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/>
  <mc:AlternateContent xmlns:mc="http://schemas.openxmlformats.org/markup-compatibility/2006">
    <mc:Choice Requires="x15">
      <x15ac:absPath xmlns:x15ac="http://schemas.microsoft.com/office/spreadsheetml/2010/11/ac" url="G:\내 드라이브\Presentations\Papers\Manuscript_Cilia\Source data\"/>
    </mc:Choice>
  </mc:AlternateContent>
  <xr:revisionPtr revIDLastSave="0" documentId="13_ncr:1_{B9D2FFB1-BF6D-4FDB-B8E8-624FE56BD1F0}" xr6:coauthVersionLast="45" xr6:coauthVersionMax="45" xr10:uidLastSave="{00000000-0000-0000-0000-000000000000}"/>
  <bookViews>
    <workbookView xWindow="-98" yWindow="-98" windowWidth="20715" windowHeight="13425" activeTab="2" xr2:uid="{00000000-000D-0000-FFFF-FFFF00000000}"/>
  </bookViews>
  <sheets>
    <sheet name="Ift88 qPCR" sheetId="3" r:id="rId1"/>
    <sheet name="Tbc32_bromi qPCR" sheetId="2" r:id="rId2"/>
    <sheet name="Cilk1 KO qPCR" sheetId="4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8" i="4" l="1"/>
  <c r="E3" i="4"/>
  <c r="F3" i="4" s="1"/>
  <c r="G3" i="4" s="1"/>
  <c r="H3" i="4" s="1"/>
  <c r="I3" i="4" s="1"/>
  <c r="O3" i="4"/>
  <c r="P3" i="4"/>
  <c r="Q3" i="4" s="1"/>
  <c r="R3" i="4" s="1"/>
  <c r="S3" i="4" s="1"/>
  <c r="E6" i="4"/>
  <c r="O6" i="4"/>
  <c r="E9" i="4"/>
  <c r="O9" i="4"/>
  <c r="P9" i="4" s="1"/>
  <c r="Q9" i="4" s="1"/>
  <c r="E12" i="4"/>
  <c r="O12" i="4"/>
  <c r="E15" i="4"/>
  <c r="F15" i="4" s="1"/>
  <c r="G15" i="4" s="1"/>
  <c r="H15" i="4" s="1"/>
  <c r="I15" i="4" s="1"/>
  <c r="O15" i="4"/>
  <c r="P15" i="4" s="1"/>
  <c r="Q15" i="4" s="1"/>
  <c r="R15" i="4" s="1"/>
  <c r="S15" i="4" s="1"/>
  <c r="E18" i="4"/>
  <c r="O18" i="4"/>
  <c r="E21" i="4"/>
  <c r="O21" i="4"/>
  <c r="P21" i="4" s="1"/>
  <c r="Q21" i="4" s="1"/>
  <c r="E24" i="4"/>
  <c r="O24" i="4"/>
  <c r="E35" i="4"/>
  <c r="F35" i="4" s="1"/>
  <c r="O35" i="4"/>
  <c r="P35" i="4" s="1"/>
  <c r="E38" i="4"/>
  <c r="O38" i="4"/>
  <c r="E41" i="4"/>
  <c r="O41" i="4"/>
  <c r="P41" i="4" s="1"/>
  <c r="D61" i="4" s="1"/>
  <c r="E44" i="4"/>
  <c r="F44" i="4" s="1"/>
  <c r="O44" i="4"/>
  <c r="P44" i="4" s="1"/>
  <c r="E47" i="4"/>
  <c r="O47" i="4"/>
  <c r="E50" i="4"/>
  <c r="F50" i="4" s="1"/>
  <c r="D64" i="4" s="1"/>
  <c r="O50" i="4"/>
  <c r="P50" i="4" s="1"/>
  <c r="D65" i="4" s="1"/>
  <c r="P47" i="4" l="1"/>
  <c r="D73" i="4" s="1"/>
  <c r="F47" i="4"/>
  <c r="D72" i="4" s="1"/>
  <c r="F9" i="4"/>
  <c r="G9" i="4" s="1"/>
  <c r="H9" i="4" s="1"/>
  <c r="I9" i="4" s="1"/>
  <c r="F24" i="4"/>
  <c r="G24" i="4" s="1"/>
  <c r="D62" i="4" s="1"/>
  <c r="F18" i="4"/>
  <c r="G18" i="4" s="1"/>
  <c r="H18" i="4" s="1"/>
  <c r="I18" i="4" s="1"/>
  <c r="F12" i="4"/>
  <c r="G12" i="4" s="1"/>
  <c r="H12" i="4" s="1"/>
  <c r="I12" i="4" s="1"/>
  <c r="F6" i="4"/>
  <c r="G6" i="4" s="1"/>
  <c r="H6" i="4" s="1"/>
  <c r="I6" i="4" s="1"/>
  <c r="P6" i="4"/>
  <c r="Q6" i="4" s="1"/>
  <c r="R6" i="4" s="1"/>
  <c r="S6" i="4" s="1"/>
  <c r="F21" i="4"/>
  <c r="G21" i="4" s="1"/>
  <c r="H21" i="4" s="1"/>
  <c r="I21" i="4" s="1"/>
  <c r="P38" i="4"/>
  <c r="D69" i="4" s="1"/>
  <c r="F41" i="4"/>
  <c r="D60" i="4" s="1"/>
  <c r="P18" i="4"/>
  <c r="Q18" i="4" s="1"/>
  <c r="R18" i="4" s="1"/>
  <c r="S18" i="4" s="1"/>
  <c r="F38" i="4"/>
  <c r="D68" i="4" s="1"/>
  <c r="D71" i="4"/>
  <c r="R21" i="4"/>
  <c r="S21" i="4" s="1"/>
  <c r="R9" i="4"/>
  <c r="S9" i="4" s="1"/>
  <c r="D67" i="4"/>
  <c r="P24" i="4"/>
  <c r="Q24" i="4" s="1"/>
  <c r="P12" i="4"/>
  <c r="Q12" i="4" s="1"/>
  <c r="O53" i="3"/>
  <c r="F53" i="3"/>
  <c r="O50" i="3"/>
  <c r="F50" i="3"/>
  <c r="O47" i="3"/>
  <c r="F47" i="3"/>
  <c r="O44" i="3"/>
  <c r="P44" i="3" s="1"/>
  <c r="F44" i="3"/>
  <c r="G44" i="3" s="1"/>
  <c r="O41" i="3"/>
  <c r="F41" i="3"/>
  <c r="O38" i="3"/>
  <c r="F38" i="3"/>
  <c r="O35" i="3"/>
  <c r="F35" i="3"/>
  <c r="O32" i="3"/>
  <c r="P32" i="3" s="1"/>
  <c r="F32" i="3"/>
  <c r="G32" i="3" s="1"/>
  <c r="O24" i="3"/>
  <c r="F24" i="3"/>
  <c r="O21" i="3"/>
  <c r="F21" i="3"/>
  <c r="O18" i="3"/>
  <c r="F18" i="3"/>
  <c r="O15" i="3"/>
  <c r="P15" i="3" s="1"/>
  <c r="F15" i="3"/>
  <c r="G15" i="3" s="1"/>
  <c r="O12" i="3"/>
  <c r="F12" i="3"/>
  <c r="O9" i="3"/>
  <c r="F9" i="3"/>
  <c r="O6" i="3"/>
  <c r="F6" i="3"/>
  <c r="O3" i="3"/>
  <c r="P3" i="3" s="1"/>
  <c r="F3" i="3"/>
  <c r="F51" i="2"/>
  <c r="F48" i="2"/>
  <c r="F45" i="2"/>
  <c r="F42" i="2"/>
  <c r="F39" i="2"/>
  <c r="F36" i="2"/>
  <c r="G36" i="2" s="1"/>
  <c r="E24" i="2"/>
  <c r="O23" i="2"/>
  <c r="E21" i="2"/>
  <c r="O20" i="2"/>
  <c r="E18" i="2"/>
  <c r="O17" i="2"/>
  <c r="E15" i="2"/>
  <c r="O14" i="2"/>
  <c r="P14" i="2" s="1"/>
  <c r="E12" i="2"/>
  <c r="O11" i="2"/>
  <c r="E9" i="2"/>
  <c r="O8" i="2"/>
  <c r="E6" i="2"/>
  <c r="O5" i="2"/>
  <c r="E3" i="2"/>
  <c r="O2" i="2"/>
  <c r="P2" i="2" s="1"/>
  <c r="G48" i="2" l="1"/>
  <c r="D66" i="4"/>
  <c r="F12" i="2"/>
  <c r="F24" i="2"/>
  <c r="D81" i="2" s="1"/>
  <c r="D58" i="4"/>
  <c r="H24" i="4"/>
  <c r="I24" i="4" s="1"/>
  <c r="D70" i="4"/>
  <c r="F27" i="4"/>
  <c r="G42" i="2"/>
  <c r="D67" i="2" s="1"/>
  <c r="G51" i="2"/>
  <c r="D73" i="2" s="1"/>
  <c r="P8" i="2"/>
  <c r="D66" i="2" s="1"/>
  <c r="P20" i="2"/>
  <c r="D72" i="2" s="1"/>
  <c r="F21" i="2"/>
  <c r="G39" i="2"/>
  <c r="D79" i="2" s="1"/>
  <c r="G12" i="3"/>
  <c r="D78" i="3" s="1"/>
  <c r="G6" i="3"/>
  <c r="D62" i="3" s="1"/>
  <c r="G18" i="3"/>
  <c r="D70" i="3" s="1"/>
  <c r="G38" i="3"/>
  <c r="D67" i="3" s="1"/>
  <c r="G50" i="3"/>
  <c r="P21" i="3"/>
  <c r="D73" i="3" s="1"/>
  <c r="P38" i="3"/>
  <c r="D69" i="3" s="1"/>
  <c r="P50" i="3"/>
  <c r="D77" i="3" s="1"/>
  <c r="G24" i="3"/>
  <c r="D82" i="3" s="1"/>
  <c r="P35" i="3"/>
  <c r="D68" i="3" s="1"/>
  <c r="P47" i="3"/>
  <c r="D76" i="3" s="1"/>
  <c r="P23" i="2"/>
  <c r="P12" i="3"/>
  <c r="D79" i="3" s="1"/>
  <c r="P5" i="2"/>
  <c r="D65" i="2" s="1"/>
  <c r="F9" i="2"/>
  <c r="D64" i="2" s="1"/>
  <c r="P9" i="3"/>
  <c r="D65" i="3" s="1"/>
  <c r="P18" i="3"/>
  <c r="D72" i="3" s="1"/>
  <c r="G41" i="3"/>
  <c r="D80" i="3" s="1"/>
  <c r="G53" i="3"/>
  <c r="D84" i="3" s="1"/>
  <c r="P27" i="4"/>
  <c r="P11" i="2"/>
  <c r="D78" i="2" s="1"/>
  <c r="G3" i="3"/>
  <c r="P24" i="3"/>
  <c r="D83" i="3" s="1"/>
  <c r="P41" i="3"/>
  <c r="P53" i="3"/>
  <c r="D85" i="3" s="1"/>
  <c r="P17" i="2"/>
  <c r="D71" i="2" s="1"/>
  <c r="P6" i="3"/>
  <c r="D64" i="3" s="1"/>
  <c r="G35" i="3"/>
  <c r="D66" i="3" s="1"/>
  <c r="G47" i="3"/>
  <c r="E66" i="4"/>
  <c r="F66" i="4" s="1"/>
  <c r="G66" i="4" s="1"/>
  <c r="D59" i="4"/>
  <c r="E58" i="4" s="1"/>
  <c r="F58" i="4" s="1"/>
  <c r="G58" i="4" s="1"/>
  <c r="R12" i="4"/>
  <c r="S12" i="4" s="1"/>
  <c r="D63" i="4"/>
  <c r="R24" i="4"/>
  <c r="S24" i="4" s="1"/>
  <c r="D75" i="3"/>
  <c r="D74" i="3"/>
  <c r="G9" i="3"/>
  <c r="G21" i="3"/>
  <c r="D70" i="2"/>
  <c r="D77" i="2"/>
  <c r="D83" i="2"/>
  <c r="F3" i="2"/>
  <c r="F15" i="2"/>
  <c r="G45" i="2"/>
  <c r="F6" i="2"/>
  <c r="F18" i="2"/>
  <c r="F71" i="4" l="1"/>
  <c r="G71" i="4" s="1"/>
  <c r="F67" i="4"/>
  <c r="G67" i="4" s="1"/>
  <c r="F70" i="4"/>
  <c r="G70" i="4" s="1"/>
  <c r="P26" i="2"/>
  <c r="Q23" i="2" s="1"/>
  <c r="R23" i="2" s="1"/>
  <c r="S23" i="2" s="1"/>
  <c r="D82" i="2"/>
  <c r="G54" i="2"/>
  <c r="H36" i="2" s="1"/>
  <c r="I36" i="2" s="1"/>
  <c r="J36" i="2" s="1"/>
  <c r="P27" i="3"/>
  <c r="Q3" i="3" s="1"/>
  <c r="R3" i="3" s="1"/>
  <c r="S3" i="3" s="1"/>
  <c r="P56" i="3"/>
  <c r="Q50" i="3" s="1"/>
  <c r="R50" i="3" s="1"/>
  <c r="S50" i="3" s="1"/>
  <c r="D81" i="3"/>
  <c r="E78" i="3" s="1"/>
  <c r="G56" i="3"/>
  <c r="H35" i="3" s="1"/>
  <c r="I35" i="3" s="1"/>
  <c r="J35" i="3" s="1"/>
  <c r="F60" i="4"/>
  <c r="G60" i="4" s="1"/>
  <c r="F61" i="4"/>
  <c r="G61" i="4" s="1"/>
  <c r="F65" i="4"/>
  <c r="G65" i="4" s="1"/>
  <c r="F64" i="4"/>
  <c r="G64" i="4" s="1"/>
  <c r="F63" i="4"/>
  <c r="G63" i="4" s="1"/>
  <c r="F62" i="4"/>
  <c r="G62" i="4" s="1"/>
  <c r="F59" i="4"/>
  <c r="G59" i="4" s="1"/>
  <c r="F69" i="4"/>
  <c r="G69" i="4" s="1"/>
  <c r="F72" i="4"/>
  <c r="G72" i="4" s="1"/>
  <c r="F68" i="4"/>
  <c r="G68" i="4" s="1"/>
  <c r="F73" i="4"/>
  <c r="G73" i="4" s="1"/>
  <c r="D71" i="3"/>
  <c r="D63" i="3"/>
  <c r="Q18" i="3"/>
  <c r="R18" i="3" s="1"/>
  <c r="S18" i="3" s="1"/>
  <c r="G27" i="3"/>
  <c r="D69" i="2"/>
  <c r="E77" i="2"/>
  <c r="F79" i="2" s="1"/>
  <c r="G79" i="2" s="1"/>
  <c r="D63" i="2"/>
  <c r="F27" i="2"/>
  <c r="G3" i="2" s="1"/>
  <c r="H3" i="2" s="1"/>
  <c r="I3" i="2" s="1"/>
  <c r="Q53" i="3" l="1"/>
  <c r="R53" i="3" s="1"/>
  <c r="S53" i="3" s="1"/>
  <c r="Q24" i="3"/>
  <c r="R24" i="3" s="1"/>
  <c r="S24" i="3" s="1"/>
  <c r="Q32" i="3"/>
  <c r="R32" i="3" s="1"/>
  <c r="S32" i="3" s="1"/>
  <c r="Q47" i="3"/>
  <c r="R47" i="3" s="1"/>
  <c r="S47" i="3" s="1"/>
  <c r="Q9" i="3"/>
  <c r="R9" i="3" s="1"/>
  <c r="S9" i="3" s="1"/>
  <c r="H66" i="4"/>
  <c r="O58" i="4" s="1"/>
  <c r="H48" i="2"/>
  <c r="I48" i="2" s="1"/>
  <c r="J48" i="2" s="1"/>
  <c r="H45" i="2"/>
  <c r="I45" i="2" s="1"/>
  <c r="J45" i="2" s="1"/>
  <c r="Q14" i="2"/>
  <c r="R14" i="2" s="1"/>
  <c r="S14" i="2" s="1"/>
  <c r="Q20" i="2"/>
  <c r="R20" i="2" s="1"/>
  <c r="S20" i="2" s="1"/>
  <c r="Q8" i="2"/>
  <c r="R8" i="2" s="1"/>
  <c r="S8" i="2" s="1"/>
  <c r="Q5" i="2"/>
  <c r="R5" i="2" s="1"/>
  <c r="S5" i="2" s="1"/>
  <c r="Q11" i="2"/>
  <c r="R11" i="2" s="1"/>
  <c r="S11" i="2" s="1"/>
  <c r="Q17" i="2"/>
  <c r="R17" i="2" s="1"/>
  <c r="S17" i="2" s="1"/>
  <c r="H39" i="2"/>
  <c r="I39" i="2" s="1"/>
  <c r="J39" i="2" s="1"/>
  <c r="H42" i="2"/>
  <c r="I42" i="2" s="1"/>
  <c r="J42" i="2" s="1"/>
  <c r="Q2" i="2"/>
  <c r="R2" i="2" s="1"/>
  <c r="S2" i="2" s="1"/>
  <c r="I58" i="4"/>
  <c r="N62" i="4" s="1"/>
  <c r="H70" i="4"/>
  <c r="O59" i="4" s="1"/>
  <c r="H51" i="2"/>
  <c r="I51" i="2" s="1"/>
  <c r="J51" i="2" s="1"/>
  <c r="Q15" i="3"/>
  <c r="R15" i="3" s="1"/>
  <c r="S15" i="3" s="1"/>
  <c r="Q21" i="3"/>
  <c r="R21" i="3" s="1"/>
  <c r="S21" i="3" s="1"/>
  <c r="Q6" i="3"/>
  <c r="R6" i="3" s="1"/>
  <c r="S6" i="3" s="1"/>
  <c r="Q12" i="3"/>
  <c r="R12" i="3" s="1"/>
  <c r="S12" i="3" s="1"/>
  <c r="Q44" i="3"/>
  <c r="R44" i="3" s="1"/>
  <c r="S44" i="3" s="1"/>
  <c r="Q41" i="3"/>
  <c r="R41" i="3" s="1"/>
  <c r="S41" i="3" s="1"/>
  <c r="Q38" i="3"/>
  <c r="R38" i="3" s="1"/>
  <c r="S38" i="3" s="1"/>
  <c r="Q35" i="3"/>
  <c r="R35" i="3" s="1"/>
  <c r="S35" i="3" s="1"/>
  <c r="F78" i="2"/>
  <c r="G78" i="2" s="1"/>
  <c r="F81" i="2"/>
  <c r="G81" i="2" s="1"/>
  <c r="G18" i="2"/>
  <c r="H18" i="2" s="1"/>
  <c r="I18" i="2" s="1"/>
  <c r="G15" i="2"/>
  <c r="H15" i="2" s="1"/>
  <c r="I15" i="2" s="1"/>
  <c r="J58" i="4"/>
  <c r="H50" i="3"/>
  <c r="I50" i="3" s="1"/>
  <c r="J50" i="3" s="1"/>
  <c r="H38" i="3"/>
  <c r="I38" i="3" s="1"/>
  <c r="J38" i="3" s="1"/>
  <c r="H53" i="3"/>
  <c r="I53" i="3" s="1"/>
  <c r="J53" i="3" s="1"/>
  <c r="H32" i="3"/>
  <c r="I32" i="3" s="1"/>
  <c r="J32" i="3" s="1"/>
  <c r="H44" i="3"/>
  <c r="I44" i="3" s="1"/>
  <c r="J44" i="3" s="1"/>
  <c r="H41" i="3"/>
  <c r="I41" i="3" s="1"/>
  <c r="J41" i="3" s="1"/>
  <c r="H47" i="3"/>
  <c r="I47" i="3" s="1"/>
  <c r="J47" i="3" s="1"/>
  <c r="G6" i="2"/>
  <c r="H6" i="2" s="1"/>
  <c r="I6" i="2" s="1"/>
  <c r="F82" i="2"/>
  <c r="G82" i="2" s="1"/>
  <c r="I66" i="4"/>
  <c r="O62" i="4" s="1"/>
  <c r="J66" i="4"/>
  <c r="H58" i="4"/>
  <c r="N58" i="4" s="1"/>
  <c r="H62" i="4"/>
  <c r="N59" i="4" s="1"/>
  <c r="I62" i="4"/>
  <c r="N63" i="4" s="1"/>
  <c r="I70" i="4"/>
  <c r="O63" i="4" s="1"/>
  <c r="H12" i="3"/>
  <c r="I12" i="3" s="1"/>
  <c r="J12" i="3" s="1"/>
  <c r="H24" i="3"/>
  <c r="I24" i="3" s="1"/>
  <c r="J24" i="3" s="1"/>
  <c r="H15" i="3"/>
  <c r="I15" i="3" s="1"/>
  <c r="J15" i="3" s="1"/>
  <c r="H18" i="3"/>
  <c r="I18" i="3" s="1"/>
  <c r="J18" i="3" s="1"/>
  <c r="H6" i="3"/>
  <c r="I6" i="3" s="1"/>
  <c r="J6" i="3" s="1"/>
  <c r="H3" i="3"/>
  <c r="I3" i="3" s="1"/>
  <c r="J3" i="3" s="1"/>
  <c r="F78" i="3"/>
  <c r="G78" i="3" s="1"/>
  <c r="F82" i="3"/>
  <c r="G82" i="3" s="1"/>
  <c r="F80" i="3"/>
  <c r="G80" i="3" s="1"/>
  <c r="F85" i="3"/>
  <c r="G85" i="3" s="1"/>
  <c r="F83" i="3"/>
  <c r="G83" i="3" s="1"/>
  <c r="H9" i="3"/>
  <c r="I9" i="3" s="1"/>
  <c r="J9" i="3" s="1"/>
  <c r="F79" i="3"/>
  <c r="G79" i="3" s="1"/>
  <c r="F84" i="3"/>
  <c r="G84" i="3" s="1"/>
  <c r="E62" i="3"/>
  <c r="F63" i="3" s="1"/>
  <c r="G63" i="3" s="1"/>
  <c r="F81" i="3"/>
  <c r="G81" i="3" s="1"/>
  <c r="H21" i="3"/>
  <c r="I21" i="3" s="1"/>
  <c r="J21" i="3" s="1"/>
  <c r="E63" i="2"/>
  <c r="F63" i="2" s="1"/>
  <c r="G63" i="2" s="1"/>
  <c r="G9" i="2"/>
  <c r="H9" i="2" s="1"/>
  <c r="I9" i="2" s="1"/>
  <c r="G12" i="2"/>
  <c r="H12" i="2" s="1"/>
  <c r="I12" i="2" s="1"/>
  <c r="G24" i="2"/>
  <c r="H24" i="2" s="1"/>
  <c r="I24" i="2" s="1"/>
  <c r="G21" i="2"/>
  <c r="H21" i="2" s="1"/>
  <c r="I21" i="2" s="1"/>
  <c r="F83" i="2"/>
  <c r="G83" i="2" s="1"/>
  <c r="F77" i="2"/>
  <c r="G77" i="2" s="1"/>
  <c r="I81" i="2" l="1"/>
  <c r="P63" i="2" s="1"/>
  <c r="F70" i="3"/>
  <c r="G70" i="3" s="1"/>
  <c r="F67" i="3"/>
  <c r="G67" i="3" s="1"/>
  <c r="F76" i="3"/>
  <c r="G76" i="3" s="1"/>
  <c r="F68" i="3"/>
  <c r="G68" i="3" s="1"/>
  <c r="F69" i="3"/>
  <c r="G69" i="3" s="1"/>
  <c r="F73" i="3"/>
  <c r="G73" i="3" s="1"/>
  <c r="F66" i="3"/>
  <c r="G66" i="3" s="1"/>
  <c r="F75" i="3"/>
  <c r="G75" i="3" s="1"/>
  <c r="F62" i="3"/>
  <c r="G62" i="3" s="1"/>
  <c r="F74" i="3"/>
  <c r="G74" i="3" s="1"/>
  <c r="F64" i="3"/>
  <c r="G64" i="3" s="1"/>
  <c r="F65" i="3"/>
  <c r="G65" i="3" s="1"/>
  <c r="F72" i="3"/>
  <c r="G72" i="3" s="1"/>
  <c r="F77" i="3"/>
  <c r="G77" i="3" s="1"/>
  <c r="H78" i="3"/>
  <c r="P63" i="3" s="1"/>
  <c r="J78" i="3"/>
  <c r="I78" i="3"/>
  <c r="P69" i="3" s="1"/>
  <c r="F71" i="3"/>
  <c r="G71" i="3" s="1"/>
  <c r="I82" i="3"/>
  <c r="P70" i="3" s="1"/>
  <c r="H82" i="3"/>
  <c r="P64" i="3" s="1"/>
  <c r="F66" i="2"/>
  <c r="G66" i="2" s="1"/>
  <c r="F72" i="2"/>
  <c r="G72" i="2" s="1"/>
  <c r="F67" i="2"/>
  <c r="G67" i="2" s="1"/>
  <c r="F64" i="2"/>
  <c r="G64" i="2" s="1"/>
  <c r="F73" i="2"/>
  <c r="G73" i="2" s="1"/>
  <c r="F71" i="2"/>
  <c r="G71" i="2" s="1"/>
  <c r="F65" i="2"/>
  <c r="G65" i="2" s="1"/>
  <c r="F70" i="2"/>
  <c r="G70" i="2" s="1"/>
  <c r="K77" i="2"/>
  <c r="J77" i="2"/>
  <c r="P65" i="2" s="1"/>
  <c r="I77" i="2"/>
  <c r="P62" i="2" s="1"/>
  <c r="J81" i="2"/>
  <c r="P66" i="2" s="1"/>
  <c r="F69" i="2"/>
  <c r="G69" i="2" s="1"/>
  <c r="J63" i="2" l="1"/>
  <c r="O65" i="2" s="1"/>
  <c r="I63" i="2"/>
  <c r="O62" i="2" s="1"/>
  <c r="J62" i="3"/>
  <c r="I62" i="3"/>
  <c r="O69" i="3" s="1"/>
  <c r="H62" i="3"/>
  <c r="O63" i="3" s="1"/>
  <c r="I70" i="3"/>
  <c r="O70" i="3" s="1"/>
  <c r="H70" i="3"/>
  <c r="O64" i="3" s="1"/>
  <c r="J69" i="2"/>
  <c r="O66" i="2" s="1"/>
  <c r="I69" i="2"/>
  <c r="O63" i="2" s="1"/>
  <c r="K63" i="2"/>
</calcChain>
</file>

<file path=xl/sharedStrings.xml><?xml version="1.0" encoding="utf-8"?>
<sst xmlns="http://schemas.openxmlformats.org/spreadsheetml/2006/main" count="639" uniqueCount="74">
  <si>
    <t>Sample Name</t>
  </si>
  <si>
    <t>Target Name</t>
  </si>
  <si>
    <t>Cт</t>
  </si>
  <si>
    <t>ΔCt</t>
  </si>
  <si>
    <t>ΔΔCt</t>
    <phoneticPr fontId="5" type="noConversion"/>
  </si>
  <si>
    <t>(-)ΔΔCт</t>
    <phoneticPr fontId="5" type="noConversion"/>
  </si>
  <si>
    <t>2^(-)ΔΔCт</t>
    <phoneticPr fontId="4" type="noConversion"/>
  </si>
  <si>
    <t>bromi ctrl-2</t>
  </si>
  <si>
    <t>GAPDH</t>
  </si>
  <si>
    <t>Ptch1 2018</t>
  </si>
  <si>
    <t>Ptch1 new2</t>
  </si>
  <si>
    <t>Gli1</t>
  </si>
  <si>
    <t>bromi mut 2x-2</t>
  </si>
  <si>
    <t>ΔΔCt</t>
    <phoneticPr fontId="5" type="noConversion"/>
  </si>
  <si>
    <t>(-)ΔΔCт</t>
    <phoneticPr fontId="5" type="noConversion"/>
  </si>
  <si>
    <t>2^(-)ΔΔCт</t>
    <phoneticPr fontId="4" type="noConversion"/>
  </si>
  <si>
    <t>Bromi ctrl</t>
  </si>
  <si>
    <t>GAPDH-D</t>
  </si>
  <si>
    <t>Ptch1</t>
  </si>
  <si>
    <t>Bromi mut</t>
  </si>
  <si>
    <t>ave ΔCt</t>
  </si>
  <si>
    <t>ΔΔCt</t>
    <phoneticPr fontId="5" type="noConversion"/>
  </si>
  <si>
    <t>average</t>
  </si>
  <si>
    <t>ster</t>
    <phoneticPr fontId="4" type="noConversion"/>
  </si>
  <si>
    <t>ttest</t>
  </si>
  <si>
    <t>Control</t>
  </si>
  <si>
    <t>bromi</t>
  </si>
  <si>
    <t>stdev</t>
  </si>
  <si>
    <t>ΔCt mean</t>
    <phoneticPr fontId="4" type="noConversion"/>
  </si>
  <si>
    <t>ΔΔCt</t>
    <phoneticPr fontId="5" type="noConversion"/>
  </si>
  <si>
    <t>average</t>
    <phoneticPr fontId="4" type="noConversion"/>
  </si>
  <si>
    <t>t-test</t>
    <phoneticPr fontId="4" type="noConversion"/>
  </si>
  <si>
    <t>Ift88 ctrl</t>
  </si>
  <si>
    <t>Ptch1</t>
    <phoneticPr fontId="4" type="noConversion"/>
  </si>
  <si>
    <t>Gli1</t>
    <phoneticPr fontId="4" type="noConversion"/>
  </si>
  <si>
    <t>Control</t>
    <phoneticPr fontId="4" type="noConversion"/>
  </si>
  <si>
    <t>Ift88 cKO</t>
    <phoneticPr fontId="4" type="noConversion"/>
  </si>
  <si>
    <t>STER</t>
    <phoneticPr fontId="4" type="noConversion"/>
  </si>
  <si>
    <t>Ptch1</t>
    <phoneticPr fontId="4" type="noConversion"/>
  </si>
  <si>
    <t>Gli1</t>
    <phoneticPr fontId="4" type="noConversion"/>
  </si>
  <si>
    <t>Control</t>
    <phoneticPr fontId="4" type="noConversion"/>
  </si>
  <si>
    <t>Ift88 cKO</t>
    <phoneticPr fontId="4" type="noConversion"/>
  </si>
  <si>
    <t>Gli1</t>
    <phoneticPr fontId="4" type="noConversion"/>
  </si>
  <si>
    <t>Ift88 cKO</t>
    <phoneticPr fontId="4" type="noConversion"/>
  </si>
  <si>
    <t>Zone</t>
  </si>
  <si>
    <t>Cт Mean</t>
  </si>
  <si>
    <t>ΔΔCt</t>
    <phoneticPr fontId="5" type="noConversion"/>
  </si>
  <si>
    <t>(-)ΔΔCт</t>
    <phoneticPr fontId="5" type="noConversion"/>
  </si>
  <si>
    <t>2^(-)ΔΔCт</t>
    <phoneticPr fontId="4" type="noConversion"/>
  </si>
  <si>
    <t>Ptch1_2018</t>
  </si>
  <si>
    <t>Ptch1_New2</t>
  </si>
  <si>
    <t>Gli1_New</t>
  </si>
  <si>
    <t>Ift88 cKO</t>
  </si>
  <si>
    <t>Ift88 cKO old</t>
  </si>
  <si>
    <t>Gapdh-DKU</t>
  </si>
  <si>
    <t>Ct mean</t>
    <phoneticPr fontId="3" type="noConversion"/>
  </si>
  <si>
    <t>Ct</t>
    <phoneticPr fontId="3" type="noConversion"/>
  </si>
  <si>
    <t>Ct mean</t>
    <phoneticPr fontId="3" type="noConversion"/>
  </si>
  <si>
    <t>180605 data-1</t>
    <phoneticPr fontId="3" type="noConversion"/>
  </si>
  <si>
    <t>Rpl19</t>
  </si>
  <si>
    <t>Gli1</t>
    <phoneticPr fontId="3" type="noConversion"/>
  </si>
  <si>
    <t>STER</t>
    <phoneticPr fontId="3" type="noConversion"/>
  </si>
  <si>
    <t>Gli1</t>
    <phoneticPr fontId="3" type="noConversion"/>
  </si>
  <si>
    <t>Ptch1</t>
    <phoneticPr fontId="3" type="noConversion"/>
  </si>
  <si>
    <t>average</t>
    <phoneticPr fontId="3" type="noConversion"/>
  </si>
  <si>
    <t>ster</t>
    <phoneticPr fontId="4" type="noConversion"/>
  </si>
  <si>
    <t>ΔΔCt</t>
    <phoneticPr fontId="5" type="noConversion"/>
  </si>
  <si>
    <t>Cт mean</t>
  </si>
  <si>
    <r>
      <t>S</t>
    </r>
    <r>
      <rPr>
        <sz val="11"/>
        <color theme="1"/>
        <rFont val="Calibri"/>
        <family val="2"/>
        <scheme val="minor"/>
      </rPr>
      <t>TER</t>
    </r>
  </si>
  <si>
    <t>Cilk1 CTRL</t>
    <phoneticPr fontId="3" type="noConversion"/>
  </si>
  <si>
    <t>Cilk1 KO 1</t>
    <phoneticPr fontId="3" type="noConversion"/>
  </si>
  <si>
    <t>Cilk1 KO2</t>
    <phoneticPr fontId="3" type="noConversion"/>
  </si>
  <si>
    <t>Cilk1 KO</t>
    <phoneticPr fontId="3" type="noConversion"/>
  </si>
  <si>
    <t>Cilk1 ctrl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</si>
</sst>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theme="1"/>
      <name val="Calibri"/>
      <family val="2"/>
      <charset val="129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Calibri"/>
      <family val="2"/>
      <charset val="129"/>
      <scheme val="minor"/>
    </font>
    <font>
      <sz val="8"/>
      <name val="돋움"/>
      <family val="3"/>
      <charset val="129"/>
    </font>
    <font>
      <sz val="8"/>
      <name val="맑은 고딕"/>
      <family val="3"/>
      <charset val="129"/>
    </font>
    <font>
      <sz val="10"/>
      <color theme="1"/>
      <name val="Arial"/>
      <family val="2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>
      <alignment vertical="center"/>
    </xf>
    <xf numFmtId="0" fontId="2" fillId="0" borderId="0"/>
  </cellStyleXfs>
  <cellXfs count="10">
    <xf numFmtId="0" fontId="0" fillId="0" borderId="0" xfId="0">
      <alignment vertical="center"/>
    </xf>
    <xf numFmtId="0" fontId="0" fillId="0" borderId="0" xfId="0" applyAlignment="1"/>
    <xf numFmtId="0" fontId="6" fillId="0" borderId="0" xfId="0" applyFont="1" applyAlignment="1"/>
    <xf numFmtId="0" fontId="0" fillId="0" borderId="0" xfId="0" applyBorder="1" applyAlignment="1"/>
    <xf numFmtId="0" fontId="2" fillId="0" borderId="0" xfId="0" applyFont="1" applyAlignment="1"/>
    <xf numFmtId="0" fontId="7" fillId="0" borderId="0" xfId="1" applyFont="1"/>
    <xf numFmtId="0" fontId="7" fillId="0" borderId="0" xfId="1" applyFont="1" applyAlignment="1"/>
    <xf numFmtId="0" fontId="7" fillId="0" borderId="0" xfId="1" applyFont="1" applyAlignment="1">
      <alignment vertical="center"/>
    </xf>
    <xf numFmtId="0" fontId="8" fillId="0" borderId="0" xfId="1" applyFont="1"/>
    <xf numFmtId="0" fontId="8" fillId="0" borderId="0" xfId="1" applyFont="1" applyAlignment="1"/>
  </cellXfs>
  <cellStyles count="2">
    <cellStyle name="Normal" xfId="0" builtinId="0"/>
    <cellStyle name="표준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'Ift88 qPCR'!$N$63</c:f>
              <c:strCache>
                <c:ptCount val="1"/>
                <c:pt idx="0">
                  <c:v>Control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'Ift88 qPCR'!$O$69:$P$69</c:f>
                <c:numCache>
                  <c:formatCode>General</c:formatCode>
                  <c:ptCount val="2"/>
                  <c:pt idx="0">
                    <c:v>0.12013257031274011</c:v>
                  </c:pt>
                  <c:pt idx="1">
                    <c:v>1.5624482389840821E-2</c:v>
                  </c:pt>
                </c:numCache>
              </c:numRef>
            </c:plus>
            <c:minus>
              <c:numRef>
                <c:f>'Ift88 qPCR'!$O$69:$P$69</c:f>
                <c:numCache>
                  <c:formatCode>General</c:formatCode>
                  <c:ptCount val="2"/>
                  <c:pt idx="0">
                    <c:v>0.12013257031274011</c:v>
                  </c:pt>
                  <c:pt idx="1">
                    <c:v>1.5624482389840821E-2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'Ift88 qPCR'!$O$62:$P$62</c:f>
              <c:strCache>
                <c:ptCount val="2"/>
                <c:pt idx="0">
                  <c:v>Ptch1</c:v>
                </c:pt>
                <c:pt idx="1">
                  <c:v>Gli1</c:v>
                </c:pt>
              </c:strCache>
            </c:strRef>
          </c:cat>
          <c:val>
            <c:numRef>
              <c:f>'Ift88 qPCR'!$O$63:$P$63</c:f>
              <c:numCache>
                <c:formatCode>General</c:formatCode>
                <c:ptCount val="2"/>
                <c:pt idx="0">
                  <c:v>1.0489553598600896</c:v>
                </c:pt>
                <c:pt idx="1">
                  <c:v>1.0003661196531255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248-4650-BE11-18947B15F7C8}"/>
            </c:ext>
          </c:extLst>
        </c:ser>
        <c:ser>
          <c:idx val="1"/>
          <c:order val="1"/>
          <c:tx>
            <c:strRef>
              <c:f>'Ift88 qPCR'!$N$64</c:f>
              <c:strCache>
                <c:ptCount val="1"/>
                <c:pt idx="0">
                  <c:v>Ift88 cKO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'Ift88 qPCR'!$O$70:$P$70</c:f>
                <c:numCache>
                  <c:formatCode>General</c:formatCode>
                  <c:ptCount val="2"/>
                  <c:pt idx="0">
                    <c:v>2.5635971673304728E-2</c:v>
                  </c:pt>
                  <c:pt idx="1">
                    <c:v>8.4941535892207265E-2</c:v>
                  </c:pt>
                </c:numCache>
              </c:numRef>
            </c:plus>
            <c:minus>
              <c:numRef>
                <c:f>'Ift88 qPCR'!$O$70:$P$70</c:f>
                <c:numCache>
                  <c:formatCode>General</c:formatCode>
                  <c:ptCount val="2"/>
                  <c:pt idx="0">
                    <c:v>2.5635971673304728E-2</c:v>
                  </c:pt>
                  <c:pt idx="1">
                    <c:v>8.4941535892207265E-2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'Ift88 qPCR'!$O$62:$P$62</c:f>
              <c:strCache>
                <c:ptCount val="2"/>
                <c:pt idx="0">
                  <c:v>Ptch1</c:v>
                </c:pt>
                <c:pt idx="1">
                  <c:v>Gli1</c:v>
                </c:pt>
              </c:strCache>
            </c:strRef>
          </c:cat>
          <c:val>
            <c:numRef>
              <c:f>'Ift88 qPCR'!$O$64:$P$64</c:f>
              <c:numCache>
                <c:formatCode>General</c:formatCode>
                <c:ptCount val="2"/>
                <c:pt idx="0">
                  <c:v>0.10517278445086378</c:v>
                </c:pt>
                <c:pt idx="1">
                  <c:v>0.23556394843513784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248-4650-BE11-18947B15F7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30436752"/>
        <c:axId val="1"/>
      </c:barChart>
      <c:catAx>
        <c:axId val="330436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0436752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 w="25400">
          <a:noFill/>
        </a:ln>
      </c:spPr>
      <c:txPr>
        <a:bodyPr/>
        <a:lstStyle/>
        <a:p>
          <a:pPr>
            <a:defRPr sz="1400" b="0" i="0" u="none" strike="noStrik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'Tbc32_bromi qPCR'!$N$62</c:f>
              <c:strCache>
                <c:ptCount val="1"/>
                <c:pt idx="0">
                  <c:v>Control</c:v>
                </c:pt>
              </c:strCache>
            </c:strRef>
          </c:tx>
          <c:spPr>
            <a:solidFill>
              <a:srgbClr val="5B9BD5"/>
            </a:solidFill>
            <a:ln w="25400">
              <a:noFill/>
            </a:ln>
          </c:spPr>
          <c:invertIfNegative val="0"/>
          <c:errBars>
            <c:errBarType val="both"/>
            <c:errValType val="cust"/>
            <c:noEndCap val="0"/>
            <c:plus>
              <c:numRef>
                <c:f>'Tbc32_bromi qPCR'!$O$65:$P$65</c:f>
                <c:numCache>
                  <c:formatCode>General</c:formatCode>
                  <c:ptCount val="2"/>
                  <c:pt idx="0">
                    <c:v>0.12260510501414801</c:v>
                  </c:pt>
                  <c:pt idx="1">
                    <c:v>9.814413025614023E-2</c:v>
                  </c:pt>
                </c:numCache>
              </c:numRef>
            </c:plus>
            <c:minus>
              <c:numRef>
                <c:f>'Tbc32_bromi qPCR'!$O$65:$P$65</c:f>
                <c:numCache>
                  <c:formatCode>General</c:formatCode>
                  <c:ptCount val="2"/>
                  <c:pt idx="0">
                    <c:v>0.12260510501414801</c:v>
                  </c:pt>
                  <c:pt idx="1">
                    <c:v>9.814413025614023E-2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'Tbc32_bromi qPCR'!$O$61:$P$61</c:f>
              <c:strCache>
                <c:ptCount val="2"/>
                <c:pt idx="0">
                  <c:v>Ptch1</c:v>
                </c:pt>
                <c:pt idx="1">
                  <c:v>Gli1</c:v>
                </c:pt>
              </c:strCache>
            </c:strRef>
          </c:cat>
          <c:val>
            <c:numRef>
              <c:f>'Tbc32_bromi qPCR'!$O$62:$P$62</c:f>
              <c:numCache>
                <c:formatCode>General</c:formatCode>
                <c:ptCount val="2"/>
                <c:pt idx="0">
                  <c:v>1.025840851340821</c:v>
                </c:pt>
                <c:pt idx="1">
                  <c:v>1.0102218567967178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1CC-4D11-A6D7-7E349DE800E1}"/>
            </c:ext>
          </c:extLst>
        </c:ser>
        <c:ser>
          <c:idx val="1"/>
          <c:order val="1"/>
          <c:tx>
            <c:strRef>
              <c:f>'Tbc32_bromi qPCR'!$N$63</c:f>
              <c:strCache>
                <c:ptCount val="1"/>
                <c:pt idx="0">
                  <c:v>bromi</c:v>
                </c:pt>
              </c:strCache>
            </c:strRef>
          </c:tx>
          <c:spPr>
            <a:solidFill>
              <a:srgbClr val="ED7D31"/>
            </a:solidFill>
            <a:ln w="25400">
              <a:noFill/>
            </a:ln>
          </c:spPr>
          <c:invertIfNegative val="0"/>
          <c:errBars>
            <c:errBarType val="both"/>
            <c:errValType val="cust"/>
            <c:noEndCap val="0"/>
            <c:plus>
              <c:numRef>
                <c:f>'Tbc32_bromi qPCR'!$O$66:$P$66</c:f>
                <c:numCache>
                  <c:formatCode>General</c:formatCode>
                  <c:ptCount val="2"/>
                  <c:pt idx="0">
                    <c:v>0.11315105267889194</c:v>
                  </c:pt>
                  <c:pt idx="1">
                    <c:v>1.5426826129801294E-2</c:v>
                  </c:pt>
                </c:numCache>
              </c:numRef>
            </c:plus>
            <c:minus>
              <c:numRef>
                <c:f>'Tbc32_bromi qPCR'!$O$66:$P$66</c:f>
                <c:numCache>
                  <c:formatCode>General</c:formatCode>
                  <c:ptCount val="2"/>
                  <c:pt idx="0">
                    <c:v>0.11315105267889194</c:v>
                  </c:pt>
                  <c:pt idx="1">
                    <c:v>1.5426826129801294E-2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'Tbc32_bromi qPCR'!$O$61:$P$61</c:f>
              <c:strCache>
                <c:ptCount val="2"/>
                <c:pt idx="0">
                  <c:v>Ptch1</c:v>
                </c:pt>
                <c:pt idx="1">
                  <c:v>Gli1</c:v>
                </c:pt>
              </c:strCache>
            </c:strRef>
          </c:cat>
          <c:val>
            <c:numRef>
              <c:f>'Tbc32_bromi qPCR'!$O$63:$P$63</c:f>
              <c:numCache>
                <c:formatCode>General</c:formatCode>
                <c:ptCount val="2"/>
                <c:pt idx="0">
                  <c:v>0.23864462060735794</c:v>
                </c:pt>
                <c:pt idx="1">
                  <c:v>0.30442724844261088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1CC-4D11-A6D7-7E349DE800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30437736"/>
        <c:axId val="1"/>
      </c:barChart>
      <c:catAx>
        <c:axId val="3304377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33043773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8958408207272849"/>
          <c:y val="0.89568333887841489"/>
          <c:w val="0.22708378257697043"/>
          <c:h val="7.9136815644523351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'Cilk1 KO qPCR'!$M$58</c:f>
              <c:strCache>
                <c:ptCount val="1"/>
                <c:pt idx="0">
                  <c:v>Cilk1 ctrl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'Cilk1 KO qPCR'!$N$62:$O$62</c:f>
                <c:numCache>
                  <c:formatCode>General</c:formatCode>
                  <c:ptCount val="2"/>
                  <c:pt idx="0">
                    <c:v>0.245344366092904</c:v>
                  </c:pt>
                  <c:pt idx="1">
                    <c:v>0.27615627191948605</c:v>
                  </c:pt>
                </c:numCache>
              </c:numRef>
            </c:plus>
            <c:minus>
              <c:numRef>
                <c:f>'Cilk1 KO qPCR'!$N$62:$O$62</c:f>
                <c:numCache>
                  <c:formatCode>General</c:formatCode>
                  <c:ptCount val="2"/>
                  <c:pt idx="0">
                    <c:v>0.245344366092904</c:v>
                  </c:pt>
                  <c:pt idx="1">
                    <c:v>0.27615627191948605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'Cilk1 KO qPCR'!$N$57:$O$57</c:f>
              <c:strCache>
                <c:ptCount val="2"/>
                <c:pt idx="0">
                  <c:v>Ptch1</c:v>
                </c:pt>
                <c:pt idx="1">
                  <c:v>Gli1</c:v>
                </c:pt>
              </c:strCache>
            </c:strRef>
          </c:cat>
          <c:val>
            <c:numRef>
              <c:f>'Cilk1 KO qPCR'!$N$58:$O$58</c:f>
              <c:numCache>
                <c:formatCode>General</c:formatCode>
                <c:ptCount val="2"/>
                <c:pt idx="0">
                  <c:v>1.0796310091219914</c:v>
                </c:pt>
                <c:pt idx="1">
                  <c:v>1.1017344356601522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6A3-48D5-85D6-319E2DDEE386}"/>
            </c:ext>
          </c:extLst>
        </c:ser>
        <c:ser>
          <c:idx val="1"/>
          <c:order val="1"/>
          <c:tx>
            <c:strRef>
              <c:f>'Cilk1 KO qPCR'!$M$59</c:f>
              <c:strCache>
                <c:ptCount val="1"/>
                <c:pt idx="0">
                  <c:v>Cilk1 KO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'Cilk1 KO qPCR'!$N$63:$O$63</c:f>
                <c:numCache>
                  <c:formatCode>General</c:formatCode>
                  <c:ptCount val="2"/>
                  <c:pt idx="0">
                    <c:v>7.5104304491556334E-2</c:v>
                  </c:pt>
                  <c:pt idx="1">
                    <c:v>0.20507602985248849</c:v>
                  </c:pt>
                </c:numCache>
              </c:numRef>
            </c:plus>
            <c:minus>
              <c:numRef>
                <c:f>'Cilk1 KO qPCR'!$N$63:$O$63</c:f>
                <c:numCache>
                  <c:formatCode>General</c:formatCode>
                  <c:ptCount val="2"/>
                  <c:pt idx="0">
                    <c:v>7.5104304491556334E-2</c:v>
                  </c:pt>
                  <c:pt idx="1">
                    <c:v>0.20507602985248849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'Cilk1 KO qPCR'!$N$57:$O$57</c:f>
              <c:strCache>
                <c:ptCount val="2"/>
                <c:pt idx="0">
                  <c:v>Ptch1</c:v>
                </c:pt>
                <c:pt idx="1">
                  <c:v>Gli1</c:v>
                </c:pt>
              </c:strCache>
            </c:strRef>
          </c:cat>
          <c:val>
            <c:numRef>
              <c:f>'Cilk1 KO qPCR'!$N$59:$O$59</c:f>
              <c:numCache>
                <c:formatCode>General</c:formatCode>
                <c:ptCount val="2"/>
                <c:pt idx="0">
                  <c:v>0.58816457302153713</c:v>
                </c:pt>
                <c:pt idx="1">
                  <c:v>0.63927456191403698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6A3-48D5-85D6-319E2DDEE3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81072872"/>
        <c:axId val="581073856"/>
      </c:barChart>
      <c:catAx>
        <c:axId val="5810728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81073856"/>
        <c:crosses val="autoZero"/>
        <c:auto val="1"/>
        <c:lblAlgn val="ctr"/>
        <c:lblOffset val="100"/>
        <c:noMultiLvlLbl val="0"/>
      </c:catAx>
      <c:valAx>
        <c:axId val="5810738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810728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447675</xdr:colOff>
      <xdr:row>62</xdr:row>
      <xdr:rowOff>66675</xdr:rowOff>
    </xdr:from>
    <xdr:to>
      <xdr:col>24</xdr:col>
      <xdr:colOff>123825</xdr:colOff>
      <xdr:row>79</xdr:row>
      <xdr:rowOff>28575</xdr:rowOff>
    </xdr:to>
    <xdr:graphicFrame macro="">
      <xdr:nvGraphicFramePr>
        <xdr:cNvPr id="2" name="차트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19050</xdr:colOff>
      <xdr:row>68</xdr:row>
      <xdr:rowOff>0</xdr:rowOff>
    </xdr:from>
    <xdr:to>
      <xdr:col>20</xdr:col>
      <xdr:colOff>323850</xdr:colOff>
      <xdr:row>84</xdr:row>
      <xdr:rowOff>57150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533400</xdr:colOff>
      <xdr:row>65</xdr:row>
      <xdr:rowOff>119062</xdr:rowOff>
    </xdr:from>
    <xdr:to>
      <xdr:col>18</xdr:col>
      <xdr:colOff>304800</xdr:colOff>
      <xdr:row>78</xdr:row>
      <xdr:rowOff>138112</xdr:rowOff>
    </xdr:to>
    <xdr:graphicFrame macro="">
      <xdr:nvGraphicFramePr>
        <xdr:cNvPr id="2" name="차트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S85"/>
  <sheetViews>
    <sheetView topLeftCell="A53" zoomScale="70" zoomScaleNormal="70" workbookViewId="0">
      <selection activeCell="E19" sqref="E19"/>
    </sheetView>
  </sheetViews>
  <sheetFormatPr defaultColWidth="10.59765625" defaultRowHeight="14.25"/>
  <cols>
    <col min="1" max="3" width="10.59765625" style="5"/>
    <col min="4" max="10" width="6.59765625" style="5" customWidth="1"/>
    <col min="11" max="13" width="10.59765625" style="5"/>
    <col min="14" max="19" width="6.59765625" style="5" customWidth="1"/>
    <col min="20" max="16384" width="10.59765625" style="5"/>
  </cols>
  <sheetData>
    <row r="2" spans="1:19">
      <c r="A2" s="5" t="s">
        <v>44</v>
      </c>
      <c r="B2" s="5" t="s">
        <v>0</v>
      </c>
      <c r="C2" s="5" t="s">
        <v>1</v>
      </c>
      <c r="D2" s="5" t="s">
        <v>2</v>
      </c>
      <c r="F2" s="5" t="s">
        <v>45</v>
      </c>
      <c r="G2" s="6" t="s">
        <v>3</v>
      </c>
      <c r="H2" s="6" t="s">
        <v>46</v>
      </c>
      <c r="I2" s="6" t="s">
        <v>47</v>
      </c>
      <c r="J2" s="6" t="s">
        <v>48</v>
      </c>
      <c r="L2" s="5" t="s">
        <v>0</v>
      </c>
      <c r="M2" s="5" t="s">
        <v>1</v>
      </c>
      <c r="N2" s="5" t="s">
        <v>2</v>
      </c>
      <c r="O2" s="5" t="s">
        <v>45</v>
      </c>
      <c r="P2" s="6" t="s">
        <v>3</v>
      </c>
      <c r="Q2" s="6" t="s">
        <v>46</v>
      </c>
      <c r="R2" s="6" t="s">
        <v>5</v>
      </c>
      <c r="S2" s="6" t="s">
        <v>6</v>
      </c>
    </row>
    <row r="3" spans="1:19">
      <c r="A3" s="5">
        <v>1</v>
      </c>
      <c r="B3" s="5" t="s">
        <v>32</v>
      </c>
      <c r="C3" s="5" t="s">
        <v>8</v>
      </c>
      <c r="D3" s="5">
        <v>19.416954040527344</v>
      </c>
      <c r="F3" s="5">
        <f>AVERAGE(D3:D5)</f>
        <v>19.408139546712238</v>
      </c>
      <c r="G3" s="5">
        <f>F3-F3</f>
        <v>0</v>
      </c>
      <c r="H3" s="5">
        <f>G3-$G$27</f>
        <v>-13.511219660441082</v>
      </c>
      <c r="I3" s="5">
        <f>-H3</f>
        <v>13.511219660441082</v>
      </c>
      <c r="J3" s="5">
        <f>2^I3</f>
        <v>11675.68570483803</v>
      </c>
      <c r="K3" s="5">
        <v>1</v>
      </c>
      <c r="L3" s="5" t="s">
        <v>32</v>
      </c>
      <c r="M3" s="5" t="s">
        <v>8</v>
      </c>
      <c r="N3" s="5">
        <v>19.237642288208008</v>
      </c>
      <c r="O3" s="5">
        <f>AVERAGE(N3:N5)</f>
        <v>19.294047037760418</v>
      </c>
      <c r="P3" s="5">
        <f>O3-O3</f>
        <v>0</v>
      </c>
      <c r="Q3" s="5">
        <f>P3-$P$27</f>
        <v>-12.631497065226235</v>
      </c>
      <c r="R3" s="5">
        <f>-Q3</f>
        <v>12.631497065226235</v>
      </c>
      <c r="S3" s="5">
        <f>2^R3</f>
        <v>6345.4073421788835</v>
      </c>
    </row>
    <row r="4" spans="1:19">
      <c r="A4" s="5">
        <v>1</v>
      </c>
      <c r="B4" s="5" t="s">
        <v>32</v>
      </c>
      <c r="C4" s="5" t="s">
        <v>8</v>
      </c>
      <c r="D4" s="5">
        <v>19.263153076171875</v>
      </c>
      <c r="K4" s="5">
        <v>1</v>
      </c>
      <c r="L4" s="5" t="s">
        <v>32</v>
      </c>
      <c r="M4" s="5" t="s">
        <v>8</v>
      </c>
      <c r="N4" s="5">
        <v>19.278081893920898</v>
      </c>
    </row>
    <row r="5" spans="1:19">
      <c r="A5" s="5">
        <v>2</v>
      </c>
      <c r="B5" s="5" t="s">
        <v>32</v>
      </c>
      <c r="C5" s="5" t="s">
        <v>8</v>
      </c>
      <c r="D5" s="5">
        <v>19.5443115234375</v>
      </c>
      <c r="K5" s="5">
        <v>2</v>
      </c>
      <c r="L5" s="5" t="s">
        <v>32</v>
      </c>
      <c r="M5" s="5" t="s">
        <v>8</v>
      </c>
      <c r="N5" s="5">
        <v>19.366416931152344</v>
      </c>
    </row>
    <row r="6" spans="1:19">
      <c r="A6" s="5">
        <v>2</v>
      </c>
      <c r="B6" s="5" t="s">
        <v>32</v>
      </c>
      <c r="C6" s="5" t="s">
        <v>49</v>
      </c>
      <c r="D6" s="5">
        <v>27.933496475219727</v>
      </c>
      <c r="F6" s="5">
        <f>AVERAGE(D6:D8)</f>
        <v>27.940614064534504</v>
      </c>
      <c r="G6" s="5">
        <f>F6-F3</f>
        <v>8.5324745178222656</v>
      </c>
      <c r="H6" s="5">
        <f>G6-$G$27</f>
        <v>-4.9787451426188163</v>
      </c>
      <c r="I6" s="5">
        <f>-H6</f>
        <v>4.9787451426188163</v>
      </c>
      <c r="J6" s="5">
        <f>2^I6</f>
        <v>31.532008044920797</v>
      </c>
      <c r="K6" s="5">
        <v>2</v>
      </c>
      <c r="L6" s="5" t="s">
        <v>32</v>
      </c>
      <c r="M6" s="5" t="s">
        <v>49</v>
      </c>
      <c r="N6" s="5">
        <v>27.923746109008789</v>
      </c>
      <c r="O6" s="5">
        <f>AVERAGE(N6:N8)</f>
        <v>27.87443733215332</v>
      </c>
      <c r="P6" s="5">
        <f>O6-O3</f>
        <v>8.5803902943929025</v>
      </c>
      <c r="Q6" s="5">
        <f>P6-$P$27</f>
        <v>-4.0511067708333321</v>
      </c>
      <c r="R6" s="5">
        <f>-Q6</f>
        <v>4.0511067708333321</v>
      </c>
      <c r="S6" s="5">
        <f>2^R6</f>
        <v>16.576950996930364</v>
      </c>
    </row>
    <row r="7" spans="1:19">
      <c r="A7" s="5">
        <v>3</v>
      </c>
      <c r="B7" s="5" t="s">
        <v>32</v>
      </c>
      <c r="C7" s="5" t="s">
        <v>49</v>
      </c>
      <c r="D7" s="5">
        <v>27.960824966430664</v>
      </c>
      <c r="K7" s="5">
        <v>3</v>
      </c>
      <c r="L7" s="5" t="s">
        <v>32</v>
      </c>
      <c r="M7" s="5" t="s">
        <v>49</v>
      </c>
      <c r="N7" s="5">
        <v>27.745399475097656</v>
      </c>
    </row>
    <row r="8" spans="1:19">
      <c r="A8" s="5">
        <v>3</v>
      </c>
      <c r="B8" s="5" t="s">
        <v>32</v>
      </c>
      <c r="C8" s="5" t="s">
        <v>49</v>
      </c>
      <c r="D8" s="5">
        <v>27.927520751953125</v>
      </c>
      <c r="K8" s="5">
        <v>3</v>
      </c>
      <c r="L8" s="5" t="s">
        <v>32</v>
      </c>
      <c r="M8" s="5" t="s">
        <v>49</v>
      </c>
      <c r="N8" s="5">
        <v>27.954166412353516</v>
      </c>
    </row>
    <row r="9" spans="1:19">
      <c r="A9" s="5">
        <v>4</v>
      </c>
      <c r="B9" s="5" t="s">
        <v>32</v>
      </c>
      <c r="C9" s="5" t="s">
        <v>50</v>
      </c>
      <c r="D9" s="5">
        <v>27.090898513793945</v>
      </c>
      <c r="F9" s="5">
        <f>AVERAGE(D9:D11)</f>
        <v>27.009994506835938</v>
      </c>
      <c r="G9" s="5">
        <f>F9-F3</f>
        <v>7.6018549601236991</v>
      </c>
      <c r="H9" s="5">
        <f>G9-$G$27</f>
        <v>-5.9093647003173828</v>
      </c>
      <c r="I9" s="5">
        <f>-H9</f>
        <v>5.9093647003173828</v>
      </c>
      <c r="J9" s="5">
        <f>2^I9</f>
        <v>60.102983401042785</v>
      </c>
      <c r="K9" s="5">
        <v>4</v>
      </c>
      <c r="L9" s="5" t="s">
        <v>32</v>
      </c>
      <c r="M9" s="5" t="s">
        <v>50</v>
      </c>
      <c r="N9" s="5">
        <v>26.998514175415039</v>
      </c>
      <c r="O9" s="5">
        <f>AVERAGE(N9:N11)</f>
        <v>27.018867492675781</v>
      </c>
      <c r="P9" s="5">
        <f>O9-O3</f>
        <v>7.7248204549153634</v>
      </c>
      <c r="Q9" s="5">
        <f>P9-$P$27</f>
        <v>-4.9066766103108712</v>
      </c>
      <c r="R9" s="5">
        <f>-Q9</f>
        <v>4.9066766103108712</v>
      </c>
      <c r="S9" s="5">
        <f>2^R9</f>
        <v>29.995550630808367</v>
      </c>
    </row>
    <row r="10" spans="1:19">
      <c r="A10" s="5">
        <v>4</v>
      </c>
      <c r="B10" s="5" t="s">
        <v>32</v>
      </c>
      <c r="C10" s="5" t="s">
        <v>50</v>
      </c>
      <c r="D10" s="5">
        <v>27.016666412353516</v>
      </c>
      <c r="K10" s="5">
        <v>4</v>
      </c>
      <c r="L10" s="5" t="s">
        <v>32</v>
      </c>
      <c r="M10" s="5" t="s">
        <v>50</v>
      </c>
      <c r="N10" s="5">
        <v>27.015243530273438</v>
      </c>
    </row>
    <row r="11" spans="1:19">
      <c r="A11" s="5">
        <v>5</v>
      </c>
      <c r="B11" s="5" t="s">
        <v>32</v>
      </c>
      <c r="C11" s="5" t="s">
        <v>50</v>
      </c>
      <c r="D11" s="5">
        <v>26.922418594360352</v>
      </c>
      <c r="K11" s="5">
        <v>5</v>
      </c>
      <c r="L11" s="5" t="s">
        <v>32</v>
      </c>
      <c r="M11" s="5" t="s">
        <v>50</v>
      </c>
      <c r="N11" s="5">
        <v>27.042844772338867</v>
      </c>
    </row>
    <row r="12" spans="1:19">
      <c r="A12" s="5">
        <v>5</v>
      </c>
      <c r="B12" s="5" t="s">
        <v>32</v>
      </c>
      <c r="C12" s="5" t="s">
        <v>51</v>
      </c>
      <c r="D12" s="5">
        <v>25.925014495849609</v>
      </c>
      <c r="F12" s="5">
        <f>AVERAGE(D12:D14)</f>
        <v>25.910460154215496</v>
      </c>
      <c r="G12" s="5">
        <f>F12-F3</f>
        <v>6.5023206075032576</v>
      </c>
      <c r="H12" s="5">
        <f>G12-$G$27</f>
        <v>-7.0088990529378243</v>
      </c>
      <c r="I12" s="5">
        <f>-H12</f>
        <v>7.0088990529378243</v>
      </c>
      <c r="J12" s="5">
        <f>2^I12</f>
        <v>128.79198936604823</v>
      </c>
      <c r="K12" s="5">
        <v>5</v>
      </c>
      <c r="L12" s="5" t="s">
        <v>32</v>
      </c>
      <c r="M12" s="5" t="s">
        <v>51</v>
      </c>
      <c r="N12" s="5">
        <v>25.853633880615234</v>
      </c>
      <c r="O12" s="5">
        <f>AVERAGE(N12:N14)</f>
        <v>25.874443689982098</v>
      </c>
      <c r="P12" s="5">
        <f>O12-O3</f>
        <v>6.5803966522216797</v>
      </c>
      <c r="Q12" s="5">
        <f>P12-$P$27</f>
        <v>-6.0511004130045549</v>
      </c>
      <c r="R12" s="5">
        <f>-Q12</f>
        <v>6.0511004130045549</v>
      </c>
      <c r="S12" s="5">
        <f>2^R12</f>
        <v>66.307511775768489</v>
      </c>
    </row>
    <row r="13" spans="1:19">
      <c r="A13" s="5">
        <v>6</v>
      </c>
      <c r="B13" s="5" t="s">
        <v>32</v>
      </c>
      <c r="C13" s="5" t="s">
        <v>51</v>
      </c>
      <c r="D13" s="5">
        <v>25.906627655029297</v>
      </c>
      <c r="K13" s="5">
        <v>6</v>
      </c>
      <c r="L13" s="5" t="s">
        <v>32</v>
      </c>
      <c r="M13" s="5" t="s">
        <v>51</v>
      </c>
      <c r="N13" s="5">
        <v>25.837516784667969</v>
      </c>
    </row>
    <row r="14" spans="1:19">
      <c r="A14" s="5">
        <v>6</v>
      </c>
      <c r="B14" s="5" t="s">
        <v>32</v>
      </c>
      <c r="C14" s="5" t="s">
        <v>51</v>
      </c>
      <c r="D14" s="5">
        <v>25.899738311767578</v>
      </c>
      <c r="K14" s="5">
        <v>6</v>
      </c>
      <c r="L14" s="5" t="s">
        <v>32</v>
      </c>
      <c r="M14" s="5" t="s">
        <v>51</v>
      </c>
      <c r="N14" s="5">
        <v>25.932180404663086</v>
      </c>
    </row>
    <row r="15" spans="1:19">
      <c r="A15" s="5">
        <v>1</v>
      </c>
      <c r="B15" s="5" t="s">
        <v>52</v>
      </c>
      <c r="C15" s="5" t="s">
        <v>8</v>
      </c>
      <c r="D15" s="5">
        <v>21.89857292175293</v>
      </c>
      <c r="F15" s="5">
        <f>AVERAGE(D15:D17)</f>
        <v>21.939406712849934</v>
      </c>
      <c r="G15" s="5">
        <f>F15-F15</f>
        <v>0</v>
      </c>
      <c r="H15" s="5">
        <f>G15-$G$27</f>
        <v>-13.511219660441082</v>
      </c>
      <c r="I15" s="5">
        <f>-H15</f>
        <v>13.511219660441082</v>
      </c>
      <c r="J15" s="5">
        <f>2^I15</f>
        <v>11675.68570483803</v>
      </c>
      <c r="K15" s="5">
        <v>1</v>
      </c>
      <c r="L15" s="5" t="s">
        <v>52</v>
      </c>
      <c r="M15" s="5" t="s">
        <v>8</v>
      </c>
      <c r="N15" s="5">
        <v>21.918893814086914</v>
      </c>
      <c r="O15" s="5">
        <f>AVERAGE(N15:N17)</f>
        <v>21.923044204711914</v>
      </c>
      <c r="P15" s="5">
        <f>O15-O15</f>
        <v>0</v>
      </c>
      <c r="Q15" s="5">
        <f>P15-$P$27</f>
        <v>-12.631497065226235</v>
      </c>
      <c r="R15" s="5">
        <f>-Q15</f>
        <v>12.631497065226235</v>
      </c>
      <c r="S15" s="5">
        <f>2^R15</f>
        <v>6345.4073421788835</v>
      </c>
    </row>
    <row r="16" spans="1:19">
      <c r="A16" s="5">
        <v>1</v>
      </c>
      <c r="B16" s="5" t="s">
        <v>52</v>
      </c>
      <c r="C16" s="5" t="s">
        <v>8</v>
      </c>
      <c r="D16" s="5">
        <v>21.955232620239258</v>
      </c>
      <c r="K16" s="5">
        <v>1</v>
      </c>
      <c r="L16" s="5" t="s">
        <v>52</v>
      </c>
      <c r="M16" s="5" t="s">
        <v>8</v>
      </c>
      <c r="N16" s="5">
        <v>21.920808792114258</v>
      </c>
    </row>
    <row r="17" spans="1:19">
      <c r="A17" s="5">
        <v>2</v>
      </c>
      <c r="B17" s="5" t="s">
        <v>52</v>
      </c>
      <c r="C17" s="5" t="s">
        <v>8</v>
      </c>
      <c r="D17" s="5">
        <v>21.964414596557617</v>
      </c>
      <c r="K17" s="5">
        <v>2</v>
      </c>
      <c r="L17" s="5" t="s">
        <v>52</v>
      </c>
      <c r="M17" s="5" t="s">
        <v>8</v>
      </c>
      <c r="N17" s="5">
        <v>21.92943000793457</v>
      </c>
    </row>
    <row r="18" spans="1:19">
      <c r="A18" s="5">
        <v>2</v>
      </c>
      <c r="B18" s="5" t="s">
        <v>52</v>
      </c>
      <c r="C18" s="5" t="s">
        <v>49</v>
      </c>
      <c r="D18" s="5">
        <v>33.630561828613281</v>
      </c>
      <c r="F18" s="5">
        <f>AVERAGE(D18:D20)</f>
        <v>33.731801350911461</v>
      </c>
      <c r="G18" s="5">
        <f>F18-F15</f>
        <v>11.792394638061527</v>
      </c>
      <c r="H18" s="5">
        <f>G18-$G$27</f>
        <v>-1.7188250223795549</v>
      </c>
      <c r="I18" s="5">
        <f>-H18</f>
        <v>1.7188250223795549</v>
      </c>
      <c r="J18" s="5">
        <f>2^I18</f>
        <v>3.2916821244328198</v>
      </c>
      <c r="K18" s="5">
        <v>2</v>
      </c>
      <c r="L18" s="5" t="s">
        <v>52</v>
      </c>
      <c r="M18" s="5" t="s">
        <v>49</v>
      </c>
      <c r="N18" s="5">
        <v>33.600429534912109</v>
      </c>
      <c r="O18" s="5">
        <f>AVERAGE(N18:N20)</f>
        <v>33.94935735066732</v>
      </c>
      <c r="P18" s="5">
        <f>O18-O15</f>
        <v>12.026313145955406</v>
      </c>
      <c r="Q18" s="5">
        <f>P18-$P$27</f>
        <v>-0.6051839192708286</v>
      </c>
      <c r="R18" s="5">
        <f>-Q18</f>
        <v>0.6051839192708286</v>
      </c>
      <c r="S18" s="5">
        <f>2^R18</f>
        <v>1.5211726647240069</v>
      </c>
    </row>
    <row r="19" spans="1:19">
      <c r="A19" s="5">
        <v>3</v>
      </c>
      <c r="B19" s="5" t="s">
        <v>52</v>
      </c>
      <c r="C19" s="5" t="s">
        <v>49</v>
      </c>
      <c r="D19" s="5">
        <v>33.65277099609375</v>
      </c>
      <c r="K19" s="5">
        <v>3</v>
      </c>
      <c r="L19" s="5" t="s">
        <v>52</v>
      </c>
      <c r="M19" s="5" t="s">
        <v>49</v>
      </c>
      <c r="N19" s="5">
        <v>33.850406646728516</v>
      </c>
    </row>
    <row r="20" spans="1:19">
      <c r="A20" s="5">
        <v>3</v>
      </c>
      <c r="B20" s="5" t="s">
        <v>52</v>
      </c>
      <c r="C20" s="5" t="s">
        <v>49</v>
      </c>
      <c r="D20" s="5">
        <v>33.912071228027344</v>
      </c>
      <c r="K20" s="5">
        <v>3</v>
      </c>
      <c r="L20" s="5" t="s">
        <v>52</v>
      </c>
      <c r="M20" s="5" t="s">
        <v>49</v>
      </c>
      <c r="N20" s="5">
        <v>34.397235870361328</v>
      </c>
    </row>
    <row r="21" spans="1:19">
      <c r="A21" s="5">
        <v>4</v>
      </c>
      <c r="B21" s="5" t="s">
        <v>52</v>
      </c>
      <c r="C21" s="5" t="s">
        <v>50</v>
      </c>
      <c r="D21" s="5">
        <v>35.20965576171875</v>
      </c>
      <c r="F21" s="5">
        <f>AVERAGE(D21:D23)</f>
        <v>35.450626373291016</v>
      </c>
      <c r="G21" s="5">
        <f>F21-F15</f>
        <v>13.511219660441082</v>
      </c>
      <c r="H21" s="5">
        <f>G21-$G$27</f>
        <v>0</v>
      </c>
      <c r="I21" s="5">
        <f>-H21</f>
        <v>0</v>
      </c>
      <c r="J21" s="5">
        <f>2^I21</f>
        <v>1</v>
      </c>
      <c r="K21" s="5">
        <v>4</v>
      </c>
      <c r="L21" s="5" t="s">
        <v>52</v>
      </c>
      <c r="M21" s="5" t="s">
        <v>50</v>
      </c>
      <c r="N21" s="5">
        <v>34.564292907714844</v>
      </c>
      <c r="O21" s="5">
        <f>AVERAGE(N21:N23)</f>
        <v>34.554541269938149</v>
      </c>
      <c r="P21" s="5">
        <f>O21-O15</f>
        <v>12.631497065226235</v>
      </c>
      <c r="Q21" s="5">
        <f>P21-$P$27</f>
        <v>0</v>
      </c>
      <c r="R21" s="5">
        <f>-Q21</f>
        <v>0</v>
      </c>
      <c r="S21" s="5">
        <f>2^R21</f>
        <v>1</v>
      </c>
    </row>
    <row r="22" spans="1:19">
      <c r="A22" s="5">
        <v>4</v>
      </c>
      <c r="B22" s="5" t="s">
        <v>52</v>
      </c>
      <c r="C22" s="5" t="s">
        <v>50</v>
      </c>
      <c r="D22" s="5">
        <v>35.20220947265625</v>
      </c>
      <c r="K22" s="5">
        <v>4</v>
      </c>
      <c r="L22" s="5" t="s">
        <v>52</v>
      </c>
      <c r="M22" s="5" t="s">
        <v>50</v>
      </c>
      <c r="N22" s="5">
        <v>34.545436859130859</v>
      </c>
    </row>
    <row r="23" spans="1:19">
      <c r="A23" s="5">
        <v>5</v>
      </c>
      <c r="B23" s="5" t="s">
        <v>52</v>
      </c>
      <c r="C23" s="5" t="s">
        <v>50</v>
      </c>
      <c r="D23" s="5">
        <v>35.940013885498047</v>
      </c>
      <c r="K23" s="5">
        <v>5</v>
      </c>
      <c r="L23" s="5" t="s">
        <v>52</v>
      </c>
      <c r="M23" s="5" t="s">
        <v>50</v>
      </c>
      <c r="N23" s="5">
        <v>34.55389404296875</v>
      </c>
    </row>
    <row r="24" spans="1:19">
      <c r="A24" s="5">
        <v>5</v>
      </c>
      <c r="B24" s="5" t="s">
        <v>52</v>
      </c>
      <c r="C24" s="5" t="s">
        <v>51</v>
      </c>
      <c r="D24" s="5">
        <v>32.443775177001953</v>
      </c>
      <c r="F24" s="5">
        <f>AVERAGE(D24:D26)</f>
        <v>32.077538172403969</v>
      </c>
      <c r="G24" s="5">
        <f>F24-F15</f>
        <v>10.138131459554035</v>
      </c>
      <c r="H24" s="5">
        <f>G24-$G$27</f>
        <v>-3.3730882008870466</v>
      </c>
      <c r="I24" s="5">
        <f>-H24</f>
        <v>3.3730882008870466</v>
      </c>
      <c r="J24" s="5">
        <f>2^I24</f>
        <v>10.360977402220092</v>
      </c>
      <c r="K24" s="5">
        <v>5</v>
      </c>
      <c r="L24" s="5" t="s">
        <v>52</v>
      </c>
      <c r="M24" s="5" t="s">
        <v>51</v>
      </c>
      <c r="N24" s="5">
        <v>32.481880187988281</v>
      </c>
      <c r="O24" s="5">
        <f>AVERAGE(N24:N26)</f>
        <v>31.870320638020832</v>
      </c>
      <c r="P24" s="5">
        <f>O24-O15</f>
        <v>9.9472764333089181</v>
      </c>
      <c r="Q24" s="5">
        <f>P24-$P$27</f>
        <v>-2.6842206319173165</v>
      </c>
      <c r="R24" s="5">
        <f>-Q24</f>
        <v>2.6842206319173165</v>
      </c>
      <c r="S24" s="5">
        <f>2^R24</f>
        <v>6.4273348337317673</v>
      </c>
    </row>
    <row r="25" spans="1:19">
      <c r="A25" s="5">
        <v>6</v>
      </c>
      <c r="B25" s="5" t="s">
        <v>52</v>
      </c>
      <c r="C25" s="5" t="s">
        <v>51</v>
      </c>
      <c r="D25" s="5">
        <v>31.497880935668945</v>
      </c>
      <c r="K25" s="5">
        <v>6</v>
      </c>
      <c r="L25" s="5" t="s">
        <v>52</v>
      </c>
      <c r="M25" s="5" t="s">
        <v>51</v>
      </c>
      <c r="N25" s="5">
        <v>31.071079254150391</v>
      </c>
    </row>
    <row r="26" spans="1:19">
      <c r="A26" s="5">
        <v>6</v>
      </c>
      <c r="B26" s="5" t="s">
        <v>52</v>
      </c>
      <c r="C26" s="5" t="s">
        <v>51</v>
      </c>
      <c r="D26" s="5">
        <v>32.290958404541016</v>
      </c>
      <c r="K26" s="5">
        <v>6</v>
      </c>
      <c r="L26" s="5" t="s">
        <v>52</v>
      </c>
      <c r="M26" s="5" t="s">
        <v>51</v>
      </c>
      <c r="N26" s="5">
        <v>32.058002471923828</v>
      </c>
    </row>
    <row r="27" spans="1:19">
      <c r="G27" s="5">
        <f>MAX(G3:G26)</f>
        <v>13.511219660441082</v>
      </c>
      <c r="P27" s="5">
        <f>MAX(P3:P26)</f>
        <v>12.631497065226235</v>
      </c>
    </row>
    <row r="31" spans="1:19">
      <c r="A31" s="5" t="s">
        <v>44</v>
      </c>
      <c r="B31" s="5" t="s">
        <v>0</v>
      </c>
      <c r="C31" s="5" t="s">
        <v>1</v>
      </c>
      <c r="D31" s="5" t="s">
        <v>2</v>
      </c>
      <c r="F31" s="5" t="s">
        <v>45</v>
      </c>
      <c r="G31" s="6" t="s">
        <v>3</v>
      </c>
      <c r="H31" s="6" t="s">
        <v>29</v>
      </c>
      <c r="I31" s="6" t="s">
        <v>5</v>
      </c>
      <c r="J31" s="6" t="s">
        <v>6</v>
      </c>
      <c r="L31" s="5" t="s">
        <v>0</v>
      </c>
      <c r="M31" s="5" t="s">
        <v>1</v>
      </c>
      <c r="N31" s="5" t="s">
        <v>2</v>
      </c>
      <c r="O31" s="5" t="s">
        <v>45</v>
      </c>
      <c r="P31" s="6" t="s">
        <v>3</v>
      </c>
      <c r="Q31" s="6" t="s">
        <v>29</v>
      </c>
      <c r="R31" s="6" t="s">
        <v>5</v>
      </c>
      <c r="S31" s="6" t="s">
        <v>6</v>
      </c>
    </row>
    <row r="32" spans="1:19">
      <c r="A32" s="5">
        <v>1</v>
      </c>
      <c r="B32" s="5" t="s">
        <v>32</v>
      </c>
      <c r="C32" s="5" t="s">
        <v>8</v>
      </c>
      <c r="D32" s="5">
        <v>19.416954040527344</v>
      </c>
      <c r="F32" s="5">
        <f>AVERAGE(D32:D34)</f>
        <v>19.408139546712238</v>
      </c>
      <c r="G32" s="5">
        <f>F32-F32</f>
        <v>0</v>
      </c>
      <c r="H32" s="5">
        <f>G32-$G$56</f>
        <v>-11.502890904744469</v>
      </c>
      <c r="I32" s="5">
        <f>-H32</f>
        <v>11.502890904744469</v>
      </c>
      <c r="J32" s="5">
        <f>2^I32</f>
        <v>2902.1188842235802</v>
      </c>
      <c r="K32" s="5">
        <v>1</v>
      </c>
      <c r="L32" s="5" t="s">
        <v>32</v>
      </c>
      <c r="M32" s="5" t="s">
        <v>8</v>
      </c>
      <c r="N32" s="5">
        <v>19.237642288208008</v>
      </c>
      <c r="O32" s="5">
        <f>AVERAGE(N32:N34)</f>
        <v>19.294047037760418</v>
      </c>
      <c r="P32" s="5">
        <f>O32-O32</f>
        <v>0</v>
      </c>
      <c r="Q32" s="5">
        <f>P32-$P$56</f>
        <v>-11.35423151652018</v>
      </c>
      <c r="R32" s="5">
        <f>-Q32</f>
        <v>11.35423151652018</v>
      </c>
      <c r="S32" s="5">
        <f>2^R32</f>
        <v>2617.9675805406614</v>
      </c>
    </row>
    <row r="33" spans="1:19">
      <c r="A33" s="5">
        <v>1</v>
      </c>
      <c r="B33" s="5" t="s">
        <v>32</v>
      </c>
      <c r="C33" s="5" t="s">
        <v>8</v>
      </c>
      <c r="D33" s="5">
        <v>19.263153076171875</v>
      </c>
      <c r="K33" s="5">
        <v>1</v>
      </c>
      <c r="L33" s="5" t="s">
        <v>32</v>
      </c>
      <c r="M33" s="5" t="s">
        <v>8</v>
      </c>
      <c r="N33" s="5">
        <v>19.278081893920898</v>
      </c>
    </row>
    <row r="34" spans="1:19">
      <c r="A34" s="5">
        <v>2</v>
      </c>
      <c r="B34" s="5" t="s">
        <v>32</v>
      </c>
      <c r="C34" s="5" t="s">
        <v>8</v>
      </c>
      <c r="D34" s="5">
        <v>19.5443115234375</v>
      </c>
      <c r="K34" s="5">
        <v>2</v>
      </c>
      <c r="L34" s="5" t="s">
        <v>32</v>
      </c>
      <c r="M34" s="5" t="s">
        <v>8</v>
      </c>
      <c r="N34" s="5">
        <v>19.366416931152344</v>
      </c>
    </row>
    <row r="35" spans="1:19">
      <c r="A35" s="5">
        <v>2</v>
      </c>
      <c r="B35" s="5" t="s">
        <v>32</v>
      </c>
      <c r="C35" s="5" t="s">
        <v>49</v>
      </c>
      <c r="D35" s="5">
        <v>27.933496475219727</v>
      </c>
      <c r="F35" s="5">
        <f>AVERAGE(D35:D37)</f>
        <v>27.940614064534504</v>
      </c>
      <c r="G35" s="5">
        <f>F35-F32</f>
        <v>8.5324745178222656</v>
      </c>
      <c r="H35" s="5">
        <f>G35-$G$56</f>
        <v>-2.9704163869222029</v>
      </c>
      <c r="I35" s="5">
        <f>-H35</f>
        <v>2.9704163869222029</v>
      </c>
      <c r="J35" s="5">
        <f>2^I35</f>
        <v>7.8376241291537854</v>
      </c>
      <c r="K35" s="5">
        <v>2</v>
      </c>
      <c r="L35" s="5" t="s">
        <v>32</v>
      </c>
      <c r="M35" s="5" t="s">
        <v>49</v>
      </c>
      <c r="N35" s="5">
        <v>27.923746109008789</v>
      </c>
      <c r="O35" s="5">
        <f>AVERAGE(N35:N37)</f>
        <v>27.87443733215332</v>
      </c>
      <c r="P35" s="5">
        <f>O35-O32</f>
        <v>8.5803902943929025</v>
      </c>
      <c r="Q35" s="5">
        <f>P35-$P$56</f>
        <v>-2.7738412221272775</v>
      </c>
      <c r="R35" s="5">
        <f>-Q35</f>
        <v>2.7738412221272775</v>
      </c>
      <c r="S35" s="5">
        <f>2^R35</f>
        <v>6.8392646766271916</v>
      </c>
    </row>
    <row r="36" spans="1:19">
      <c r="A36" s="5">
        <v>3</v>
      </c>
      <c r="B36" s="5" t="s">
        <v>32</v>
      </c>
      <c r="C36" s="5" t="s">
        <v>49</v>
      </c>
      <c r="D36" s="5">
        <v>27.960824966430664</v>
      </c>
      <c r="K36" s="5">
        <v>3</v>
      </c>
      <c r="L36" s="5" t="s">
        <v>32</v>
      </c>
      <c r="M36" s="5" t="s">
        <v>49</v>
      </c>
      <c r="N36" s="5">
        <v>27.745399475097656</v>
      </c>
    </row>
    <row r="37" spans="1:19">
      <c r="A37" s="5">
        <v>3</v>
      </c>
      <c r="B37" s="5" t="s">
        <v>32</v>
      </c>
      <c r="C37" s="5" t="s">
        <v>49</v>
      </c>
      <c r="D37" s="5">
        <v>27.927520751953125</v>
      </c>
      <c r="K37" s="5">
        <v>3</v>
      </c>
      <c r="L37" s="5" t="s">
        <v>32</v>
      </c>
      <c r="M37" s="5" t="s">
        <v>49</v>
      </c>
      <c r="N37" s="5">
        <v>27.954166412353516</v>
      </c>
    </row>
    <row r="38" spans="1:19">
      <c r="A38" s="5">
        <v>4</v>
      </c>
      <c r="B38" s="5" t="s">
        <v>32</v>
      </c>
      <c r="C38" s="5" t="s">
        <v>50</v>
      </c>
      <c r="D38" s="5">
        <v>27.090898513793945</v>
      </c>
      <c r="F38" s="5">
        <f>AVERAGE(D38:D40)</f>
        <v>27.009994506835938</v>
      </c>
      <c r="G38" s="5">
        <f>F38-F32</f>
        <v>7.6018549601236991</v>
      </c>
      <c r="H38" s="5">
        <f>G38-$G$56</f>
        <v>-3.9010359446207694</v>
      </c>
      <c r="I38" s="5">
        <f>-H38</f>
        <v>3.9010359446207694</v>
      </c>
      <c r="J38" s="5">
        <f>2^I38</f>
        <v>14.939251324148451</v>
      </c>
      <c r="K38" s="5">
        <v>4</v>
      </c>
      <c r="L38" s="5" t="s">
        <v>32</v>
      </c>
      <c r="M38" s="5" t="s">
        <v>50</v>
      </c>
      <c r="N38" s="5">
        <v>26.998514175415039</v>
      </c>
      <c r="O38" s="5">
        <f>AVERAGE(N38:N40)</f>
        <v>27.018867492675781</v>
      </c>
      <c r="P38" s="5">
        <f>O38-O32</f>
        <v>7.7248204549153634</v>
      </c>
      <c r="Q38" s="5">
        <f>P38-$P$56</f>
        <v>-3.6294110616048165</v>
      </c>
      <c r="R38" s="5">
        <f>-Q38</f>
        <v>3.6294110616048165</v>
      </c>
      <c r="S38" s="5">
        <f>2^R38</f>
        <v>12.375466991683709</v>
      </c>
    </row>
    <row r="39" spans="1:19">
      <c r="A39" s="5">
        <v>4</v>
      </c>
      <c r="B39" s="5" t="s">
        <v>32</v>
      </c>
      <c r="C39" s="5" t="s">
        <v>50</v>
      </c>
      <c r="D39" s="5">
        <v>27.016666412353516</v>
      </c>
      <c r="K39" s="5">
        <v>4</v>
      </c>
      <c r="L39" s="5" t="s">
        <v>32</v>
      </c>
      <c r="M39" s="5" t="s">
        <v>50</v>
      </c>
      <c r="N39" s="5">
        <v>27.015243530273438</v>
      </c>
    </row>
    <row r="40" spans="1:19">
      <c r="A40" s="5">
        <v>5</v>
      </c>
      <c r="B40" s="5" t="s">
        <v>32</v>
      </c>
      <c r="C40" s="5" t="s">
        <v>50</v>
      </c>
      <c r="D40" s="5">
        <v>26.922418594360352</v>
      </c>
      <c r="K40" s="5">
        <v>5</v>
      </c>
      <c r="L40" s="5" t="s">
        <v>32</v>
      </c>
      <c r="M40" s="5" t="s">
        <v>50</v>
      </c>
      <c r="N40" s="5">
        <v>27.042844772338867</v>
      </c>
    </row>
    <row r="41" spans="1:19">
      <c r="A41" s="5">
        <v>5</v>
      </c>
      <c r="B41" s="5" t="s">
        <v>32</v>
      </c>
      <c r="C41" s="5" t="s">
        <v>51</v>
      </c>
      <c r="D41" s="5">
        <v>25.925014495849609</v>
      </c>
      <c r="F41" s="5">
        <f>AVERAGE(D41:D43)</f>
        <v>25.910460154215496</v>
      </c>
      <c r="G41" s="5">
        <f>F41-F32</f>
        <v>6.5023206075032576</v>
      </c>
      <c r="H41" s="5">
        <f>G41-$G$56</f>
        <v>-5.0005702972412109</v>
      </c>
      <c r="I41" s="5">
        <f>-H41</f>
        <v>5.0005702972412109</v>
      </c>
      <c r="J41" s="5">
        <f>2^I41</f>
        <v>32.012652098116412</v>
      </c>
      <c r="K41" s="5">
        <v>5</v>
      </c>
      <c r="L41" s="5" t="s">
        <v>32</v>
      </c>
      <c r="M41" s="5" t="s">
        <v>51</v>
      </c>
      <c r="N41" s="5">
        <v>25.853633880615234</v>
      </c>
      <c r="O41" s="5">
        <f>AVERAGE(N41:N43)</f>
        <v>25.874443689982098</v>
      </c>
      <c r="P41" s="5">
        <f>O41-O32</f>
        <v>6.5803966522216797</v>
      </c>
      <c r="Q41" s="5">
        <f>P41-$P$56</f>
        <v>-4.7738348642985002</v>
      </c>
      <c r="R41" s="5">
        <f>-Q41</f>
        <v>4.7738348642985002</v>
      </c>
      <c r="S41" s="5">
        <f>2^R41</f>
        <v>27.356938146648972</v>
      </c>
    </row>
    <row r="42" spans="1:19">
      <c r="A42" s="5">
        <v>6</v>
      </c>
      <c r="B42" s="5" t="s">
        <v>32</v>
      </c>
      <c r="C42" s="5" t="s">
        <v>51</v>
      </c>
      <c r="D42" s="5">
        <v>25.906627655029297</v>
      </c>
      <c r="K42" s="5">
        <v>6</v>
      </c>
      <c r="L42" s="5" t="s">
        <v>32</v>
      </c>
      <c r="M42" s="5" t="s">
        <v>51</v>
      </c>
      <c r="N42" s="5">
        <v>25.837516784667969</v>
      </c>
    </row>
    <row r="43" spans="1:19">
      <c r="A43" s="5">
        <v>6</v>
      </c>
      <c r="B43" s="5" t="s">
        <v>32</v>
      </c>
      <c r="C43" s="5" t="s">
        <v>51</v>
      </c>
      <c r="D43" s="5">
        <v>25.899738311767578</v>
      </c>
      <c r="K43" s="5">
        <v>6</v>
      </c>
      <c r="L43" s="5" t="s">
        <v>32</v>
      </c>
      <c r="M43" s="5" t="s">
        <v>51</v>
      </c>
      <c r="N43" s="5">
        <v>25.932180404663086</v>
      </c>
    </row>
    <row r="44" spans="1:19">
      <c r="A44" s="5">
        <v>1</v>
      </c>
      <c r="B44" s="5" t="s">
        <v>53</v>
      </c>
      <c r="C44" s="5" t="s">
        <v>8</v>
      </c>
      <c r="D44" s="5">
        <v>19.252861022949219</v>
      </c>
      <c r="F44" s="5">
        <f>AVERAGE(D44:D46)</f>
        <v>19.264012654622395</v>
      </c>
      <c r="G44" s="5">
        <f>F44-F44</f>
        <v>0</v>
      </c>
      <c r="H44" s="5">
        <f>G44-$G$56</f>
        <v>-11.502890904744469</v>
      </c>
      <c r="I44" s="5">
        <f>-H44</f>
        <v>11.502890904744469</v>
      </c>
      <c r="J44" s="5">
        <f>2^I44</f>
        <v>2902.1188842235802</v>
      </c>
      <c r="K44" s="5">
        <v>1</v>
      </c>
      <c r="L44" s="5" t="s">
        <v>53</v>
      </c>
      <c r="M44" s="5" t="s">
        <v>8</v>
      </c>
      <c r="N44" s="5">
        <v>19.339208602905273</v>
      </c>
      <c r="O44" s="5">
        <f>AVERAGE(N44:N46)</f>
        <v>19.284228006998699</v>
      </c>
      <c r="P44" s="5">
        <f>O44-O44</f>
        <v>0</v>
      </c>
      <c r="Q44" s="5">
        <f>P44-$P$56</f>
        <v>-11.35423151652018</v>
      </c>
      <c r="R44" s="5">
        <f>-Q44</f>
        <v>11.35423151652018</v>
      </c>
      <c r="S44" s="5">
        <f>2^R44</f>
        <v>2617.9675805406614</v>
      </c>
    </row>
    <row r="45" spans="1:19">
      <c r="A45" s="5">
        <v>1</v>
      </c>
      <c r="B45" s="5" t="s">
        <v>53</v>
      </c>
      <c r="C45" s="5" t="s">
        <v>8</v>
      </c>
      <c r="D45" s="5">
        <v>19.242355346679688</v>
      </c>
      <c r="K45" s="5">
        <v>1</v>
      </c>
      <c r="L45" s="5" t="s">
        <v>53</v>
      </c>
      <c r="M45" s="5" t="s">
        <v>8</v>
      </c>
      <c r="N45" s="5">
        <v>19.2181396484375</v>
      </c>
    </row>
    <row r="46" spans="1:19">
      <c r="A46" s="5">
        <v>2</v>
      </c>
      <c r="B46" s="5" t="s">
        <v>53</v>
      </c>
      <c r="C46" s="5" t="s">
        <v>8</v>
      </c>
      <c r="D46" s="5">
        <v>19.296821594238281</v>
      </c>
      <c r="K46" s="5">
        <v>2</v>
      </c>
      <c r="L46" s="5" t="s">
        <v>53</v>
      </c>
      <c r="M46" s="5" t="s">
        <v>8</v>
      </c>
      <c r="N46" s="5">
        <v>19.29533576965332</v>
      </c>
    </row>
    <row r="47" spans="1:19">
      <c r="A47" s="5">
        <v>2</v>
      </c>
      <c r="B47" s="5" t="s">
        <v>53</v>
      </c>
      <c r="C47" s="5" t="s">
        <v>49</v>
      </c>
      <c r="D47" s="5">
        <v>30.872257232666016</v>
      </c>
      <c r="F47" s="5">
        <f>AVERAGE(D47:D49)</f>
        <v>30.766903559366863</v>
      </c>
      <c r="G47" s="5">
        <f>F47-F44</f>
        <v>11.502890904744469</v>
      </c>
      <c r="H47" s="5">
        <f>G47-$G$56</f>
        <v>0</v>
      </c>
      <c r="I47" s="5">
        <f>-H47</f>
        <v>0</v>
      </c>
      <c r="J47" s="5">
        <f>2^I47</f>
        <v>1</v>
      </c>
      <c r="K47" s="5">
        <v>2</v>
      </c>
      <c r="L47" s="5" t="s">
        <v>53</v>
      </c>
      <c r="M47" s="5" t="s">
        <v>49</v>
      </c>
      <c r="N47" s="5">
        <v>30.576107025146484</v>
      </c>
      <c r="O47" s="5">
        <f>AVERAGE(N47:N49)</f>
        <v>30.638459523518879</v>
      </c>
      <c r="P47" s="5">
        <f>O47-O44</f>
        <v>11.35423151652018</v>
      </c>
      <c r="Q47" s="5">
        <f>P47-$P$56</f>
        <v>0</v>
      </c>
      <c r="R47" s="5">
        <f>-Q47</f>
        <v>0</v>
      </c>
      <c r="S47" s="5">
        <f>2^R47</f>
        <v>1</v>
      </c>
    </row>
    <row r="48" spans="1:19">
      <c r="A48" s="5">
        <v>3</v>
      </c>
      <c r="B48" s="5" t="s">
        <v>53</v>
      </c>
      <c r="C48" s="5" t="s">
        <v>49</v>
      </c>
      <c r="D48" s="5">
        <v>30.743234634399414</v>
      </c>
      <c r="K48" s="5">
        <v>3</v>
      </c>
      <c r="L48" s="5" t="s">
        <v>53</v>
      </c>
      <c r="M48" s="5" t="s">
        <v>49</v>
      </c>
      <c r="N48" s="5">
        <v>30.69224739074707</v>
      </c>
    </row>
    <row r="49" spans="1:19">
      <c r="A49" s="5">
        <v>3</v>
      </c>
      <c r="B49" s="5" t="s">
        <v>53</v>
      </c>
      <c r="C49" s="5" t="s">
        <v>49</v>
      </c>
      <c r="D49" s="5">
        <v>30.685218811035156</v>
      </c>
      <c r="K49" s="5">
        <v>3</v>
      </c>
      <c r="L49" s="5" t="s">
        <v>53</v>
      </c>
      <c r="M49" s="5" t="s">
        <v>49</v>
      </c>
      <c r="N49" s="5">
        <v>30.647024154663086</v>
      </c>
    </row>
    <row r="50" spans="1:19">
      <c r="A50" s="5">
        <v>4</v>
      </c>
      <c r="B50" s="5" t="s">
        <v>53</v>
      </c>
      <c r="C50" s="5" t="s">
        <v>50</v>
      </c>
      <c r="D50" s="5">
        <v>29.535722732543945</v>
      </c>
      <c r="F50" s="5">
        <f>AVERAGE(D50:D52)</f>
        <v>29.613264719645183</v>
      </c>
      <c r="G50" s="5">
        <f>F50-F44</f>
        <v>10.349252065022789</v>
      </c>
      <c r="H50" s="5">
        <f>G50-$G$56</f>
        <v>-1.1536388397216797</v>
      </c>
      <c r="I50" s="5">
        <f>-H50</f>
        <v>1.1536388397216797</v>
      </c>
      <c r="J50" s="5">
        <f>2^I50</f>
        <v>2.2247432353969332</v>
      </c>
      <c r="K50" s="5">
        <v>4</v>
      </c>
      <c r="L50" s="5" t="s">
        <v>53</v>
      </c>
      <c r="M50" s="5" t="s">
        <v>50</v>
      </c>
      <c r="N50" s="5">
        <v>29.431249618530273</v>
      </c>
      <c r="O50" s="5">
        <f>AVERAGE(N50:N52)</f>
        <v>29.594528834025066</v>
      </c>
      <c r="P50" s="5">
        <f>O50-O44</f>
        <v>10.310300827026367</v>
      </c>
      <c r="Q50" s="5">
        <f>P50-$P$56</f>
        <v>-1.0439306894938127</v>
      </c>
      <c r="R50" s="5">
        <f>-Q50</f>
        <v>1.0439306894938127</v>
      </c>
      <c r="S50" s="5">
        <f>2^R50</f>
        <v>2.0618375796215935</v>
      </c>
    </row>
    <row r="51" spans="1:19">
      <c r="A51" s="5">
        <v>4</v>
      </c>
      <c r="B51" s="5" t="s">
        <v>53</v>
      </c>
      <c r="C51" s="5" t="s">
        <v>50</v>
      </c>
      <c r="D51" s="5">
        <v>29.773416519165039</v>
      </c>
      <c r="K51" s="5">
        <v>4</v>
      </c>
      <c r="L51" s="5" t="s">
        <v>53</v>
      </c>
      <c r="M51" s="5" t="s">
        <v>50</v>
      </c>
      <c r="N51" s="5">
        <v>29.790180206298828</v>
      </c>
    </row>
    <row r="52" spans="1:19">
      <c r="A52" s="5">
        <v>5</v>
      </c>
      <c r="B52" s="5" t="s">
        <v>53</v>
      </c>
      <c r="C52" s="5" t="s">
        <v>50</v>
      </c>
      <c r="D52" s="5">
        <v>29.530654907226563</v>
      </c>
      <c r="K52" s="5">
        <v>5</v>
      </c>
      <c r="L52" s="5" t="s">
        <v>53</v>
      </c>
      <c r="M52" s="5" t="s">
        <v>50</v>
      </c>
      <c r="N52" s="5">
        <v>29.562156677246094</v>
      </c>
    </row>
    <row r="53" spans="1:19">
      <c r="A53" s="5">
        <v>5</v>
      </c>
      <c r="B53" s="5" t="s">
        <v>53</v>
      </c>
      <c r="C53" s="5" t="s">
        <v>51</v>
      </c>
      <c r="D53" s="5">
        <v>27.297939300537109</v>
      </c>
      <c r="F53" s="5">
        <f>AVERAGE(D53:D55)</f>
        <v>27.189911524454754</v>
      </c>
      <c r="G53" s="5">
        <f>F53-F44</f>
        <v>7.9258988698323591</v>
      </c>
      <c r="H53" s="5">
        <f>G53-$G$56</f>
        <v>-3.5769920349121094</v>
      </c>
      <c r="I53" s="5">
        <f>-H53</f>
        <v>3.5769920349121094</v>
      </c>
      <c r="J53" s="5">
        <f>2^I53</f>
        <v>11.933886326623423</v>
      </c>
      <c r="K53" s="5">
        <v>5</v>
      </c>
      <c r="L53" s="5" t="s">
        <v>53</v>
      </c>
      <c r="M53" s="5" t="s">
        <v>51</v>
      </c>
      <c r="N53" s="5">
        <v>27.15977668762207</v>
      </c>
      <c r="O53" s="5">
        <f>AVERAGE(N53:N55)</f>
        <v>27.213013966878254</v>
      </c>
      <c r="P53" s="5">
        <f>O53-O44</f>
        <v>7.9287859598795549</v>
      </c>
      <c r="Q53" s="5">
        <f>P53-$P$56</f>
        <v>-3.425445556640625</v>
      </c>
      <c r="R53" s="5">
        <f>-Q53</f>
        <v>3.425445556640625</v>
      </c>
      <c r="S53" s="5">
        <f>2^R53</f>
        <v>10.743897615820309</v>
      </c>
    </row>
    <row r="54" spans="1:19">
      <c r="A54" s="5">
        <v>6</v>
      </c>
      <c r="B54" s="5" t="s">
        <v>53</v>
      </c>
      <c r="C54" s="5" t="s">
        <v>51</v>
      </c>
      <c r="D54" s="5">
        <v>27.139251708984375</v>
      </c>
      <c r="K54" s="5">
        <v>6</v>
      </c>
      <c r="L54" s="5" t="s">
        <v>53</v>
      </c>
      <c r="M54" s="5" t="s">
        <v>51</v>
      </c>
      <c r="N54" s="5">
        <v>27.330585479736328</v>
      </c>
    </row>
    <row r="55" spans="1:19">
      <c r="A55" s="5">
        <v>6</v>
      </c>
      <c r="B55" s="5" t="s">
        <v>53</v>
      </c>
      <c r="C55" s="5" t="s">
        <v>51</v>
      </c>
      <c r="D55" s="5">
        <v>27.132543563842773</v>
      </c>
      <c r="K55" s="5">
        <v>6</v>
      </c>
      <c r="L55" s="5" t="s">
        <v>53</v>
      </c>
      <c r="M55" s="5" t="s">
        <v>51</v>
      </c>
      <c r="N55" s="5">
        <v>27.148679733276367</v>
      </c>
    </row>
    <row r="56" spans="1:19">
      <c r="G56" s="5">
        <f>MAX(G32:G55)</f>
        <v>11.502890904744469</v>
      </c>
      <c r="P56" s="5">
        <f>MAX(P32:P55)</f>
        <v>11.35423151652018</v>
      </c>
    </row>
    <row r="61" spans="1:19">
      <c r="B61" s="5" t="s">
        <v>0</v>
      </c>
      <c r="C61" s="5" t="s">
        <v>1</v>
      </c>
      <c r="D61" s="6" t="s">
        <v>3</v>
      </c>
      <c r="E61" s="6" t="s">
        <v>28</v>
      </c>
      <c r="F61" s="6" t="s">
        <v>29</v>
      </c>
      <c r="G61" s="6" t="s">
        <v>6</v>
      </c>
      <c r="H61" s="6" t="s">
        <v>30</v>
      </c>
      <c r="I61" s="6" t="s">
        <v>68</v>
      </c>
      <c r="J61" s="6" t="s">
        <v>31</v>
      </c>
    </row>
    <row r="62" spans="1:19">
      <c r="B62" s="5" t="s">
        <v>32</v>
      </c>
      <c r="C62" s="5" t="s">
        <v>33</v>
      </c>
      <c r="D62" s="5">
        <f>G6</f>
        <v>8.5324745178222656</v>
      </c>
      <c r="E62" s="5">
        <f>AVERAGE(D62:D69)</f>
        <v>8.1098850568135568</v>
      </c>
      <c r="F62" s="5">
        <f t="shared" ref="F62:F77" si="0">D62-$E$62</f>
        <v>0.42258946100870887</v>
      </c>
      <c r="G62" s="5">
        <f>2^-F62</f>
        <v>0.74608429182977976</v>
      </c>
      <c r="H62" s="5">
        <f>AVERAGE(G62:G69)</f>
        <v>1.0489553598600896</v>
      </c>
      <c r="I62" s="5">
        <f>STDEVA(G62:G69)/SQRT(8)</f>
        <v>0.12013257031274011</v>
      </c>
      <c r="J62" s="5">
        <f>TTEST(G62:G69,G70:G77,1,1)</f>
        <v>4.0707038488999153E-5</v>
      </c>
      <c r="N62" s="5" t="s">
        <v>30</v>
      </c>
      <c r="O62" s="5" t="s">
        <v>33</v>
      </c>
      <c r="P62" s="5" t="s">
        <v>34</v>
      </c>
    </row>
    <row r="63" spans="1:19">
      <c r="D63" s="5">
        <f>G9</f>
        <v>7.6018549601236991</v>
      </c>
      <c r="F63" s="5">
        <f t="shared" si="0"/>
        <v>-0.50803009668985766</v>
      </c>
      <c r="G63" s="5">
        <f t="shared" ref="G63:G85" si="1">2^-F63</f>
        <v>1.422107077473209</v>
      </c>
      <c r="N63" s="5" t="s">
        <v>35</v>
      </c>
      <c r="O63" s="5">
        <f>H62</f>
        <v>1.0489553598600896</v>
      </c>
      <c r="P63" s="5">
        <f>H78</f>
        <v>1.0003661196531255</v>
      </c>
    </row>
    <row r="64" spans="1:19">
      <c r="D64" s="5">
        <f>P6</f>
        <v>8.5803902943929025</v>
      </c>
      <c r="F64" s="5">
        <f t="shared" si="0"/>
        <v>0.4705052375793457</v>
      </c>
      <c r="G64" s="5">
        <f t="shared" si="1"/>
        <v>0.72171180713535654</v>
      </c>
      <c r="N64" s="5" t="s">
        <v>36</v>
      </c>
      <c r="O64" s="5">
        <f>H70</f>
        <v>0.10517278445086378</v>
      </c>
      <c r="P64" s="5">
        <f>H82</f>
        <v>0.23556394843513784</v>
      </c>
    </row>
    <row r="65" spans="2:16">
      <c r="D65" s="5">
        <f>P9</f>
        <v>7.7248204549153634</v>
      </c>
      <c r="F65" s="5">
        <f t="shared" si="0"/>
        <v>-0.38506460189819336</v>
      </c>
      <c r="G65" s="5">
        <f t="shared" si="1"/>
        <v>1.3059182630020127</v>
      </c>
    </row>
    <row r="66" spans="2:16">
      <c r="D66" s="5">
        <f>G35</f>
        <v>8.5324745178222656</v>
      </c>
      <c r="F66" s="5">
        <f t="shared" si="0"/>
        <v>0.42258946100870887</v>
      </c>
      <c r="G66" s="5">
        <f t="shared" si="1"/>
        <v>0.74608429182977976</v>
      </c>
    </row>
    <row r="67" spans="2:16">
      <c r="D67" s="5">
        <f>G38</f>
        <v>7.6018549601236991</v>
      </c>
      <c r="F67" s="5">
        <f t="shared" si="0"/>
        <v>-0.50803009668985766</v>
      </c>
      <c r="G67" s="5">
        <f t="shared" si="1"/>
        <v>1.422107077473209</v>
      </c>
    </row>
    <row r="68" spans="2:16">
      <c r="D68" s="5">
        <f>P35</f>
        <v>8.5803902943929025</v>
      </c>
      <c r="F68" s="5">
        <f t="shared" si="0"/>
        <v>0.4705052375793457</v>
      </c>
      <c r="G68" s="5">
        <f t="shared" si="1"/>
        <v>0.72171180713535654</v>
      </c>
      <c r="N68" s="5" t="s">
        <v>37</v>
      </c>
      <c r="O68" s="5" t="s">
        <v>38</v>
      </c>
      <c r="P68" s="5" t="s">
        <v>39</v>
      </c>
    </row>
    <row r="69" spans="2:16">
      <c r="D69" s="5">
        <f>P38</f>
        <v>7.7248204549153634</v>
      </c>
      <c r="F69" s="5">
        <f t="shared" si="0"/>
        <v>-0.38506460189819336</v>
      </c>
      <c r="G69" s="5">
        <f t="shared" si="1"/>
        <v>1.3059182630020127</v>
      </c>
      <c r="N69" s="5" t="s">
        <v>40</v>
      </c>
      <c r="O69" s="5">
        <f>I62</f>
        <v>0.12013257031274011</v>
      </c>
      <c r="P69" s="5">
        <f>I78</f>
        <v>1.5624482389840821E-2</v>
      </c>
    </row>
    <row r="70" spans="2:16">
      <c r="B70" s="5" t="s">
        <v>41</v>
      </c>
      <c r="D70" s="5">
        <f>G18</f>
        <v>11.792394638061527</v>
      </c>
      <c r="F70" s="5">
        <f t="shared" si="0"/>
        <v>3.6825095812479702</v>
      </c>
      <c r="G70" s="5">
        <f t="shared" si="1"/>
        <v>7.7885059626952621E-2</v>
      </c>
      <c r="H70" s="5">
        <f>AVERAGE(G70:G77)</f>
        <v>0.10517278445086378</v>
      </c>
      <c r="I70" s="5">
        <f>STDEVA(G70:G77)/SQRT(8)</f>
        <v>2.5635971673304728E-2</v>
      </c>
      <c r="N70" s="5" t="s">
        <v>41</v>
      </c>
      <c r="O70" s="5">
        <f>I70</f>
        <v>2.5635971673304728E-2</v>
      </c>
      <c r="P70" s="5">
        <f>I82</f>
        <v>8.4941535892207265E-2</v>
      </c>
    </row>
    <row r="71" spans="2:16">
      <c r="D71" s="5">
        <f>G21</f>
        <v>13.511219660441082</v>
      </c>
      <c r="F71" s="5">
        <f t="shared" si="0"/>
        <v>5.4013346036275252</v>
      </c>
      <c r="G71" s="5">
        <f t="shared" si="1"/>
        <v>2.3661172823719354E-2</v>
      </c>
    </row>
    <row r="72" spans="2:16">
      <c r="D72" s="5">
        <f>P18</f>
        <v>12.026313145955406</v>
      </c>
      <c r="F72" s="5">
        <f t="shared" si="0"/>
        <v>3.9164280891418493</v>
      </c>
      <c r="G72" s="5">
        <f t="shared" si="1"/>
        <v>6.6227394472370874E-2</v>
      </c>
    </row>
    <row r="73" spans="2:16">
      <c r="D73" s="5">
        <f>P21</f>
        <v>12.631497065226235</v>
      </c>
      <c r="F73" s="5">
        <f t="shared" si="0"/>
        <v>4.5216120084126779</v>
      </c>
      <c r="G73" s="5">
        <f t="shared" si="1"/>
        <v>4.3537065849383251E-2</v>
      </c>
    </row>
    <row r="74" spans="2:16">
      <c r="D74" s="5">
        <f>G47</f>
        <v>11.502890904744469</v>
      </c>
      <c r="F74" s="5">
        <f t="shared" si="0"/>
        <v>3.3930058479309118</v>
      </c>
      <c r="G74" s="5">
        <f t="shared" si="1"/>
        <v>9.5192660369429208E-2</v>
      </c>
    </row>
    <row r="75" spans="2:16">
      <c r="D75" s="5">
        <f>G50</f>
        <v>10.349252065022789</v>
      </c>
      <c r="F75" s="5">
        <f t="shared" si="0"/>
        <v>2.2393670082092321</v>
      </c>
      <c r="G75" s="5">
        <f t="shared" si="1"/>
        <v>0.21177922721632536</v>
      </c>
    </row>
    <row r="76" spans="2:16">
      <c r="D76" s="5">
        <f>P47</f>
        <v>11.35423151652018</v>
      </c>
      <c r="F76" s="5">
        <f t="shared" si="0"/>
        <v>3.2443464597066232</v>
      </c>
      <c r="G76" s="5">
        <f t="shared" si="1"/>
        <v>0.10552476636878327</v>
      </c>
    </row>
    <row r="77" spans="2:16">
      <c r="D77" s="5">
        <f>P50</f>
        <v>10.310300827026367</v>
      </c>
      <c r="F77" s="5">
        <f t="shared" si="0"/>
        <v>2.2004157702128104</v>
      </c>
      <c r="G77" s="5">
        <f t="shared" si="1"/>
        <v>0.21757492887994628</v>
      </c>
    </row>
    <row r="78" spans="2:16">
      <c r="B78" s="5" t="s">
        <v>32</v>
      </c>
      <c r="C78" s="5" t="s">
        <v>42</v>
      </c>
      <c r="D78" s="5">
        <f>G12</f>
        <v>6.5023206075032576</v>
      </c>
      <c r="E78" s="5">
        <f>AVERAGE(D78:D81)</f>
        <v>6.5413586298624686</v>
      </c>
      <c r="F78" s="5">
        <f t="shared" ref="F78:F85" si="2">D78-$E$78</f>
        <v>-3.9038022359211055E-2</v>
      </c>
      <c r="G78" s="5">
        <f t="shared" si="1"/>
        <v>1.0274285169942949</v>
      </c>
      <c r="H78" s="5">
        <f>AVERAGE(G78:G81)</f>
        <v>1.0003661196531255</v>
      </c>
      <c r="I78" s="5">
        <f>STDEVA(G78:G81)/SQRT(4)</f>
        <v>1.5624482389840821E-2</v>
      </c>
      <c r="J78" s="5">
        <f>TTEST(G78:G81,G82:G85,1,1)</f>
        <v>1.5325194048930498E-3</v>
      </c>
    </row>
    <row r="79" spans="2:16">
      <c r="D79" s="5">
        <f>P12</f>
        <v>6.5803966522216797</v>
      </c>
      <c r="F79" s="5">
        <f t="shared" si="2"/>
        <v>3.9038022359211055E-2</v>
      </c>
      <c r="G79" s="5">
        <f t="shared" si="1"/>
        <v>0.97330372231195594</v>
      </c>
    </row>
    <row r="80" spans="2:16">
      <c r="D80" s="5">
        <f>G41</f>
        <v>6.5023206075032576</v>
      </c>
      <c r="F80" s="5">
        <f t="shared" si="2"/>
        <v>-3.9038022359211055E-2</v>
      </c>
      <c r="G80" s="5">
        <f t="shared" si="1"/>
        <v>1.0274285169942949</v>
      </c>
    </row>
    <row r="81" spans="2:9">
      <c r="D81" s="5">
        <f>P41</f>
        <v>6.5803966522216797</v>
      </c>
      <c r="F81" s="5">
        <f t="shared" si="2"/>
        <v>3.9038022359211055E-2</v>
      </c>
      <c r="G81" s="5">
        <f t="shared" si="1"/>
        <v>0.97330372231195594</v>
      </c>
    </row>
    <row r="82" spans="2:9">
      <c r="B82" s="5" t="s">
        <v>43</v>
      </c>
      <c r="D82" s="5">
        <f>G24</f>
        <v>10.138131459554035</v>
      </c>
      <c r="F82" s="5">
        <f t="shared" si="2"/>
        <v>3.5967728296915666</v>
      </c>
      <c r="G82" s="5">
        <f t="shared" si="1"/>
        <v>8.2653926687311849E-2</v>
      </c>
      <c r="H82" s="5">
        <f>AVERAGE(G82:G85)</f>
        <v>0.23556394843513784</v>
      </c>
      <c r="I82" s="5">
        <f>STDEVA(G82:G85)/SQRT(4)</f>
        <v>8.4941535892207265E-2</v>
      </c>
    </row>
    <row r="83" spans="2:9">
      <c r="D83" s="5">
        <f>P24</f>
        <v>9.9472764333089181</v>
      </c>
      <c r="F83" s="5">
        <f t="shared" si="2"/>
        <v>3.4059178034464495</v>
      </c>
      <c r="G83" s="5">
        <f t="shared" si="1"/>
        <v>9.4344498092032686E-2</v>
      </c>
    </row>
    <row r="84" spans="2:9">
      <c r="D84" s="5">
        <f>G53</f>
        <v>7.9258988698323591</v>
      </c>
      <c r="F84" s="5">
        <f t="shared" si="2"/>
        <v>1.3845402399698905</v>
      </c>
      <c r="G84" s="5">
        <f t="shared" si="1"/>
        <v>0.38301153846802444</v>
      </c>
    </row>
    <row r="85" spans="2:9">
      <c r="D85" s="5">
        <f>P53</f>
        <v>7.9287859598795549</v>
      </c>
      <c r="F85" s="5">
        <f t="shared" si="2"/>
        <v>1.3874273300170863</v>
      </c>
      <c r="G85" s="5">
        <f t="shared" si="1"/>
        <v>0.38224583049318234</v>
      </c>
    </row>
  </sheetData>
  <phoneticPr fontId="3" type="noConversion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S83"/>
  <sheetViews>
    <sheetView topLeftCell="A52" zoomScale="70" zoomScaleNormal="70" workbookViewId="0">
      <selection activeCell="F30" sqref="F30"/>
    </sheetView>
  </sheetViews>
  <sheetFormatPr defaultColWidth="10.59765625" defaultRowHeight="14.25"/>
  <cols>
    <col min="1" max="3" width="10.59765625" style="5"/>
    <col min="4" max="10" width="6.59765625" style="5" customWidth="1"/>
    <col min="11" max="13" width="10.59765625" style="5"/>
    <col min="14" max="19" width="6.59765625" style="5" customWidth="1"/>
    <col min="20" max="16384" width="10.59765625" style="5"/>
  </cols>
  <sheetData>
    <row r="2" spans="1:19">
      <c r="B2" s="5" t="s">
        <v>0</v>
      </c>
      <c r="C2" s="5" t="s">
        <v>1</v>
      </c>
      <c r="D2" s="5" t="s">
        <v>2</v>
      </c>
      <c r="E2" s="5" t="s">
        <v>67</v>
      </c>
      <c r="F2" s="6" t="s">
        <v>3</v>
      </c>
      <c r="G2" s="6" t="s">
        <v>4</v>
      </c>
      <c r="H2" s="6" t="s">
        <v>5</v>
      </c>
      <c r="I2" s="6" t="s">
        <v>6</v>
      </c>
      <c r="K2" s="5">
        <v>1</v>
      </c>
      <c r="L2" s="5" t="s">
        <v>7</v>
      </c>
      <c r="M2" s="5" t="s">
        <v>8</v>
      </c>
      <c r="N2" s="5">
        <v>17.378997802734375</v>
      </c>
      <c r="O2" s="5">
        <f>AVERAGE(N2:N4)</f>
        <v>17.562965393066406</v>
      </c>
      <c r="P2" s="5">
        <f>O2-O2</f>
        <v>0</v>
      </c>
      <c r="Q2" s="5">
        <f>P2-$P$26</f>
        <v>-11.320435841878254</v>
      </c>
      <c r="R2" s="5">
        <f>-Q2</f>
        <v>11.320435841878254</v>
      </c>
      <c r="S2" s="5">
        <f>2^R2</f>
        <v>2557.3534305039957</v>
      </c>
    </row>
    <row r="3" spans="1:19">
      <c r="A3" s="5">
        <v>1</v>
      </c>
      <c r="B3" s="5" t="s">
        <v>7</v>
      </c>
      <c r="C3" s="5" t="s">
        <v>8</v>
      </c>
      <c r="D3" s="5">
        <v>17.398462295532227</v>
      </c>
      <c r="E3" s="5">
        <f>AVERAGE(D3:D5)</f>
        <v>17.525802612304688</v>
      </c>
      <c r="F3" s="5">
        <f>E3-E3</f>
        <v>0</v>
      </c>
      <c r="G3" s="5">
        <f>F3-$F$27</f>
        <v>-12.109901428222656</v>
      </c>
      <c r="H3" s="5">
        <f>-G3</f>
        <v>12.109901428222656</v>
      </c>
      <c r="I3" s="5">
        <f>2^H3</f>
        <v>4420.2168361962267</v>
      </c>
      <c r="K3" s="5">
        <v>1</v>
      </c>
      <c r="L3" s="5" t="s">
        <v>7</v>
      </c>
      <c r="M3" s="5" t="s">
        <v>8</v>
      </c>
      <c r="N3" s="5">
        <v>17.372859954833984</v>
      </c>
    </row>
    <row r="4" spans="1:19">
      <c r="A4" s="5">
        <v>1</v>
      </c>
      <c r="B4" s="5" t="s">
        <v>7</v>
      </c>
      <c r="C4" s="5" t="s">
        <v>8</v>
      </c>
      <c r="D4" s="5">
        <v>17.825727462768555</v>
      </c>
      <c r="K4" s="5">
        <v>2</v>
      </c>
      <c r="L4" s="5" t="s">
        <v>7</v>
      </c>
      <c r="M4" s="5" t="s">
        <v>8</v>
      </c>
      <c r="N4" s="5">
        <v>17.937038421630859</v>
      </c>
    </row>
    <row r="5" spans="1:19">
      <c r="A5" s="5">
        <v>2</v>
      </c>
      <c r="B5" s="5" t="s">
        <v>7</v>
      </c>
      <c r="C5" s="5" t="s">
        <v>8</v>
      </c>
      <c r="D5" s="5">
        <v>17.353218078613281</v>
      </c>
      <c r="K5" s="5">
        <v>2</v>
      </c>
      <c r="L5" s="5" t="s">
        <v>7</v>
      </c>
      <c r="M5" s="5" t="s">
        <v>9</v>
      </c>
      <c r="N5" s="5">
        <v>26.297784805297852</v>
      </c>
      <c r="O5" s="5">
        <f>AVERAGE(N5:N7)</f>
        <v>26.308657964070637</v>
      </c>
      <c r="P5" s="5">
        <f>O5-O2</f>
        <v>8.7456925710042306</v>
      </c>
      <c r="Q5" s="5">
        <f>P5-$P$26</f>
        <v>-2.5747432708740234</v>
      </c>
      <c r="R5" s="5">
        <f>-Q5</f>
        <v>2.5747432708740234</v>
      </c>
      <c r="S5" s="5">
        <f>2^R5</f>
        <v>5.9576495880380973</v>
      </c>
    </row>
    <row r="6" spans="1:19">
      <c r="A6" s="5">
        <v>2</v>
      </c>
      <c r="B6" s="5" t="s">
        <v>7</v>
      </c>
      <c r="C6" s="5" t="s">
        <v>9</v>
      </c>
      <c r="D6" s="5">
        <v>26.406499862670898</v>
      </c>
      <c r="E6" s="5">
        <f>AVERAGE(D6:D8)</f>
        <v>26.378245035807293</v>
      </c>
      <c r="F6" s="5">
        <f>E6-E3</f>
        <v>8.8524424235026054</v>
      </c>
      <c r="G6" s="5">
        <f>F6-$F$27</f>
        <v>-3.2574590047200509</v>
      </c>
      <c r="H6" s="5">
        <f>-G6</f>
        <v>3.2574590047200509</v>
      </c>
      <c r="I6" s="5">
        <f>2^H6</f>
        <v>9.5629716892002499</v>
      </c>
      <c r="K6" s="5">
        <v>3</v>
      </c>
      <c r="L6" s="5" t="s">
        <v>7</v>
      </c>
      <c r="M6" s="5" t="s">
        <v>9</v>
      </c>
      <c r="N6" s="5">
        <v>26.327880859375</v>
      </c>
    </row>
    <row r="7" spans="1:19">
      <c r="A7" s="5">
        <v>3</v>
      </c>
      <c r="B7" s="5" t="s">
        <v>7</v>
      </c>
      <c r="C7" s="5" t="s">
        <v>9</v>
      </c>
      <c r="D7" s="5">
        <v>26.34339714050293</v>
      </c>
      <c r="K7" s="5">
        <v>3</v>
      </c>
      <c r="L7" s="5" t="s">
        <v>7</v>
      </c>
      <c r="M7" s="5" t="s">
        <v>9</v>
      </c>
      <c r="N7" s="5">
        <v>26.300308227539063</v>
      </c>
    </row>
    <row r="8" spans="1:19">
      <c r="A8" s="5">
        <v>3</v>
      </c>
      <c r="B8" s="5" t="s">
        <v>7</v>
      </c>
      <c r="C8" s="5" t="s">
        <v>9</v>
      </c>
      <c r="D8" s="5">
        <v>26.384838104248047</v>
      </c>
      <c r="K8" s="5">
        <v>4</v>
      </c>
      <c r="L8" s="5" t="s">
        <v>7</v>
      </c>
      <c r="M8" s="5" t="s">
        <v>10</v>
      </c>
      <c r="N8" s="5">
        <v>24.935420989990234</v>
      </c>
      <c r="O8" s="5">
        <f>AVERAGE(N8:N10)</f>
        <v>25.544565200805664</v>
      </c>
      <c r="P8" s="5">
        <f>O8-O2</f>
        <v>7.9815998077392578</v>
      </c>
      <c r="Q8" s="5">
        <f>P8-$P$26</f>
        <v>-3.3388360341389962</v>
      </c>
      <c r="R8" s="5">
        <f>-Q8</f>
        <v>3.3388360341389962</v>
      </c>
      <c r="S8" s="5">
        <f>2^R8</f>
        <v>10.117886350665167</v>
      </c>
    </row>
    <row r="9" spans="1:19">
      <c r="A9" s="5">
        <v>4</v>
      </c>
      <c r="B9" s="5" t="s">
        <v>7</v>
      </c>
      <c r="C9" s="5" t="s">
        <v>10</v>
      </c>
      <c r="D9" s="5">
        <v>25.948631286621094</v>
      </c>
      <c r="E9" s="5">
        <f>AVERAGE(D9:D11)</f>
        <v>25.941021601359051</v>
      </c>
      <c r="F9" s="5">
        <f>E9-E3</f>
        <v>8.4152189890543632</v>
      </c>
      <c r="G9" s="5">
        <f>F9-$F$27</f>
        <v>-3.6946824391682931</v>
      </c>
      <c r="H9" s="5">
        <f>-G9</f>
        <v>3.6946824391682931</v>
      </c>
      <c r="I9" s="5">
        <f>2^H9</f>
        <v>12.948225034438599</v>
      </c>
      <c r="K9" s="5">
        <v>4</v>
      </c>
      <c r="L9" s="5" t="s">
        <v>7</v>
      </c>
      <c r="M9" s="5" t="s">
        <v>10</v>
      </c>
      <c r="N9" s="5">
        <v>25.867198944091797</v>
      </c>
    </row>
    <row r="10" spans="1:19">
      <c r="A10" s="5">
        <v>4</v>
      </c>
      <c r="B10" s="5" t="s">
        <v>7</v>
      </c>
      <c r="C10" s="5" t="s">
        <v>10</v>
      </c>
      <c r="D10" s="5">
        <v>25.921255111694336</v>
      </c>
      <c r="K10" s="5">
        <v>5</v>
      </c>
      <c r="L10" s="5" t="s">
        <v>7</v>
      </c>
      <c r="M10" s="5" t="s">
        <v>10</v>
      </c>
      <c r="N10" s="5">
        <v>25.831075668334961</v>
      </c>
    </row>
    <row r="11" spans="1:19">
      <c r="A11" s="5">
        <v>5</v>
      </c>
      <c r="B11" s="5" t="s">
        <v>7</v>
      </c>
      <c r="C11" s="5" t="s">
        <v>10</v>
      </c>
      <c r="D11" s="5">
        <v>25.953178405761719</v>
      </c>
      <c r="K11" s="5">
        <v>5</v>
      </c>
      <c r="L11" s="5" t="s">
        <v>7</v>
      </c>
      <c r="M11" s="5" t="s">
        <v>11</v>
      </c>
      <c r="N11" s="5">
        <v>24.266359329223633</v>
      </c>
      <c r="O11" s="5">
        <f>AVERAGE(N11:N13)</f>
        <v>24.340895970662434</v>
      </c>
      <c r="P11" s="5">
        <f>O11-O2</f>
        <v>6.7779305775960275</v>
      </c>
      <c r="Q11" s="5">
        <f>P11-$P$26</f>
        <v>-4.5425052642822266</v>
      </c>
      <c r="R11" s="5">
        <f>-Q11</f>
        <v>4.5425052642822266</v>
      </c>
      <c r="S11" s="5">
        <f>2^R11</f>
        <v>23.303992937928967</v>
      </c>
    </row>
    <row r="12" spans="1:19">
      <c r="A12" s="5">
        <v>5</v>
      </c>
      <c r="B12" s="5" t="s">
        <v>7</v>
      </c>
      <c r="C12" s="5" t="s">
        <v>11</v>
      </c>
      <c r="D12" s="5">
        <v>24.307579040527344</v>
      </c>
      <c r="E12" s="5">
        <f>AVERAGE(D12:D14)</f>
        <v>24.352530161539715</v>
      </c>
      <c r="F12" s="5">
        <f>E12-E3</f>
        <v>6.8267275492350272</v>
      </c>
      <c r="G12" s="5">
        <f>F12-$F$27</f>
        <v>-5.283173878987629</v>
      </c>
      <c r="H12" s="5">
        <f>-G12</f>
        <v>5.283173878987629</v>
      </c>
      <c r="I12" s="5">
        <f>2^H12</f>
        <v>38.939808364433162</v>
      </c>
      <c r="K12" s="5">
        <v>6</v>
      </c>
      <c r="L12" s="5" t="s">
        <v>7</v>
      </c>
      <c r="M12" s="5" t="s">
        <v>11</v>
      </c>
      <c r="N12" s="5">
        <v>24.278432846069336</v>
      </c>
    </row>
    <row r="13" spans="1:19">
      <c r="A13" s="5">
        <v>6</v>
      </c>
      <c r="B13" s="5" t="s">
        <v>7</v>
      </c>
      <c r="C13" s="5" t="s">
        <v>11</v>
      </c>
      <c r="D13" s="5">
        <v>24.2972412109375</v>
      </c>
      <c r="K13" s="5">
        <v>6</v>
      </c>
      <c r="L13" s="5" t="s">
        <v>7</v>
      </c>
      <c r="M13" s="5" t="s">
        <v>11</v>
      </c>
      <c r="N13" s="5">
        <v>24.477895736694336</v>
      </c>
    </row>
    <row r="14" spans="1:19">
      <c r="A14" s="5">
        <v>6</v>
      </c>
      <c r="B14" s="5" t="s">
        <v>7</v>
      </c>
      <c r="C14" s="5" t="s">
        <v>11</v>
      </c>
      <c r="D14" s="5">
        <v>24.452770233154297</v>
      </c>
      <c r="K14" s="5">
        <v>1</v>
      </c>
      <c r="L14" s="5" t="s">
        <v>12</v>
      </c>
      <c r="M14" s="5" t="s">
        <v>8</v>
      </c>
      <c r="N14" s="5">
        <v>21.708003997802734</v>
      </c>
      <c r="O14" s="5">
        <f>AVERAGE(N14:N16)</f>
        <v>21.781569163004558</v>
      </c>
      <c r="P14" s="5">
        <f>O14-O14</f>
        <v>0</v>
      </c>
      <c r="Q14" s="5">
        <f>P14-$P$26</f>
        <v>-11.320435841878254</v>
      </c>
      <c r="R14" s="5">
        <f>-Q14</f>
        <v>11.320435841878254</v>
      </c>
      <c r="S14" s="5">
        <f>2^R14</f>
        <v>2557.3534305039957</v>
      </c>
    </row>
    <row r="15" spans="1:19">
      <c r="A15" s="5">
        <v>1</v>
      </c>
      <c r="B15" s="5" t="s">
        <v>12</v>
      </c>
      <c r="C15" s="5" t="s">
        <v>8</v>
      </c>
      <c r="D15" s="5">
        <v>21.684377670288086</v>
      </c>
      <c r="E15" s="5">
        <f>AVERAGE(D15:D17)</f>
        <v>21.647281646728516</v>
      </c>
      <c r="F15" s="5">
        <f>E15-E15</f>
        <v>0</v>
      </c>
      <c r="G15" s="5">
        <f>F15-$F$27</f>
        <v>-12.109901428222656</v>
      </c>
      <c r="H15" s="5">
        <f>-G15</f>
        <v>12.109901428222656</v>
      </c>
      <c r="I15" s="5">
        <f>2^H15</f>
        <v>4420.2168361962267</v>
      </c>
      <c r="K15" s="5">
        <v>1</v>
      </c>
      <c r="L15" s="5" t="s">
        <v>12</v>
      </c>
      <c r="M15" s="5" t="s">
        <v>8</v>
      </c>
      <c r="N15" s="5">
        <v>21.711587905883789</v>
      </c>
    </row>
    <row r="16" spans="1:19">
      <c r="A16" s="5">
        <v>1</v>
      </c>
      <c r="B16" s="5" t="s">
        <v>12</v>
      </c>
      <c r="C16" s="5" t="s">
        <v>8</v>
      </c>
      <c r="D16" s="5">
        <v>21.638515472412109</v>
      </c>
      <c r="K16" s="5">
        <v>2</v>
      </c>
      <c r="L16" s="5" t="s">
        <v>12</v>
      </c>
      <c r="M16" s="5" t="s">
        <v>8</v>
      </c>
      <c r="N16" s="5">
        <v>21.925115585327148</v>
      </c>
    </row>
    <row r="17" spans="1:19">
      <c r="A17" s="5">
        <v>2</v>
      </c>
      <c r="B17" s="5" t="s">
        <v>12</v>
      </c>
      <c r="C17" s="5" t="s">
        <v>8</v>
      </c>
      <c r="D17" s="5">
        <v>21.618951797485352</v>
      </c>
      <c r="K17" s="5">
        <v>2</v>
      </c>
      <c r="L17" s="5" t="s">
        <v>12</v>
      </c>
      <c r="M17" s="5" t="s">
        <v>9</v>
      </c>
      <c r="N17" s="5">
        <v>29.634578704833984</v>
      </c>
      <c r="O17" s="5">
        <f>AVERAGE(N17:N19)</f>
        <v>30.886166254679363</v>
      </c>
      <c r="P17" s="5">
        <f>O17-O14</f>
        <v>9.1045970916748047</v>
      </c>
      <c r="Q17" s="5">
        <f>P17-$P$26</f>
        <v>-2.2158387502034493</v>
      </c>
      <c r="R17" s="5">
        <f>-Q17</f>
        <v>2.2158387502034493</v>
      </c>
      <c r="S17" s="5">
        <f>2^R17</f>
        <v>4.6455156701330216</v>
      </c>
    </row>
    <row r="18" spans="1:19">
      <c r="A18" s="5">
        <v>2</v>
      </c>
      <c r="B18" s="5" t="s">
        <v>12</v>
      </c>
      <c r="C18" s="5" t="s">
        <v>9</v>
      </c>
      <c r="D18" s="5">
        <v>33.428905487060547</v>
      </c>
      <c r="E18" s="5">
        <f>AVERAGE(D18:D20)</f>
        <v>32.374276479085289</v>
      </c>
      <c r="F18" s="5">
        <f>E18-E15</f>
        <v>10.726994832356773</v>
      </c>
      <c r="G18" s="5">
        <f>F18-$F$27</f>
        <v>-1.382906595865883</v>
      </c>
      <c r="H18" s="5">
        <f>-G18</f>
        <v>1.382906595865883</v>
      </c>
      <c r="I18" s="5">
        <f>2^H18</f>
        <v>2.6079326201593571</v>
      </c>
      <c r="K18" s="5">
        <v>3</v>
      </c>
      <c r="L18" s="5" t="s">
        <v>12</v>
      </c>
      <c r="M18" s="5" t="s">
        <v>9</v>
      </c>
      <c r="N18" s="5">
        <v>31.085269927978516</v>
      </c>
    </row>
    <row r="19" spans="1:19">
      <c r="A19" s="5">
        <v>3</v>
      </c>
      <c r="B19" s="5" t="s">
        <v>12</v>
      </c>
      <c r="C19" s="5" t="s">
        <v>9</v>
      </c>
      <c r="D19" s="5">
        <v>32.220752716064453</v>
      </c>
      <c r="K19" s="5">
        <v>3</v>
      </c>
      <c r="L19" s="5" t="s">
        <v>12</v>
      </c>
      <c r="M19" s="5" t="s">
        <v>9</v>
      </c>
      <c r="N19" s="5">
        <v>31.938650131225586</v>
      </c>
    </row>
    <row r="20" spans="1:19">
      <c r="A20" s="5">
        <v>3</v>
      </c>
      <c r="B20" s="5" t="s">
        <v>12</v>
      </c>
      <c r="C20" s="5" t="s">
        <v>9</v>
      </c>
      <c r="D20" s="5">
        <v>31.473171234130859</v>
      </c>
      <c r="K20" s="5">
        <v>4</v>
      </c>
      <c r="L20" s="5" t="s">
        <v>12</v>
      </c>
      <c r="M20" s="5" t="s">
        <v>10</v>
      </c>
      <c r="N20" s="5">
        <v>33.440601348876953</v>
      </c>
      <c r="O20" s="5">
        <f>AVERAGE(N20:N22)</f>
        <v>33.102005004882813</v>
      </c>
      <c r="P20" s="5">
        <f>O20-O14</f>
        <v>11.320435841878254</v>
      </c>
      <c r="Q20" s="5">
        <f>P20-$P$26</f>
        <v>0</v>
      </c>
      <c r="R20" s="5">
        <f>-Q20</f>
        <v>0</v>
      </c>
      <c r="S20" s="5">
        <f>2^R20</f>
        <v>1</v>
      </c>
    </row>
    <row r="21" spans="1:19">
      <c r="A21" s="5">
        <v>4</v>
      </c>
      <c r="B21" s="5" t="s">
        <v>12</v>
      </c>
      <c r="C21" s="5" t="s">
        <v>10</v>
      </c>
      <c r="D21" s="5">
        <v>33.603416442871094</v>
      </c>
      <c r="E21" s="5">
        <f>AVERAGE(D21:D23)</f>
        <v>33.757183074951172</v>
      </c>
      <c r="F21" s="5">
        <f>E21-E15</f>
        <v>12.109901428222656</v>
      </c>
      <c r="G21" s="5">
        <f>F21-$F$27</f>
        <v>0</v>
      </c>
      <c r="H21" s="5">
        <f>-G21</f>
        <v>0</v>
      </c>
      <c r="I21" s="5">
        <f>2^H21</f>
        <v>1</v>
      </c>
      <c r="K21" s="5">
        <v>4</v>
      </c>
      <c r="L21" s="5" t="s">
        <v>12</v>
      </c>
      <c r="M21" s="5" t="s">
        <v>10</v>
      </c>
      <c r="N21" s="5">
        <v>32.848594665527344</v>
      </c>
    </row>
    <row r="22" spans="1:19">
      <c r="A22" s="5">
        <v>4</v>
      </c>
      <c r="B22" s="5" t="s">
        <v>12</v>
      </c>
      <c r="C22" s="5" t="s">
        <v>10</v>
      </c>
      <c r="D22" s="5">
        <v>33.91094970703125</v>
      </c>
      <c r="K22" s="5">
        <v>5</v>
      </c>
      <c r="L22" s="5" t="s">
        <v>12</v>
      </c>
      <c r="M22" s="5" t="s">
        <v>10</v>
      </c>
      <c r="N22" s="5">
        <v>33.016819000244141</v>
      </c>
    </row>
    <row r="23" spans="1:19">
      <c r="A23" s="5">
        <v>5</v>
      </c>
      <c r="B23" s="5" t="s">
        <v>12</v>
      </c>
      <c r="C23" s="5" t="s">
        <v>10</v>
      </c>
      <c r="K23" s="5">
        <v>5</v>
      </c>
      <c r="L23" s="5" t="s">
        <v>12</v>
      </c>
      <c r="M23" s="5" t="s">
        <v>11</v>
      </c>
      <c r="N23" s="5">
        <v>30.443204879760742</v>
      </c>
      <c r="O23" s="5">
        <f>AVERAGE(N23:N25)</f>
        <v>30.54032262166341</v>
      </c>
      <c r="P23" s="5">
        <f>O23-O14</f>
        <v>8.7587534586588518</v>
      </c>
      <c r="Q23" s="5">
        <f>P23-$P$26</f>
        <v>-2.5616823832194022</v>
      </c>
      <c r="R23" s="5">
        <f>-Q23</f>
        <v>2.5616823832194022</v>
      </c>
      <c r="S23" s="5">
        <f>2^R23</f>
        <v>5.9039576927986532</v>
      </c>
    </row>
    <row r="24" spans="1:19">
      <c r="A24" s="5">
        <v>5</v>
      </c>
      <c r="B24" s="5" t="s">
        <v>12</v>
      </c>
      <c r="C24" s="5" t="s">
        <v>11</v>
      </c>
      <c r="D24" s="5">
        <v>30.213354110717773</v>
      </c>
      <c r="E24" s="5">
        <f>AVERAGE(D24:D26)</f>
        <v>30.368510564168293</v>
      </c>
      <c r="F24" s="5">
        <f>E24-E15</f>
        <v>8.7212289174397775</v>
      </c>
      <c r="G24" s="5">
        <f>F24-$F$27</f>
        <v>-3.3886725107828788</v>
      </c>
      <c r="H24" s="5">
        <f>-G24</f>
        <v>3.3886725107828788</v>
      </c>
      <c r="I24" s="5">
        <f>2^H24</f>
        <v>10.473505647589842</v>
      </c>
      <c r="K24" s="5">
        <v>6</v>
      </c>
      <c r="L24" s="5" t="s">
        <v>12</v>
      </c>
      <c r="M24" s="5" t="s">
        <v>11</v>
      </c>
      <c r="N24" s="5">
        <v>30.837905883789063</v>
      </c>
    </row>
    <row r="25" spans="1:19">
      <c r="A25" s="5">
        <v>6</v>
      </c>
      <c r="B25" s="5" t="s">
        <v>12</v>
      </c>
      <c r="C25" s="5" t="s">
        <v>11</v>
      </c>
      <c r="D25" s="5">
        <v>30.146617889404297</v>
      </c>
      <c r="K25" s="5">
        <v>6</v>
      </c>
      <c r="L25" s="5" t="s">
        <v>12</v>
      </c>
      <c r="M25" s="5" t="s">
        <v>11</v>
      </c>
      <c r="N25" s="5">
        <v>30.33985710144043</v>
      </c>
    </row>
    <row r="26" spans="1:19">
      <c r="A26" s="5">
        <v>6</v>
      </c>
      <c r="B26" s="5" t="s">
        <v>12</v>
      </c>
      <c r="C26" s="5" t="s">
        <v>11</v>
      </c>
      <c r="D26" s="5">
        <v>30.745559692382813</v>
      </c>
      <c r="P26" s="5">
        <f>MAX(P2:P25)</f>
        <v>11.320435841878254</v>
      </c>
    </row>
    <row r="27" spans="1:19">
      <c r="F27" s="5">
        <f>MAX(F3:F26)</f>
        <v>12.109901428222656</v>
      </c>
    </row>
    <row r="33" spans="1:19">
      <c r="F33" s="6"/>
      <c r="G33" s="6"/>
      <c r="H33" s="6"/>
      <c r="I33" s="6"/>
      <c r="P33" s="6"/>
      <c r="Q33" s="6"/>
      <c r="R33" s="6"/>
      <c r="S33" s="6"/>
    </row>
    <row r="34" spans="1:19">
      <c r="P34" s="6"/>
      <c r="Q34" s="6"/>
      <c r="R34" s="6"/>
      <c r="S34" s="6"/>
    </row>
    <row r="35" spans="1:19">
      <c r="B35" s="5" t="s">
        <v>0</v>
      </c>
      <c r="C35" s="5" t="s">
        <v>1</v>
      </c>
      <c r="D35" s="5" t="s">
        <v>2</v>
      </c>
      <c r="E35" s="5" t="s">
        <v>67</v>
      </c>
      <c r="F35" s="5" t="s">
        <v>67</v>
      </c>
      <c r="G35" s="6" t="s">
        <v>3</v>
      </c>
      <c r="H35" s="6" t="s">
        <v>13</v>
      </c>
      <c r="I35" s="6" t="s">
        <v>14</v>
      </c>
      <c r="J35" s="6" t="s">
        <v>15</v>
      </c>
      <c r="L35" s="6"/>
      <c r="M35" s="6"/>
      <c r="N35" s="6"/>
    </row>
    <row r="36" spans="1:19">
      <c r="A36" s="7"/>
      <c r="B36" s="6" t="s">
        <v>16</v>
      </c>
      <c r="C36" s="6" t="s">
        <v>17</v>
      </c>
      <c r="D36" s="6">
        <v>19.891933441162109</v>
      </c>
      <c r="E36" s="6">
        <v>19.864755630493164</v>
      </c>
      <c r="F36" s="5">
        <f>AVERAGE(E36:E38)</f>
        <v>19.864755630493164</v>
      </c>
      <c r="G36" s="5">
        <f>F36-F36</f>
        <v>0</v>
      </c>
      <c r="H36" s="5">
        <f>G36-$G$54</f>
        <v>-12.496721267700195</v>
      </c>
      <c r="I36" s="5">
        <f>-H36</f>
        <v>12.496721267700195</v>
      </c>
      <c r="J36" s="5">
        <f>2^I36</f>
        <v>5779.4691387983012</v>
      </c>
      <c r="L36" s="6"/>
      <c r="M36" s="6"/>
      <c r="N36" s="6"/>
    </row>
    <row r="37" spans="1:19">
      <c r="A37" s="7"/>
      <c r="B37" s="6" t="s">
        <v>16</v>
      </c>
      <c r="C37" s="6" t="s">
        <v>17</v>
      </c>
      <c r="D37" s="6">
        <v>19.917730331420898</v>
      </c>
      <c r="E37" s="6">
        <v>19.864755630493164</v>
      </c>
      <c r="L37" s="6"/>
      <c r="M37" s="6"/>
      <c r="N37" s="6"/>
    </row>
    <row r="38" spans="1:19">
      <c r="A38" s="7"/>
      <c r="B38" s="6" t="s">
        <v>16</v>
      </c>
      <c r="C38" s="6" t="s">
        <v>17</v>
      </c>
      <c r="D38" s="6">
        <v>19.784599304199219</v>
      </c>
      <c r="E38" s="6">
        <v>19.864755630493164</v>
      </c>
      <c r="L38" s="6"/>
      <c r="M38" s="6"/>
      <c r="N38" s="6"/>
    </row>
    <row r="39" spans="1:19">
      <c r="A39" s="7"/>
      <c r="B39" s="6" t="s">
        <v>16</v>
      </c>
      <c r="C39" s="6" t="s">
        <v>11</v>
      </c>
      <c r="D39" s="6">
        <v>27.106334686279297</v>
      </c>
      <c r="E39" s="6">
        <v>27.109434127807617</v>
      </c>
      <c r="F39" s="5">
        <f>AVERAGE(E39:E41)</f>
        <v>27.109434127807617</v>
      </c>
      <c r="G39" s="5">
        <f>F39-F36</f>
        <v>7.2446784973144531</v>
      </c>
      <c r="H39" s="5">
        <f>G39-$G$54</f>
        <v>-5.2520427703857422</v>
      </c>
      <c r="I39" s="5">
        <f>-H39</f>
        <v>5.2520427703857422</v>
      </c>
      <c r="J39" s="5">
        <f>2^I39</f>
        <v>38.108548935539837</v>
      </c>
      <c r="L39" s="6"/>
      <c r="M39" s="6"/>
      <c r="N39" s="6"/>
    </row>
    <row r="40" spans="1:19">
      <c r="A40" s="7"/>
      <c r="B40" s="6" t="s">
        <v>16</v>
      </c>
      <c r="C40" s="6" t="s">
        <v>11</v>
      </c>
      <c r="D40" s="6">
        <v>27.135744094848633</v>
      </c>
      <c r="E40" s="6">
        <v>27.109434127807617</v>
      </c>
      <c r="L40" s="6"/>
      <c r="M40" s="6"/>
      <c r="N40" s="6"/>
    </row>
    <row r="41" spans="1:19">
      <c r="A41" s="7"/>
      <c r="B41" s="6" t="s">
        <v>16</v>
      </c>
      <c r="C41" s="6" t="s">
        <v>11</v>
      </c>
      <c r="D41" s="6">
        <v>27.086221694946289</v>
      </c>
      <c r="E41" s="6">
        <v>27.109434127807617</v>
      </c>
      <c r="L41" s="6"/>
      <c r="M41" s="6"/>
      <c r="N41" s="6"/>
    </row>
    <row r="42" spans="1:19">
      <c r="A42" s="7"/>
      <c r="B42" s="6" t="s">
        <v>16</v>
      </c>
      <c r="C42" s="6" t="s">
        <v>18</v>
      </c>
      <c r="D42" s="6">
        <v>28.532747268676758</v>
      </c>
      <c r="E42" s="6">
        <v>28.589849472045898</v>
      </c>
      <c r="F42" s="5">
        <f>AVERAGE(E42:E44)</f>
        <v>28.589849472045898</v>
      </c>
      <c r="G42" s="5">
        <f>F42-F36</f>
        <v>8.7250938415527344</v>
      </c>
      <c r="H42" s="5">
        <f>G42-$G$54</f>
        <v>-3.7716274261474609</v>
      </c>
      <c r="I42" s="5">
        <f>-H42</f>
        <v>3.7716274261474609</v>
      </c>
      <c r="J42" s="5">
        <f>2^I42</f>
        <v>13.657555931250076</v>
      </c>
      <c r="L42" s="6"/>
      <c r="M42" s="6"/>
      <c r="N42" s="6"/>
    </row>
    <row r="43" spans="1:19">
      <c r="A43" s="7"/>
      <c r="B43" s="6" t="s">
        <v>16</v>
      </c>
      <c r="C43" s="6" t="s">
        <v>18</v>
      </c>
      <c r="D43" s="6">
        <v>28.635213851928711</v>
      </c>
      <c r="E43" s="6">
        <v>28.589849472045898</v>
      </c>
      <c r="L43" s="6"/>
      <c r="M43" s="6"/>
      <c r="N43" s="6"/>
    </row>
    <row r="44" spans="1:19">
      <c r="A44" s="7"/>
      <c r="B44" s="6" t="s">
        <v>16</v>
      </c>
      <c r="C44" s="6" t="s">
        <v>18</v>
      </c>
      <c r="D44" s="6">
        <v>28.601583480834961</v>
      </c>
      <c r="E44" s="6">
        <v>28.589849472045898</v>
      </c>
      <c r="L44" s="6"/>
      <c r="M44" s="6"/>
      <c r="N44" s="6"/>
    </row>
    <row r="45" spans="1:19">
      <c r="A45" s="7"/>
      <c r="B45" s="6" t="s">
        <v>19</v>
      </c>
      <c r="C45" s="6" t="s">
        <v>17</v>
      </c>
      <c r="D45" s="6">
        <v>21.960390090942383</v>
      </c>
      <c r="E45" s="6">
        <v>21.936300277709961</v>
      </c>
      <c r="F45" s="5">
        <f>AVERAGE(E45:E47)</f>
        <v>21.936300277709961</v>
      </c>
      <c r="G45" s="5">
        <f>F45-F45</f>
        <v>0</v>
      </c>
      <c r="H45" s="5">
        <f>G45-$G$54</f>
        <v>-12.496721267700195</v>
      </c>
      <c r="I45" s="5">
        <f>-H45</f>
        <v>12.496721267700195</v>
      </c>
      <c r="J45" s="5">
        <f>2^I45</f>
        <v>5779.4691387983012</v>
      </c>
      <c r="L45" s="6"/>
      <c r="M45" s="6"/>
      <c r="N45" s="6"/>
    </row>
    <row r="46" spans="1:19">
      <c r="A46" s="7"/>
      <c r="B46" s="6" t="s">
        <v>19</v>
      </c>
      <c r="C46" s="6" t="s">
        <v>17</v>
      </c>
      <c r="D46" s="6">
        <v>21.927631378173828</v>
      </c>
      <c r="E46" s="6">
        <v>21.936300277709961</v>
      </c>
      <c r="L46" s="6"/>
      <c r="M46" s="6"/>
      <c r="N46" s="6"/>
    </row>
    <row r="47" spans="1:19">
      <c r="A47" s="7"/>
      <c r="B47" s="6" t="s">
        <v>19</v>
      </c>
      <c r="C47" s="6" t="s">
        <v>17</v>
      </c>
      <c r="D47" s="6">
        <v>21.920877456665039</v>
      </c>
      <c r="E47" s="6">
        <v>21.936300277709961</v>
      </c>
      <c r="L47" s="6"/>
      <c r="M47" s="6"/>
      <c r="N47" s="6"/>
    </row>
    <row r="48" spans="1:19">
      <c r="A48" s="7"/>
      <c r="B48" s="6" t="s">
        <v>19</v>
      </c>
      <c r="C48" s="6" t="s">
        <v>11</v>
      </c>
      <c r="D48" s="6">
        <v>30.275001525878906</v>
      </c>
      <c r="E48" s="6">
        <v>30.463958740234375</v>
      </c>
      <c r="F48" s="5">
        <f>AVERAGE(E48:E50)</f>
        <v>30.463958740234375</v>
      </c>
      <c r="G48" s="5">
        <f>F48-F45</f>
        <v>8.5276584625244141</v>
      </c>
      <c r="H48" s="5">
        <f>G48-$G$54</f>
        <v>-3.9690628051757813</v>
      </c>
      <c r="I48" s="5">
        <f>-H48</f>
        <v>3.9690628051757813</v>
      </c>
      <c r="J48" s="5">
        <f>2^I48</f>
        <v>15.660548145772166</v>
      </c>
      <c r="L48" s="6"/>
      <c r="M48" s="6"/>
      <c r="N48" s="6"/>
    </row>
    <row r="49" spans="1:16">
      <c r="A49" s="7"/>
      <c r="B49" s="6" t="s">
        <v>19</v>
      </c>
      <c r="C49" s="6" t="s">
        <v>11</v>
      </c>
      <c r="D49" s="6">
        <v>30.595624923706055</v>
      </c>
      <c r="E49" s="6">
        <v>30.463958740234375</v>
      </c>
      <c r="L49" s="6"/>
      <c r="M49" s="6"/>
      <c r="N49" s="6"/>
    </row>
    <row r="50" spans="1:16">
      <c r="A50" s="7"/>
      <c r="B50" s="6" t="s">
        <v>19</v>
      </c>
      <c r="C50" s="6" t="s">
        <v>11</v>
      </c>
      <c r="D50" s="6">
        <v>30.521249771118164</v>
      </c>
      <c r="E50" s="6">
        <v>30.463958740234375</v>
      </c>
      <c r="L50" s="6"/>
      <c r="M50" s="6"/>
      <c r="N50" s="6"/>
    </row>
    <row r="51" spans="1:16">
      <c r="A51" s="7"/>
      <c r="B51" s="6" t="s">
        <v>19</v>
      </c>
      <c r="C51" s="6" t="s">
        <v>18</v>
      </c>
      <c r="D51" s="6">
        <v>33.292060852050781</v>
      </c>
      <c r="E51" s="6">
        <v>34.433021545410156</v>
      </c>
      <c r="F51" s="5">
        <f>AVERAGE(E51:E53)</f>
        <v>34.433021545410156</v>
      </c>
      <c r="G51" s="5">
        <f>F51-F45</f>
        <v>12.496721267700195</v>
      </c>
      <c r="H51" s="5">
        <f>G51-$G$54</f>
        <v>0</v>
      </c>
      <c r="I51" s="5">
        <f>-H51</f>
        <v>0</v>
      </c>
      <c r="J51" s="5">
        <f>2^I51</f>
        <v>1</v>
      </c>
      <c r="L51" s="6"/>
      <c r="M51" s="6"/>
      <c r="N51" s="6"/>
    </row>
    <row r="52" spans="1:16">
      <c r="A52" s="7"/>
      <c r="B52" s="6" t="s">
        <v>19</v>
      </c>
      <c r="C52" s="6" t="s">
        <v>18</v>
      </c>
      <c r="D52" s="6">
        <v>32.945911407470703</v>
      </c>
      <c r="E52" s="6">
        <v>34.433021545410156</v>
      </c>
      <c r="L52" s="6"/>
      <c r="M52" s="6"/>
      <c r="N52" s="6"/>
    </row>
    <row r="53" spans="1:16">
      <c r="A53" s="7"/>
      <c r="B53" s="6" t="s">
        <v>19</v>
      </c>
      <c r="C53" s="6" t="s">
        <v>18</v>
      </c>
      <c r="D53" s="6">
        <v>37.06109619140625</v>
      </c>
      <c r="E53" s="6">
        <v>34.433021545410156</v>
      </c>
    </row>
    <row r="54" spans="1:16">
      <c r="G54" s="5">
        <f>MAX(G36:G53)</f>
        <v>12.496721267700195</v>
      </c>
    </row>
    <row r="56" spans="1:16">
      <c r="C56" s="8">
        <v>0.80751843623084263</v>
      </c>
      <c r="D56" s="8">
        <v>1.0933767004228503</v>
      </c>
      <c r="E56" s="8">
        <v>0.86953557333945042</v>
      </c>
      <c r="F56" s="8">
        <v>1.4767337318014782</v>
      </c>
      <c r="G56" s="8">
        <v>0.88203981490948324</v>
      </c>
    </row>
    <row r="57" spans="1:16">
      <c r="C57" s="8">
        <v>0.22021958651250681</v>
      </c>
      <c r="D57" s="8">
        <v>8.4442207137640821E-2</v>
      </c>
      <c r="E57" s="8">
        <v>0.67802596846195839</v>
      </c>
      <c r="F57" s="8">
        <v>0.14595278901352701</v>
      </c>
      <c r="G57" s="8">
        <v>6.4582551911156624E-2</v>
      </c>
    </row>
    <row r="58" spans="1:16">
      <c r="C58" s="8">
        <v>1.0890357583048875</v>
      </c>
      <c r="D58" s="8">
        <v>1.1265007679826233</v>
      </c>
      <c r="E58" s="8">
        <v>0.81512904410264275</v>
      </c>
    </row>
    <row r="59" spans="1:16">
      <c r="C59" s="8">
        <v>0.29291418330274988</v>
      </c>
      <c r="D59" s="8">
        <v>0.28539370453764223</v>
      </c>
      <c r="E59" s="8">
        <v>0.33497385748744052</v>
      </c>
    </row>
    <row r="61" spans="1:16">
      <c r="O61" s="5" t="s">
        <v>18</v>
      </c>
      <c r="P61" s="5" t="s">
        <v>11</v>
      </c>
    </row>
    <row r="62" spans="1:16">
      <c r="B62" s="5" t="s">
        <v>0</v>
      </c>
      <c r="C62" s="5" t="s">
        <v>1</v>
      </c>
      <c r="D62" s="9" t="s">
        <v>3</v>
      </c>
      <c r="E62" s="8" t="s">
        <v>20</v>
      </c>
      <c r="F62" s="9" t="s">
        <v>21</v>
      </c>
      <c r="G62" s="9" t="s">
        <v>15</v>
      </c>
      <c r="H62" s="8"/>
      <c r="I62" s="9" t="s">
        <v>22</v>
      </c>
      <c r="J62" s="9" t="s">
        <v>23</v>
      </c>
      <c r="K62" s="9" t="s">
        <v>24</v>
      </c>
      <c r="N62" s="9" t="s">
        <v>25</v>
      </c>
      <c r="O62" s="5">
        <f>I63</f>
        <v>1.025840851340821</v>
      </c>
      <c r="P62" s="5">
        <f>I77</f>
        <v>1.0102218567967178</v>
      </c>
    </row>
    <row r="63" spans="1:16">
      <c r="B63" s="9" t="s">
        <v>16</v>
      </c>
      <c r="C63" s="8" t="s">
        <v>18</v>
      </c>
      <c r="D63" s="8">
        <f>F6</f>
        <v>8.8524424235026054</v>
      </c>
      <c r="E63" s="8">
        <f>AVERAGE(D63:D67)</f>
        <v>8.5440095265706386</v>
      </c>
      <c r="F63" s="8">
        <f>D63-$E$63</f>
        <v>0.30843289693196674</v>
      </c>
      <c r="G63" s="8">
        <f>2^-(F63)</f>
        <v>0.80751843623084263</v>
      </c>
      <c r="H63" s="8">
        <v>0.80751843623084263</v>
      </c>
      <c r="I63" s="8">
        <f>AVERAGE(G63:G67)</f>
        <v>1.025840851340821</v>
      </c>
      <c r="J63" s="8">
        <f>STDEV(G63:G67)/SQRT(5)</f>
        <v>0.12260510501414801</v>
      </c>
      <c r="K63" s="8">
        <f>TTEST(G63:G67,G69:G73,2,3)</f>
        <v>1.5318674554120777E-3</v>
      </c>
      <c r="N63" s="5" t="s">
        <v>26</v>
      </c>
      <c r="O63" s="5">
        <f>I69</f>
        <v>0.23864462060735794</v>
      </c>
      <c r="P63" s="5">
        <f>I81</f>
        <v>0.30442724844261088</v>
      </c>
    </row>
    <row r="64" spans="1:16">
      <c r="B64" s="9"/>
      <c r="C64" s="9"/>
      <c r="D64" s="8">
        <f>F9</f>
        <v>8.4152189890543632</v>
      </c>
      <c r="E64" s="8"/>
      <c r="F64" s="8">
        <f>D64-$E$63</f>
        <v>-0.12879053751627545</v>
      </c>
      <c r="G64" s="8">
        <f>2^-(F64)</f>
        <v>1.0933767004228503</v>
      </c>
      <c r="H64" s="8">
        <v>1.0933767004228503</v>
      </c>
      <c r="I64" s="8"/>
      <c r="J64" s="8"/>
      <c r="K64" s="8"/>
    </row>
    <row r="65" spans="2:16">
      <c r="B65" s="8"/>
      <c r="C65" s="8"/>
      <c r="D65" s="8">
        <f>P5</f>
        <v>8.7456925710042306</v>
      </c>
      <c r="E65" s="8"/>
      <c r="F65" s="8">
        <f>D65-$E$63</f>
        <v>0.20168304443359197</v>
      </c>
      <c r="G65" s="8">
        <f>2^-(F65)</f>
        <v>0.86953557333945042</v>
      </c>
      <c r="H65" s="8">
        <v>0.86953557333945042</v>
      </c>
      <c r="I65" s="8"/>
      <c r="J65" s="8"/>
      <c r="K65" s="8"/>
      <c r="N65" s="9" t="s">
        <v>25</v>
      </c>
      <c r="O65" s="5">
        <f>J63</f>
        <v>0.12260510501414801</v>
      </c>
      <c r="P65" s="5">
        <f>J77</f>
        <v>9.814413025614023E-2</v>
      </c>
    </row>
    <row r="66" spans="2:16">
      <c r="B66" s="8"/>
      <c r="C66" s="8"/>
      <c r="D66" s="8">
        <f>P8</f>
        <v>7.9815998077392578</v>
      </c>
      <c r="E66" s="8"/>
      <c r="F66" s="8">
        <f>D66-$E$63</f>
        <v>-0.5624097188313808</v>
      </c>
      <c r="G66" s="8">
        <f>2^-(F66)</f>
        <v>1.4767337318014782</v>
      </c>
      <c r="H66" s="8">
        <v>1.4767337318014782</v>
      </c>
      <c r="I66" s="8"/>
      <c r="J66" s="8"/>
      <c r="K66" s="8"/>
      <c r="N66" s="5" t="s">
        <v>26</v>
      </c>
      <c r="O66" s="5">
        <f>J69</f>
        <v>0.11315105267889194</v>
      </c>
      <c r="P66" s="5">
        <f>J81</f>
        <v>1.5426826129801294E-2</v>
      </c>
    </row>
    <row r="67" spans="2:16">
      <c r="B67" s="8"/>
      <c r="C67" s="8"/>
      <c r="D67" s="8">
        <f>G42</f>
        <v>8.7250938415527344</v>
      </c>
      <c r="E67" s="8"/>
      <c r="F67" s="8">
        <f>D67-$E$63</f>
        <v>0.18108431498209576</v>
      </c>
      <c r="G67" s="8">
        <f>2^-(F67)</f>
        <v>0.88203981490948324</v>
      </c>
      <c r="H67" s="8">
        <v>0.88203981490948324</v>
      </c>
      <c r="I67" s="8"/>
      <c r="J67" s="8"/>
      <c r="K67" s="8"/>
    </row>
    <row r="68" spans="2:16">
      <c r="B68" s="8"/>
      <c r="C68" s="8"/>
      <c r="D68" s="8"/>
      <c r="E68" s="8"/>
      <c r="F68" s="8"/>
      <c r="G68" s="8"/>
      <c r="H68" s="8"/>
      <c r="I68" s="8"/>
      <c r="J68" s="8"/>
      <c r="K68" s="8"/>
    </row>
    <row r="69" spans="2:16">
      <c r="B69" s="8" t="s">
        <v>19</v>
      </c>
      <c r="C69" s="8" t="s">
        <v>18</v>
      </c>
      <c r="D69" s="8">
        <f>F18</f>
        <v>10.726994832356773</v>
      </c>
      <c r="E69" s="8"/>
      <c r="F69" s="8">
        <f>D69-$E$63</f>
        <v>2.1829853057861346</v>
      </c>
      <c r="G69" s="8">
        <f>2^-(F69)</f>
        <v>0.22021958651250681</v>
      </c>
      <c r="H69" s="8">
        <v>0.22021958651250681</v>
      </c>
      <c r="I69" s="8">
        <f>AVERAGE(G69:G73)</f>
        <v>0.23864462060735794</v>
      </c>
      <c r="J69" s="8">
        <f>STDEV(G69:G73)/SQRT(5)</f>
        <v>0.11315105267889194</v>
      </c>
      <c r="K69" s="8"/>
    </row>
    <row r="70" spans="2:16">
      <c r="B70" s="8"/>
      <c r="C70" s="8"/>
      <c r="D70" s="8">
        <f>F21</f>
        <v>12.109901428222656</v>
      </c>
      <c r="E70" s="8"/>
      <c r="F70" s="8">
        <f>D70-$E$63</f>
        <v>3.5658919016520176</v>
      </c>
      <c r="G70" s="8">
        <f>2^-(F70)</f>
        <v>8.4442207137640821E-2</v>
      </c>
      <c r="H70" s="8">
        <v>8.4442207137640821E-2</v>
      </c>
      <c r="I70" s="8"/>
      <c r="J70" s="8"/>
      <c r="K70" s="8"/>
    </row>
    <row r="71" spans="2:16">
      <c r="B71" s="8"/>
      <c r="C71" s="8"/>
      <c r="D71" s="8">
        <f>P17</f>
        <v>9.1045970916748047</v>
      </c>
      <c r="E71" s="8"/>
      <c r="F71" s="8">
        <f>D71-$E$63</f>
        <v>0.56058756510416607</v>
      </c>
      <c r="G71" s="8">
        <f>2^-(F71)</f>
        <v>0.67802596846195839</v>
      </c>
      <c r="H71" s="8">
        <v>0.67802596846195839</v>
      </c>
      <c r="I71" s="8"/>
      <c r="J71" s="8"/>
      <c r="K71" s="8"/>
    </row>
    <row r="72" spans="2:16">
      <c r="B72" s="8"/>
      <c r="C72" s="8"/>
      <c r="D72" s="8">
        <f>P20</f>
        <v>11.320435841878254</v>
      </c>
      <c r="E72" s="8"/>
      <c r="F72" s="8">
        <f>D72-$E$63</f>
        <v>2.7764263153076154</v>
      </c>
      <c r="G72" s="8">
        <f>2^-(F72)</f>
        <v>0.14595278901352701</v>
      </c>
      <c r="H72" s="8">
        <v>0.14595278901352701</v>
      </c>
      <c r="I72" s="8"/>
      <c r="J72" s="8"/>
      <c r="K72" s="8"/>
    </row>
    <row r="73" spans="2:16">
      <c r="B73" s="8"/>
      <c r="C73" s="8"/>
      <c r="D73" s="8">
        <f>G51</f>
        <v>12.496721267700195</v>
      </c>
      <c r="E73" s="8"/>
      <c r="F73" s="8">
        <f>D73-$E$63</f>
        <v>3.9527117411295567</v>
      </c>
      <c r="G73" s="8">
        <f>2^-(F73)</f>
        <v>6.4582551911156624E-2</v>
      </c>
      <c r="H73" s="8">
        <v>6.4582551911156624E-2</v>
      </c>
      <c r="I73" s="8"/>
      <c r="J73" s="8"/>
      <c r="K73" s="8"/>
    </row>
    <row r="74" spans="2:16">
      <c r="B74" s="8"/>
      <c r="C74" s="8"/>
      <c r="D74" s="8"/>
      <c r="E74" s="8"/>
      <c r="F74" s="8"/>
      <c r="G74" s="8"/>
      <c r="H74" s="8"/>
      <c r="I74" s="8"/>
      <c r="J74" s="8"/>
      <c r="K74" s="8"/>
    </row>
    <row r="75" spans="2:16">
      <c r="B75" s="8"/>
      <c r="C75" s="8"/>
      <c r="D75" s="8"/>
      <c r="E75" s="8"/>
      <c r="F75" s="8"/>
      <c r="G75" s="8"/>
      <c r="H75" s="8"/>
      <c r="I75" s="8"/>
      <c r="J75" s="8"/>
      <c r="K75" s="8"/>
    </row>
    <row r="76" spans="2:16">
      <c r="B76" s="8"/>
      <c r="C76" s="8"/>
      <c r="D76" s="9" t="s">
        <v>3</v>
      </c>
      <c r="E76" s="8" t="s">
        <v>20</v>
      </c>
      <c r="F76" s="9" t="s">
        <v>21</v>
      </c>
      <c r="G76" s="9" t="s">
        <v>15</v>
      </c>
      <c r="H76" s="8"/>
      <c r="I76" s="9" t="s">
        <v>22</v>
      </c>
      <c r="J76" s="9" t="s">
        <v>27</v>
      </c>
      <c r="K76" s="9" t="s">
        <v>24</v>
      </c>
    </row>
    <row r="77" spans="2:16">
      <c r="B77" s="9" t="s">
        <v>16</v>
      </c>
      <c r="C77" s="9" t="s">
        <v>11</v>
      </c>
      <c r="D77" s="8">
        <f>F12</f>
        <v>6.8267275492350272</v>
      </c>
      <c r="E77" s="8">
        <f>AVERAGE(D77:D79)</f>
        <v>6.949778874715169</v>
      </c>
      <c r="F77" s="8">
        <f>D77-$E$77</f>
        <v>-0.12305132548014175</v>
      </c>
      <c r="G77" s="8">
        <f>2^-(F77)</f>
        <v>1.0890357583048875</v>
      </c>
      <c r="H77" s="8">
        <v>1.0890357583048875</v>
      </c>
      <c r="I77" s="8">
        <f>AVERAGE(G77:G79)</f>
        <v>1.0102218567967178</v>
      </c>
      <c r="J77" s="8">
        <f>STDEV(G77:G79)/SQRT(3)</f>
        <v>9.814413025614023E-2</v>
      </c>
      <c r="K77" s="8">
        <f>TTEST(G77:G79,G81:G83,2,3)</f>
        <v>1.6885238329317286E-2</v>
      </c>
    </row>
    <row r="78" spans="2:16">
      <c r="B78" s="8"/>
      <c r="C78" s="8"/>
      <c r="D78" s="8">
        <f>P11</f>
        <v>6.7779305775960275</v>
      </c>
      <c r="E78" s="8"/>
      <c r="F78" s="8">
        <f>D78-$E$77</f>
        <v>-0.17184829711914151</v>
      </c>
      <c r="G78" s="8">
        <f>2^-(F78)</f>
        <v>1.1265007679826233</v>
      </c>
      <c r="H78" s="8">
        <v>1.1265007679826233</v>
      </c>
      <c r="I78" s="8"/>
      <c r="J78" s="8"/>
      <c r="K78" s="8"/>
    </row>
    <row r="79" spans="2:16">
      <c r="B79" s="8"/>
      <c r="C79" s="8"/>
      <c r="D79" s="8">
        <f>G39</f>
        <v>7.2446784973144531</v>
      </c>
      <c r="E79" s="8"/>
      <c r="F79" s="8">
        <f>D79-$E$77</f>
        <v>0.29489962259928415</v>
      </c>
      <c r="G79" s="8">
        <f>2^-(F79)</f>
        <v>0.81512904410264275</v>
      </c>
      <c r="H79" s="8">
        <v>0.81512904410264275</v>
      </c>
      <c r="I79" s="8"/>
      <c r="J79" s="8"/>
      <c r="K79" s="8"/>
    </row>
    <row r="80" spans="2:16">
      <c r="B80" s="8"/>
      <c r="C80" s="8"/>
      <c r="D80" s="8"/>
      <c r="E80" s="8"/>
      <c r="F80" s="8"/>
      <c r="G80" s="8"/>
      <c r="H80" s="8"/>
      <c r="I80" s="8"/>
      <c r="J80" s="8"/>
      <c r="K80" s="8"/>
    </row>
    <row r="81" spans="2:11">
      <c r="B81" s="8" t="s">
        <v>19</v>
      </c>
      <c r="C81" s="9" t="s">
        <v>11</v>
      </c>
      <c r="D81" s="8">
        <f>F24</f>
        <v>8.7212289174397775</v>
      </c>
      <c r="E81" s="8"/>
      <c r="F81" s="8">
        <f>D81-$E$77</f>
        <v>1.7714500427246085</v>
      </c>
      <c r="G81" s="8">
        <f>2^-(F81)</f>
        <v>0.29291418330274988</v>
      </c>
      <c r="H81" s="8">
        <v>0.29291418330274988</v>
      </c>
      <c r="I81" s="8">
        <f>AVERAGE(G81:G83)</f>
        <v>0.30442724844261088</v>
      </c>
      <c r="J81" s="8">
        <f>STDEV(G81:G83)/SQRT(3)</f>
        <v>1.5426826129801294E-2</v>
      </c>
      <c r="K81" s="8"/>
    </row>
    <row r="82" spans="2:11">
      <c r="B82" s="8"/>
      <c r="C82" s="8"/>
      <c r="D82" s="8">
        <f>P23</f>
        <v>8.7587534586588518</v>
      </c>
      <c r="E82" s="8"/>
      <c r="F82" s="8">
        <f>D82-$E$77</f>
        <v>1.8089745839436828</v>
      </c>
      <c r="G82" s="8">
        <f>2^-(F82)</f>
        <v>0.28539370453764223</v>
      </c>
      <c r="H82" s="8">
        <v>0.28539370453764223</v>
      </c>
      <c r="I82" s="8"/>
      <c r="J82" s="8"/>
      <c r="K82" s="8"/>
    </row>
    <row r="83" spans="2:11">
      <c r="B83" s="8"/>
      <c r="C83" s="8"/>
      <c r="D83" s="8">
        <f>G48</f>
        <v>8.5276584625244141</v>
      </c>
      <c r="E83" s="8"/>
      <c r="F83" s="8">
        <f>D83-$E$77</f>
        <v>1.5778795878092451</v>
      </c>
      <c r="G83" s="8">
        <f>2^-(F83)</f>
        <v>0.33497385748744052</v>
      </c>
      <c r="H83" s="8">
        <v>0.33497385748744052</v>
      </c>
      <c r="I83" s="8"/>
      <c r="J83" s="8"/>
      <c r="K83" s="8"/>
    </row>
  </sheetData>
  <phoneticPr fontId="3" type="noConversion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S80"/>
  <sheetViews>
    <sheetView tabSelected="1" zoomScale="70" zoomScaleNormal="70" workbookViewId="0">
      <selection activeCell="J83" sqref="J83"/>
    </sheetView>
  </sheetViews>
  <sheetFormatPr defaultColWidth="10.59765625" defaultRowHeight="14.25"/>
  <cols>
    <col min="4" max="9" width="6.59765625" customWidth="1"/>
    <col min="14" max="19" width="6.59765625" customWidth="1"/>
  </cols>
  <sheetData>
    <row r="2" spans="2:19">
      <c r="B2" s="1" t="s">
        <v>0</v>
      </c>
      <c r="C2" s="1" t="s">
        <v>1</v>
      </c>
      <c r="D2" t="s">
        <v>56</v>
      </c>
      <c r="E2" t="s">
        <v>55</v>
      </c>
      <c r="F2" s="2" t="s">
        <v>3</v>
      </c>
      <c r="G2" s="2"/>
      <c r="L2" s="1" t="s">
        <v>0</v>
      </c>
      <c r="M2" s="1" t="s">
        <v>1</v>
      </c>
      <c r="N2" t="s">
        <v>56</v>
      </c>
      <c r="O2" t="s">
        <v>55</v>
      </c>
      <c r="P2" s="2" t="s">
        <v>3</v>
      </c>
    </row>
    <row r="3" spans="2:19">
      <c r="B3" s="1" t="s">
        <v>69</v>
      </c>
      <c r="C3" s="1" t="s">
        <v>59</v>
      </c>
      <c r="D3" s="1">
        <v>20.018035888671875</v>
      </c>
      <c r="E3" s="1">
        <f>AVERAGE(D3:D5)</f>
        <v>20.014155705769856</v>
      </c>
      <c r="F3" s="1">
        <f>E3-E3</f>
        <v>0</v>
      </c>
      <c r="G3" s="1">
        <f>F3-$E$36</f>
        <v>0</v>
      </c>
      <c r="H3" s="1">
        <f>-G3</f>
        <v>0</v>
      </c>
      <c r="I3" s="1">
        <f>2^H3</f>
        <v>1</v>
      </c>
      <c r="J3" s="1"/>
      <c r="L3" s="1" t="s">
        <v>69</v>
      </c>
      <c r="M3" s="1" t="s">
        <v>59</v>
      </c>
      <c r="N3" s="1">
        <v>19.927728652954102</v>
      </c>
      <c r="O3" s="1">
        <f>AVERAGE(N3:N5)</f>
        <v>19.944813410441082</v>
      </c>
      <c r="P3" s="1">
        <f>O3-O3</f>
        <v>0</v>
      </c>
      <c r="Q3" s="1">
        <f>P3-$O$33</f>
        <v>0</v>
      </c>
      <c r="R3" s="1">
        <f>-Q3</f>
        <v>0</v>
      </c>
      <c r="S3" s="1">
        <f>2^R3</f>
        <v>1</v>
      </c>
    </row>
    <row r="4" spans="2:19">
      <c r="B4" s="1" t="s">
        <v>69</v>
      </c>
      <c r="C4" s="1" t="s">
        <v>59</v>
      </c>
      <c r="D4" s="1">
        <v>19.951465606689453</v>
      </c>
      <c r="E4" s="1"/>
      <c r="F4" s="1"/>
      <c r="G4" s="1"/>
      <c r="H4" s="1"/>
      <c r="I4" s="1"/>
      <c r="J4" s="1"/>
      <c r="L4" s="1" t="s">
        <v>69</v>
      </c>
      <c r="M4" s="1" t="s">
        <v>59</v>
      </c>
      <c r="N4" s="1">
        <v>19.956130981445313</v>
      </c>
      <c r="O4" s="1"/>
      <c r="P4" s="1"/>
      <c r="Q4" s="1"/>
      <c r="R4" s="1"/>
      <c r="S4" s="1"/>
    </row>
    <row r="5" spans="2:19">
      <c r="B5" s="1" t="s">
        <v>69</v>
      </c>
      <c r="C5" s="1" t="s">
        <v>59</v>
      </c>
      <c r="D5" s="1">
        <v>20.072965621948242</v>
      </c>
      <c r="E5" s="1"/>
      <c r="F5" s="1"/>
      <c r="G5" s="1"/>
      <c r="H5" s="1"/>
      <c r="I5" s="1"/>
      <c r="J5" s="1"/>
      <c r="L5" s="1" t="s">
        <v>69</v>
      </c>
      <c r="M5" s="1" t="s">
        <v>59</v>
      </c>
      <c r="N5" s="1">
        <v>19.950580596923828</v>
      </c>
      <c r="O5" s="1"/>
      <c r="P5" s="1"/>
      <c r="Q5" s="1"/>
      <c r="R5" s="1"/>
      <c r="S5" s="1"/>
    </row>
    <row r="6" spans="2:19">
      <c r="B6" s="1" t="s">
        <v>69</v>
      </c>
      <c r="C6" s="1" t="s">
        <v>54</v>
      </c>
      <c r="D6" s="1">
        <v>19.854778289794922</v>
      </c>
      <c r="E6" s="1">
        <f>AVERAGE(D6:D8)</f>
        <v>19.856740951538086</v>
      </c>
      <c r="F6" s="1">
        <f>E6-E3</f>
        <v>-0.15741475423176965</v>
      </c>
      <c r="G6" s="1">
        <f>F6-$E$36</f>
        <v>-0.15741475423176965</v>
      </c>
      <c r="H6" s="1">
        <f>-G6</f>
        <v>0.15741475423176965</v>
      </c>
      <c r="I6" s="1">
        <f>2^H6</f>
        <v>1.1152868016802771</v>
      </c>
      <c r="J6" s="1"/>
      <c r="L6" s="1" t="s">
        <v>69</v>
      </c>
      <c r="M6" s="1" t="s">
        <v>54</v>
      </c>
      <c r="N6" s="1">
        <v>19.857881546020508</v>
      </c>
      <c r="O6" s="1">
        <f>AVERAGE(N6:N8)</f>
        <v>19.846927007039387</v>
      </c>
      <c r="P6" s="1">
        <f>O6-O3</f>
        <v>-9.7886403401695077E-2</v>
      </c>
      <c r="Q6" s="1">
        <f>P6-$O$33</f>
        <v>-9.7886403401695077E-2</v>
      </c>
      <c r="R6" s="1">
        <f>-Q6</f>
        <v>9.7886403401695077E-2</v>
      </c>
      <c r="S6" s="1">
        <f>2^R6</f>
        <v>1.0702044281093177</v>
      </c>
    </row>
    <row r="7" spans="2:19">
      <c r="B7" s="1" t="s">
        <v>69</v>
      </c>
      <c r="C7" s="1" t="s">
        <v>54</v>
      </c>
      <c r="D7" s="1">
        <v>19.854940414428711</v>
      </c>
      <c r="E7" s="1"/>
      <c r="F7" s="1"/>
      <c r="G7" s="1"/>
      <c r="H7" s="1"/>
      <c r="I7" s="1"/>
      <c r="J7" s="1"/>
      <c r="L7" s="1" t="s">
        <v>69</v>
      </c>
      <c r="M7" s="1" t="s">
        <v>54</v>
      </c>
      <c r="N7" s="1">
        <v>19.824447631835938</v>
      </c>
      <c r="O7" s="1"/>
      <c r="P7" s="1"/>
      <c r="Q7" s="1"/>
      <c r="R7" s="1"/>
      <c r="S7" s="1"/>
    </row>
    <row r="8" spans="2:19">
      <c r="B8" s="1" t="s">
        <v>69</v>
      </c>
      <c r="C8" s="1" t="s">
        <v>54</v>
      </c>
      <c r="D8" s="1">
        <v>19.860504150390625</v>
      </c>
      <c r="E8" s="1"/>
      <c r="F8" s="1"/>
      <c r="G8" s="1"/>
      <c r="H8" s="1"/>
      <c r="I8" s="1"/>
      <c r="J8" s="1"/>
      <c r="L8" s="1" t="s">
        <v>69</v>
      </c>
      <c r="M8" s="1" t="s">
        <v>54</v>
      </c>
      <c r="N8" s="1">
        <v>19.858451843261719</v>
      </c>
      <c r="O8" s="1"/>
      <c r="P8" s="1"/>
      <c r="Q8" s="1"/>
      <c r="R8" s="1"/>
      <c r="S8" s="1"/>
    </row>
    <row r="9" spans="2:19">
      <c r="B9" s="1" t="s">
        <v>69</v>
      </c>
      <c r="C9" s="1" t="s">
        <v>11</v>
      </c>
      <c r="D9" s="1">
        <v>26.794231414794922</v>
      </c>
      <c r="E9" s="1">
        <f>AVERAGE(D9:D11)</f>
        <v>26.755956649780273</v>
      </c>
      <c r="F9" s="1">
        <f>E9-E3</f>
        <v>6.7418009440104179</v>
      </c>
      <c r="G9" s="1">
        <f>F9-$E$36</f>
        <v>6.7418009440104179</v>
      </c>
      <c r="H9" s="1">
        <f>-G9</f>
        <v>-6.7418009440104179</v>
      </c>
      <c r="I9" s="1">
        <f>2^H9</f>
        <v>9.3436312618181919E-3</v>
      </c>
      <c r="J9" s="1"/>
      <c r="L9" s="1" t="s">
        <v>69</v>
      </c>
      <c r="M9" s="1" t="s">
        <v>11</v>
      </c>
      <c r="N9" s="1">
        <v>26.119131088256836</v>
      </c>
      <c r="O9" s="1">
        <f>AVERAGE(N9:N11)</f>
        <v>26.165539423624676</v>
      </c>
      <c r="P9" s="1">
        <f>O9-O3</f>
        <v>6.2207260131835938</v>
      </c>
      <c r="Q9" s="1">
        <f>P9-$O$33</f>
        <v>6.2207260131835938</v>
      </c>
      <c r="R9" s="1">
        <f>-Q9</f>
        <v>-6.2207260131835938</v>
      </c>
      <c r="S9" s="1">
        <f>2^R9</f>
        <v>1.3408335715963313E-2</v>
      </c>
    </row>
    <row r="10" spans="2:19">
      <c r="B10" s="1" t="s">
        <v>69</v>
      </c>
      <c r="C10" s="1" t="s">
        <v>11</v>
      </c>
      <c r="D10" s="1">
        <v>26.727485656738281</v>
      </c>
      <c r="E10" s="1"/>
      <c r="F10" s="1"/>
      <c r="G10" s="1"/>
      <c r="H10" s="1"/>
      <c r="I10" s="1"/>
      <c r="J10" s="1"/>
      <c r="L10" s="1" t="s">
        <v>69</v>
      </c>
      <c r="M10" s="1" t="s">
        <v>11</v>
      </c>
      <c r="N10" s="1">
        <v>26.227304458618164</v>
      </c>
      <c r="O10" s="1"/>
      <c r="P10" s="1"/>
      <c r="Q10" s="1"/>
      <c r="R10" s="1"/>
      <c r="S10" s="1"/>
    </row>
    <row r="11" spans="2:19">
      <c r="B11" s="1" t="s">
        <v>69</v>
      </c>
      <c r="C11" s="1" t="s">
        <v>11</v>
      </c>
      <c r="D11" s="1">
        <v>26.746152877807617</v>
      </c>
      <c r="E11" s="1"/>
      <c r="F11" s="1"/>
      <c r="G11" s="1"/>
      <c r="H11" s="1"/>
      <c r="I11" s="1"/>
      <c r="J11" s="1"/>
      <c r="L11" s="1" t="s">
        <v>69</v>
      </c>
      <c r="M11" s="1" t="s">
        <v>11</v>
      </c>
      <c r="N11" s="1">
        <v>26.150182723999023</v>
      </c>
      <c r="O11" s="1"/>
      <c r="P11" s="1"/>
      <c r="Q11" s="1"/>
      <c r="R11" s="1"/>
      <c r="S11" s="1"/>
    </row>
    <row r="12" spans="2:19">
      <c r="B12" s="1" t="s">
        <v>69</v>
      </c>
      <c r="C12" s="1" t="s">
        <v>18</v>
      </c>
      <c r="D12" s="1">
        <v>30.480283737182617</v>
      </c>
      <c r="E12" s="1">
        <f>AVERAGE(D12:D14)</f>
        <v>30.369872411092121</v>
      </c>
      <c r="F12" s="1">
        <f>E12-E3</f>
        <v>10.355716705322266</v>
      </c>
      <c r="G12" s="1">
        <f>F12-$E$36</f>
        <v>10.355716705322266</v>
      </c>
      <c r="H12" s="1">
        <f>-G12</f>
        <v>-10.355716705322266</v>
      </c>
      <c r="I12" s="1">
        <f>2^H12</f>
        <v>7.6316535216173717E-4</v>
      </c>
      <c r="J12" s="1"/>
      <c r="L12" s="1" t="s">
        <v>69</v>
      </c>
      <c r="M12" s="1" t="s">
        <v>18</v>
      </c>
      <c r="N12" s="1">
        <v>29.286243438720703</v>
      </c>
      <c r="O12" s="1">
        <f>AVERAGE(N12:N14)</f>
        <v>29.368149439493816</v>
      </c>
      <c r="P12" s="1">
        <f>O12-O3</f>
        <v>9.4233360290527344</v>
      </c>
      <c r="Q12" s="1">
        <f>P12-$O$33</f>
        <v>9.4233360290527344</v>
      </c>
      <c r="R12" s="1">
        <f>-Q12</f>
        <v>-9.4233360290527344</v>
      </c>
      <c r="S12" s="1">
        <f>2^R12</f>
        <v>1.4564420055937577E-3</v>
      </c>
    </row>
    <row r="13" spans="2:19">
      <c r="B13" s="1" t="s">
        <v>69</v>
      </c>
      <c r="C13" s="1" t="s">
        <v>18</v>
      </c>
      <c r="D13" s="1">
        <v>30.098699569702148</v>
      </c>
      <c r="E13" s="1"/>
      <c r="F13" s="1"/>
      <c r="G13" s="1"/>
      <c r="H13" s="1"/>
      <c r="I13" s="1"/>
      <c r="J13" s="1"/>
      <c r="L13" s="1" t="s">
        <v>69</v>
      </c>
      <c r="M13" s="1" t="s">
        <v>18</v>
      </c>
      <c r="N13" s="1">
        <v>29.32777214050293</v>
      </c>
      <c r="O13" s="1"/>
      <c r="P13" s="1"/>
      <c r="Q13" s="1"/>
      <c r="R13" s="1"/>
      <c r="S13" s="1"/>
    </row>
    <row r="14" spans="2:19">
      <c r="B14" s="1" t="s">
        <v>69</v>
      </c>
      <c r="C14" s="1" t="s">
        <v>18</v>
      </c>
      <c r="D14" s="1">
        <v>30.530633926391602</v>
      </c>
      <c r="E14" s="1"/>
      <c r="F14" s="1"/>
      <c r="G14" s="1"/>
      <c r="H14" s="1"/>
      <c r="I14" s="1"/>
      <c r="J14" s="3"/>
      <c r="L14" s="1" t="s">
        <v>69</v>
      </c>
      <c r="M14" s="1" t="s">
        <v>18</v>
      </c>
      <c r="N14" s="1">
        <v>29.490432739257813</v>
      </c>
      <c r="O14" s="1"/>
      <c r="P14" s="1"/>
      <c r="Q14" s="1"/>
      <c r="R14" s="1"/>
      <c r="S14" s="1"/>
    </row>
    <row r="15" spans="2:19">
      <c r="B15" s="1" t="s">
        <v>72</v>
      </c>
      <c r="C15" s="1" t="s">
        <v>59</v>
      </c>
      <c r="D15" s="1">
        <v>20.931062698364258</v>
      </c>
      <c r="E15" s="1">
        <f>AVERAGE(D15:D17)</f>
        <v>20.949522018432617</v>
      </c>
      <c r="F15" s="1">
        <f>E15-E15</f>
        <v>0</v>
      </c>
      <c r="G15" s="1">
        <f>F15-$E$36</f>
        <v>0</v>
      </c>
      <c r="H15" s="1">
        <f>-G15</f>
        <v>0</v>
      </c>
      <c r="I15" s="1">
        <f>2^H15</f>
        <v>1</v>
      </c>
      <c r="J15" s="3"/>
      <c r="L15" s="1" t="s">
        <v>72</v>
      </c>
      <c r="M15" s="1" t="s">
        <v>59</v>
      </c>
      <c r="N15" s="1">
        <v>20.936243057250977</v>
      </c>
      <c r="O15" s="1">
        <f>AVERAGE(N15:N17)</f>
        <v>20.948467254638672</v>
      </c>
      <c r="P15" s="1">
        <f>O15-O15</f>
        <v>0</v>
      </c>
      <c r="Q15" s="1">
        <f>P15-$O$33</f>
        <v>0</v>
      </c>
      <c r="R15" s="1">
        <f>-Q15</f>
        <v>0</v>
      </c>
      <c r="S15" s="1">
        <f>2^R15</f>
        <v>1</v>
      </c>
    </row>
    <row r="16" spans="2:19">
      <c r="B16" s="1" t="s">
        <v>72</v>
      </c>
      <c r="C16" s="1" t="s">
        <v>59</v>
      </c>
      <c r="D16" s="1">
        <v>20.945690155029297</v>
      </c>
      <c r="E16" s="1"/>
      <c r="F16" s="1"/>
      <c r="G16" s="1"/>
      <c r="H16" s="1"/>
      <c r="I16" s="1"/>
      <c r="J16" s="3"/>
      <c r="L16" s="1" t="s">
        <v>72</v>
      </c>
      <c r="M16" s="1" t="s">
        <v>59</v>
      </c>
      <c r="N16" s="1">
        <v>20.934535980224609</v>
      </c>
      <c r="O16" s="1"/>
      <c r="P16" s="1"/>
      <c r="Q16" s="1"/>
      <c r="R16" s="1"/>
      <c r="S16" s="1"/>
    </row>
    <row r="17" spans="2:19">
      <c r="B17" s="1" t="s">
        <v>72</v>
      </c>
      <c r="C17" s="1" t="s">
        <v>59</v>
      </c>
      <c r="D17" s="1">
        <v>20.971813201904297</v>
      </c>
      <c r="E17" s="1"/>
      <c r="F17" s="1"/>
      <c r="G17" s="1"/>
      <c r="H17" s="1"/>
      <c r="I17" s="1"/>
      <c r="J17" s="3"/>
      <c r="L17" s="1" t="s">
        <v>72</v>
      </c>
      <c r="M17" s="1" t="s">
        <v>59</v>
      </c>
      <c r="N17" s="1">
        <v>20.97462272644043</v>
      </c>
      <c r="O17" s="1"/>
      <c r="P17" s="1"/>
      <c r="Q17" s="1"/>
      <c r="R17" s="1"/>
      <c r="S17" s="1"/>
    </row>
    <row r="18" spans="2:19">
      <c r="B18" s="1" t="s">
        <v>72</v>
      </c>
      <c r="C18" s="1" t="s">
        <v>54</v>
      </c>
      <c r="D18" s="1">
        <v>20.794803619384766</v>
      </c>
      <c r="E18" s="1">
        <f>AVERAGE(D18:D20)</f>
        <v>20.797555287679035</v>
      </c>
      <c r="F18" s="1">
        <f>E18-E15</f>
        <v>-0.15196673075358191</v>
      </c>
      <c r="G18" s="1">
        <f>F18-$E$36</f>
        <v>-0.15196673075358191</v>
      </c>
      <c r="H18" s="1">
        <f>-G18</f>
        <v>0.15196673075358191</v>
      </c>
      <c r="I18" s="1">
        <f>2^H18</f>
        <v>1.1110831062450746</v>
      </c>
      <c r="J18" s="3"/>
      <c r="L18" s="1" t="s">
        <v>72</v>
      </c>
      <c r="M18" s="1" t="s">
        <v>54</v>
      </c>
      <c r="N18" s="1">
        <v>20.801084518432617</v>
      </c>
      <c r="O18" s="1">
        <f>AVERAGE(N18:N20)</f>
        <v>20.816734949747723</v>
      </c>
      <c r="P18" s="1">
        <f>O18-O15</f>
        <v>-0.13173230489094934</v>
      </c>
      <c r="Q18" s="1">
        <f>P18-$O$33</f>
        <v>-0.13173230489094934</v>
      </c>
      <c r="R18" s="1">
        <f>-Q18</f>
        <v>0.13173230489094934</v>
      </c>
      <c r="S18" s="1">
        <f>2^R18</f>
        <v>1.0956084551251728</v>
      </c>
    </row>
    <row r="19" spans="2:19">
      <c r="B19" s="1" t="s">
        <v>72</v>
      </c>
      <c r="C19" s="1" t="s">
        <v>54</v>
      </c>
      <c r="D19" s="1">
        <v>20.814159393310547</v>
      </c>
      <c r="E19" s="1"/>
      <c r="F19" s="1"/>
      <c r="G19" s="1"/>
      <c r="H19" s="1"/>
      <c r="I19" s="1"/>
      <c r="J19" s="3"/>
      <c r="L19" s="1" t="s">
        <v>72</v>
      </c>
      <c r="M19" s="1" t="s">
        <v>54</v>
      </c>
      <c r="N19" s="1">
        <v>20.809598922729492</v>
      </c>
      <c r="O19" s="1"/>
      <c r="P19" s="1"/>
      <c r="Q19" s="1"/>
      <c r="R19" s="1"/>
      <c r="S19" s="1"/>
    </row>
    <row r="20" spans="2:19">
      <c r="B20" s="1" t="s">
        <v>72</v>
      </c>
      <c r="C20" s="1" t="s">
        <v>54</v>
      </c>
      <c r="D20" s="1">
        <v>20.783702850341797</v>
      </c>
      <c r="E20" s="1"/>
      <c r="F20" s="1"/>
      <c r="G20" s="1"/>
      <c r="H20" s="1"/>
      <c r="I20" s="1"/>
      <c r="J20" s="1"/>
      <c r="L20" s="1" t="s">
        <v>72</v>
      </c>
      <c r="M20" s="1" t="s">
        <v>54</v>
      </c>
      <c r="N20" s="1">
        <v>20.839521408081055</v>
      </c>
      <c r="O20" s="1"/>
      <c r="P20" s="1"/>
      <c r="Q20" s="1"/>
      <c r="R20" s="1"/>
      <c r="S20" s="1"/>
    </row>
    <row r="21" spans="2:19">
      <c r="B21" s="1" t="s">
        <v>72</v>
      </c>
      <c r="C21" s="1" t="s">
        <v>11</v>
      </c>
      <c r="D21" s="1">
        <v>28.953310012817383</v>
      </c>
      <c r="E21" s="1">
        <f>AVERAGE(D21:D23)</f>
        <v>28.918271382649738</v>
      </c>
      <c r="F21" s="1">
        <f>E21-E15</f>
        <v>7.9687493642171212</v>
      </c>
      <c r="G21" s="1">
        <f>F21-$E$36</f>
        <v>7.9687493642171212</v>
      </c>
      <c r="H21" s="1">
        <f>-G21</f>
        <v>-7.9687493642171212</v>
      </c>
      <c r="I21" s="1">
        <f>2^H21</f>
        <v>3.9917874960750171E-3</v>
      </c>
      <c r="J21" s="1"/>
      <c r="L21" s="1" t="s">
        <v>72</v>
      </c>
      <c r="M21" s="1" t="s">
        <v>11</v>
      </c>
      <c r="N21" s="1">
        <v>28.46397590637207</v>
      </c>
      <c r="O21" s="1">
        <f>AVERAGE(N21:N23)</f>
        <v>27.710069020589192</v>
      </c>
      <c r="P21" s="1">
        <f>O21-O15</f>
        <v>6.7616017659505196</v>
      </c>
      <c r="Q21" s="1">
        <f>P21-$O$33</f>
        <v>6.7616017659505196</v>
      </c>
      <c r="R21" s="1">
        <f>-Q21</f>
        <v>-6.7616017659505196</v>
      </c>
      <c r="S21" s="1">
        <f>2^R21</f>
        <v>9.2162670364627514E-3</v>
      </c>
    </row>
    <row r="22" spans="2:19">
      <c r="B22" s="1" t="s">
        <v>72</v>
      </c>
      <c r="C22" s="1" t="s">
        <v>11</v>
      </c>
      <c r="D22" s="1">
        <v>28.932903289794922</v>
      </c>
      <c r="E22" s="1"/>
      <c r="F22" s="1"/>
      <c r="G22" s="1"/>
      <c r="H22" s="1"/>
      <c r="I22" s="1"/>
      <c r="J22" s="1"/>
      <c r="L22" s="1" t="s">
        <v>72</v>
      </c>
      <c r="M22" s="1" t="s">
        <v>11</v>
      </c>
      <c r="N22" s="1">
        <v>28.432546615600586</v>
      </c>
      <c r="O22" s="1"/>
      <c r="P22" s="1"/>
      <c r="Q22" s="1"/>
      <c r="R22" s="1"/>
      <c r="S22" s="1"/>
    </row>
    <row r="23" spans="2:19">
      <c r="B23" s="1" t="s">
        <v>72</v>
      </c>
      <c r="C23" s="1" t="s">
        <v>11</v>
      </c>
      <c r="D23" s="1">
        <v>28.868600845336914</v>
      </c>
      <c r="E23" s="1"/>
      <c r="F23" s="1"/>
      <c r="G23" s="1"/>
      <c r="H23" s="1"/>
      <c r="I23" s="1"/>
      <c r="J23" s="1"/>
      <c r="L23" s="1" t="s">
        <v>72</v>
      </c>
      <c r="M23" s="1" t="s">
        <v>11</v>
      </c>
      <c r="N23" s="1">
        <v>26.233684539794922</v>
      </c>
      <c r="O23" s="1"/>
      <c r="P23" s="1"/>
      <c r="Q23" s="1"/>
      <c r="R23" s="1"/>
      <c r="S23" s="1"/>
    </row>
    <row r="24" spans="2:19">
      <c r="B24" s="1" t="s">
        <v>72</v>
      </c>
      <c r="C24" s="1" t="s">
        <v>18</v>
      </c>
      <c r="D24" s="1">
        <v>31.867715835571289</v>
      </c>
      <c r="E24" s="1">
        <f>AVERAGE(D24:D26)</f>
        <v>31.867214838663738</v>
      </c>
      <c r="F24" s="1">
        <f>E24-E15</f>
        <v>10.917692820231121</v>
      </c>
      <c r="G24" s="1">
        <f>F24-$E$36</f>
        <v>10.917692820231121</v>
      </c>
      <c r="H24" s="1">
        <f>-G24</f>
        <v>-10.917692820231121</v>
      </c>
      <c r="I24" s="1">
        <f>2^H24</f>
        <v>5.1694814072485152E-4</v>
      </c>
      <c r="J24" s="1"/>
      <c r="L24" s="1" t="s">
        <v>72</v>
      </c>
      <c r="M24" s="1" t="s">
        <v>18</v>
      </c>
      <c r="N24" s="1">
        <v>30.902557373046875</v>
      </c>
      <c r="O24" s="1">
        <f>AVERAGE(N24:N26)</f>
        <v>31.050904591878254</v>
      </c>
      <c r="P24" s="1">
        <f>O24-O15</f>
        <v>10.102437337239582</v>
      </c>
      <c r="Q24" s="1">
        <f>P24-$O$33</f>
        <v>10.102437337239582</v>
      </c>
      <c r="R24" s="1">
        <f>-Q24</f>
        <v>-10.102437337239582</v>
      </c>
      <c r="S24" s="1">
        <f>2^R24</f>
        <v>9.0962697771417923E-4</v>
      </c>
    </row>
    <row r="25" spans="2:19">
      <c r="B25" s="1" t="s">
        <v>72</v>
      </c>
      <c r="C25" s="1" t="s">
        <v>18</v>
      </c>
      <c r="D25" s="1">
        <v>31.930925369262695</v>
      </c>
      <c r="E25" s="1"/>
      <c r="F25" s="1"/>
      <c r="G25" s="1"/>
      <c r="H25" s="1"/>
      <c r="I25" s="1"/>
      <c r="J25" s="1"/>
      <c r="L25" s="1" t="s">
        <v>72</v>
      </c>
      <c r="M25" s="1" t="s">
        <v>18</v>
      </c>
      <c r="N25" s="1">
        <v>31.161853790283203</v>
      </c>
      <c r="O25" s="1"/>
      <c r="P25" s="1"/>
      <c r="Q25" s="1"/>
      <c r="R25" s="1"/>
      <c r="S25" s="1"/>
    </row>
    <row r="26" spans="2:19">
      <c r="B26" s="1" t="s">
        <v>72</v>
      </c>
      <c r="C26" s="1" t="s">
        <v>18</v>
      </c>
      <c r="D26" s="1">
        <v>31.803003311157227</v>
      </c>
      <c r="E26" s="1"/>
      <c r="F26" s="1"/>
      <c r="G26" s="1"/>
      <c r="H26" s="1"/>
      <c r="I26" s="1"/>
      <c r="J26" s="1"/>
      <c r="L26" s="1" t="s">
        <v>72</v>
      </c>
      <c r="M26" s="1" t="s">
        <v>18</v>
      </c>
      <c r="N26" s="1">
        <v>31.088302612304688</v>
      </c>
      <c r="O26" s="1"/>
      <c r="P26" s="1"/>
      <c r="Q26" s="1"/>
      <c r="R26" s="1"/>
      <c r="S26" s="1"/>
    </row>
    <row r="27" spans="2:19">
      <c r="E27" s="1"/>
      <c r="F27" s="1">
        <f>MAX(F3:F26)</f>
        <v>10.917692820231121</v>
      </c>
      <c r="G27" s="1"/>
      <c r="H27" s="1"/>
      <c r="I27" s="1"/>
      <c r="O27" s="1"/>
      <c r="P27" s="1">
        <f>MAX(P3:P26)</f>
        <v>10.102437337239582</v>
      </c>
      <c r="Q27" s="1"/>
      <c r="R27" s="1"/>
      <c r="S27" s="1"/>
    </row>
    <row r="28" spans="2:19">
      <c r="E28" s="1"/>
      <c r="F28" s="1"/>
      <c r="G28" s="1"/>
      <c r="H28" s="1"/>
      <c r="I28" s="1"/>
      <c r="O28" s="1"/>
      <c r="P28" s="1"/>
      <c r="Q28" s="1"/>
      <c r="R28" s="1"/>
      <c r="S28" s="1"/>
    </row>
    <row r="29" spans="2:19">
      <c r="B29" s="1"/>
      <c r="C29" s="1"/>
      <c r="D29" s="1"/>
      <c r="E29" s="1"/>
    </row>
    <row r="30" spans="2:19">
      <c r="B30" s="1"/>
      <c r="C30" s="1"/>
      <c r="D30" s="1"/>
      <c r="E30" s="1"/>
    </row>
    <row r="31" spans="2:19">
      <c r="B31" s="1"/>
      <c r="C31" s="1"/>
      <c r="D31" s="1"/>
      <c r="E31" s="1"/>
    </row>
    <row r="33" spans="2:16">
      <c r="B33" t="s">
        <v>58</v>
      </c>
    </row>
    <row r="34" spans="2:16">
      <c r="B34" s="1" t="s">
        <v>0</v>
      </c>
      <c r="C34" s="1" t="s">
        <v>1</v>
      </c>
      <c r="D34" t="s">
        <v>56</v>
      </c>
      <c r="E34" t="s">
        <v>57</v>
      </c>
      <c r="F34" s="2" t="s">
        <v>3</v>
      </c>
      <c r="L34" s="1" t="s">
        <v>0</v>
      </c>
      <c r="M34" s="1" t="s">
        <v>1</v>
      </c>
      <c r="N34" t="s">
        <v>56</v>
      </c>
      <c r="O34" t="s">
        <v>55</v>
      </c>
      <c r="P34" s="2" t="s">
        <v>3</v>
      </c>
    </row>
    <row r="35" spans="2:16">
      <c r="B35" s="1" t="s">
        <v>69</v>
      </c>
      <c r="C35" s="1" t="s">
        <v>54</v>
      </c>
      <c r="D35" s="1">
        <v>18.948493957519531</v>
      </c>
      <c r="E35" s="1">
        <f>AVERAGE(D35:D37)</f>
        <v>18.926724116007488</v>
      </c>
      <c r="F35">
        <f>E35-$E$35</f>
        <v>0</v>
      </c>
      <c r="L35" s="1" t="s">
        <v>69</v>
      </c>
      <c r="M35" s="1" t="s">
        <v>54</v>
      </c>
      <c r="N35" s="1">
        <v>18.772563934326172</v>
      </c>
      <c r="O35" s="1">
        <f>AVERAGE(N35:N37)</f>
        <v>18.770257314046223</v>
      </c>
      <c r="P35">
        <f>O35-$O$35</f>
        <v>0</v>
      </c>
    </row>
    <row r="36" spans="2:16">
      <c r="B36" s="1" t="s">
        <v>69</v>
      </c>
      <c r="C36" s="1" t="s">
        <v>54</v>
      </c>
      <c r="D36" s="1">
        <v>18.922073364257813</v>
      </c>
      <c r="E36" s="1"/>
      <c r="L36" s="1" t="s">
        <v>69</v>
      </c>
      <c r="M36" s="1" t="s">
        <v>54</v>
      </c>
      <c r="N36" s="1">
        <v>18.771865844726563</v>
      </c>
      <c r="O36" s="1"/>
    </row>
    <row r="37" spans="2:16">
      <c r="B37" s="1" t="s">
        <v>69</v>
      </c>
      <c r="C37" s="1" t="s">
        <v>54</v>
      </c>
      <c r="D37" s="1">
        <v>18.909605026245117</v>
      </c>
      <c r="E37" s="1"/>
      <c r="L37" s="1" t="s">
        <v>69</v>
      </c>
      <c r="M37" s="1" t="s">
        <v>54</v>
      </c>
      <c r="N37" s="1">
        <v>18.766342163085938</v>
      </c>
      <c r="O37" s="1"/>
    </row>
    <row r="38" spans="2:16">
      <c r="B38" s="1" t="s">
        <v>69</v>
      </c>
      <c r="C38" s="1" t="s">
        <v>11</v>
      </c>
      <c r="D38" s="1">
        <v>25.593774795532227</v>
      </c>
      <c r="E38" s="1">
        <f>AVERAGE(D38:D40)</f>
        <v>26.383047739664715</v>
      </c>
      <c r="F38">
        <f>E38-$E$35</f>
        <v>7.4563236236572266</v>
      </c>
      <c r="L38" s="1" t="s">
        <v>69</v>
      </c>
      <c r="M38" s="1" t="s">
        <v>11</v>
      </c>
      <c r="N38" s="1">
        <v>26.633663177490234</v>
      </c>
      <c r="O38" s="1">
        <f>AVERAGE(N38:N40)</f>
        <v>26.650442759195965</v>
      </c>
      <c r="P38">
        <f>O38-$O$35</f>
        <v>7.880185445149742</v>
      </c>
    </row>
    <row r="39" spans="2:16">
      <c r="B39" s="1" t="s">
        <v>69</v>
      </c>
      <c r="C39" s="1" t="s">
        <v>11</v>
      </c>
      <c r="D39" s="1">
        <v>26.756256103515625</v>
      </c>
      <c r="E39" s="1"/>
      <c r="L39" s="1" t="s">
        <v>69</v>
      </c>
      <c r="M39" s="1" t="s">
        <v>11</v>
      </c>
      <c r="N39" s="1">
        <v>26.66667366027832</v>
      </c>
      <c r="O39" s="1"/>
    </row>
    <row r="40" spans="2:16">
      <c r="B40" s="1" t="s">
        <v>69</v>
      </c>
      <c r="C40" s="1" t="s">
        <v>11</v>
      </c>
      <c r="D40" s="1">
        <v>26.799112319946289</v>
      </c>
      <c r="E40" s="1"/>
      <c r="L40" s="1" t="s">
        <v>69</v>
      </c>
      <c r="M40" s="1" t="s">
        <v>11</v>
      </c>
      <c r="N40" s="1">
        <v>26.650991439819336</v>
      </c>
      <c r="O40" s="1"/>
    </row>
    <row r="41" spans="2:16">
      <c r="B41" s="1" t="s">
        <v>69</v>
      </c>
      <c r="C41" s="1" t="s">
        <v>18</v>
      </c>
      <c r="D41" s="1">
        <v>27.898494720458984</v>
      </c>
      <c r="E41" s="1">
        <f>AVERAGE(D41:D43)</f>
        <v>27.776076634724934</v>
      </c>
      <c r="F41">
        <f>E41-$E$35</f>
        <v>8.8493525187174455</v>
      </c>
      <c r="L41" s="1" t="s">
        <v>69</v>
      </c>
      <c r="M41" s="1" t="s">
        <v>18</v>
      </c>
      <c r="N41" s="1"/>
      <c r="O41" s="1">
        <f>AVERAGE(N41:N43)</f>
        <v>28.705844879150391</v>
      </c>
      <c r="P41">
        <f>O41-$O$35</f>
        <v>9.9355875651041679</v>
      </c>
    </row>
    <row r="42" spans="2:16">
      <c r="B42" s="1" t="s">
        <v>69</v>
      </c>
      <c r="C42" s="1" t="s">
        <v>18</v>
      </c>
      <c r="D42" s="1">
        <v>26.90431022644043</v>
      </c>
      <c r="E42" s="1"/>
      <c r="L42" s="1" t="s">
        <v>69</v>
      </c>
      <c r="M42" s="1" t="s">
        <v>18</v>
      </c>
      <c r="N42" s="1">
        <v>28.625711441040039</v>
      </c>
      <c r="O42" s="1"/>
    </row>
    <row r="43" spans="2:16">
      <c r="B43" s="1" t="s">
        <v>69</v>
      </c>
      <c r="C43" s="1" t="s">
        <v>18</v>
      </c>
      <c r="D43" s="1">
        <v>28.525424957275391</v>
      </c>
      <c r="E43" s="1"/>
      <c r="L43" s="1" t="s">
        <v>69</v>
      </c>
      <c r="M43" s="1" t="s">
        <v>18</v>
      </c>
      <c r="N43" s="1">
        <v>28.785978317260742</v>
      </c>
      <c r="O43" s="1"/>
    </row>
    <row r="44" spans="2:16">
      <c r="B44" s="1" t="s">
        <v>70</v>
      </c>
      <c r="C44" s="1" t="s">
        <v>54</v>
      </c>
      <c r="D44" s="1">
        <v>18.821226119995117</v>
      </c>
      <c r="E44" s="1">
        <f>AVERAGE(D44:D46)</f>
        <v>18.790406545003254</v>
      </c>
      <c r="F44">
        <f>E44-$E$44</f>
        <v>0</v>
      </c>
      <c r="L44" s="1" t="s">
        <v>71</v>
      </c>
      <c r="M44" s="1" t="s">
        <v>54</v>
      </c>
      <c r="N44" s="1">
        <v>18.805202484130859</v>
      </c>
      <c r="O44" s="1">
        <f>AVERAGE(N44:N46)</f>
        <v>18.783234914143879</v>
      </c>
      <c r="P44">
        <f>O44-$O$44</f>
        <v>0</v>
      </c>
    </row>
    <row r="45" spans="2:16">
      <c r="B45" s="1" t="s">
        <v>70</v>
      </c>
      <c r="C45" s="1" t="s">
        <v>54</v>
      </c>
      <c r="D45" s="1">
        <v>18.810214996337891</v>
      </c>
      <c r="L45" s="1" t="s">
        <v>71</v>
      </c>
      <c r="M45" s="1" t="s">
        <v>54</v>
      </c>
      <c r="N45" s="1">
        <v>18.779268264770508</v>
      </c>
    </row>
    <row r="46" spans="2:16">
      <c r="B46" s="1" t="s">
        <v>70</v>
      </c>
      <c r="C46" s="1" t="s">
        <v>54</v>
      </c>
      <c r="D46" s="1">
        <v>18.739778518676758</v>
      </c>
      <c r="L46" s="1" t="s">
        <v>71</v>
      </c>
      <c r="M46" s="1" t="s">
        <v>54</v>
      </c>
      <c r="N46" s="1">
        <v>18.765233993530273</v>
      </c>
    </row>
    <row r="47" spans="2:16">
      <c r="B47" s="1" t="s">
        <v>70</v>
      </c>
      <c r="C47" s="1" t="s">
        <v>11</v>
      </c>
      <c r="D47" s="1">
        <v>26.929931640625</v>
      </c>
      <c r="E47" s="1">
        <f>AVERAGE(D47:D49)</f>
        <v>27.061087290445965</v>
      </c>
      <c r="F47">
        <f>E47-$E$44</f>
        <v>8.2706807454427107</v>
      </c>
      <c r="L47" s="1" t="s">
        <v>71</v>
      </c>
      <c r="M47" s="1" t="s">
        <v>11</v>
      </c>
      <c r="N47" s="1">
        <v>27.559305191040039</v>
      </c>
      <c r="O47" s="1">
        <f>AVERAGE(N47:N49)</f>
        <v>27.414203008015949</v>
      </c>
      <c r="P47">
        <f>O47-$O$44</f>
        <v>8.6309680938720703</v>
      </c>
    </row>
    <row r="48" spans="2:16">
      <c r="B48" s="1" t="s">
        <v>70</v>
      </c>
      <c r="C48" s="1" t="s">
        <v>11</v>
      </c>
      <c r="D48" s="1">
        <v>27.160436630249023</v>
      </c>
      <c r="L48" s="1" t="s">
        <v>71</v>
      </c>
      <c r="M48" s="1" t="s">
        <v>11</v>
      </c>
      <c r="N48" s="1">
        <v>27.482282638549805</v>
      </c>
    </row>
    <row r="49" spans="2:16">
      <c r="B49" s="1" t="s">
        <v>70</v>
      </c>
      <c r="C49" s="1" t="s">
        <v>11</v>
      </c>
      <c r="D49" s="1">
        <v>27.092893600463867</v>
      </c>
      <c r="L49" s="1" t="s">
        <v>71</v>
      </c>
      <c r="M49" s="1" t="s">
        <v>11</v>
      </c>
      <c r="N49" s="1">
        <v>27.201021194458008</v>
      </c>
    </row>
    <row r="50" spans="2:16">
      <c r="B50" s="1" t="s">
        <v>70</v>
      </c>
      <c r="C50" s="1" t="s">
        <v>18</v>
      </c>
      <c r="D50" s="1">
        <v>28.927593231201172</v>
      </c>
      <c r="E50" s="1">
        <f>AVERAGE(D50:D52)</f>
        <v>28.947172164916992</v>
      </c>
      <c r="F50">
        <f>E50-$E$44</f>
        <v>10.156765619913738</v>
      </c>
      <c r="L50" s="1" t="s">
        <v>71</v>
      </c>
      <c r="M50" s="1" t="s">
        <v>18</v>
      </c>
      <c r="N50" s="1">
        <v>29.035943984985352</v>
      </c>
      <c r="O50" s="1">
        <f>AVERAGE(N50:N52)</f>
        <v>29.383730570475262</v>
      </c>
      <c r="P50">
        <f>O50-$O$44</f>
        <v>10.600495656331383</v>
      </c>
    </row>
    <row r="51" spans="2:16">
      <c r="B51" s="1" t="s">
        <v>70</v>
      </c>
      <c r="C51" s="1" t="s">
        <v>18</v>
      </c>
      <c r="D51" s="1">
        <v>29.078268051147461</v>
      </c>
      <c r="L51" s="1" t="s">
        <v>71</v>
      </c>
      <c r="M51" s="1" t="s">
        <v>18</v>
      </c>
      <c r="N51" s="1">
        <v>29.922998428344727</v>
      </c>
    </row>
    <row r="52" spans="2:16">
      <c r="B52" s="1" t="s">
        <v>70</v>
      </c>
      <c r="C52" s="1" t="s">
        <v>18</v>
      </c>
      <c r="D52" s="1">
        <v>28.835655212402344</v>
      </c>
      <c r="L52" s="1" t="s">
        <v>71</v>
      </c>
      <c r="M52" s="1" t="s">
        <v>18</v>
      </c>
      <c r="N52" s="1">
        <v>29.192249298095703</v>
      </c>
    </row>
    <row r="57" spans="2:16">
      <c r="B57" s="1" t="s">
        <v>0</v>
      </c>
      <c r="C57" s="1" t="s">
        <v>1</v>
      </c>
      <c r="D57" s="2" t="s">
        <v>3</v>
      </c>
      <c r="E57" s="2" t="s">
        <v>20</v>
      </c>
      <c r="F57" s="2" t="s">
        <v>66</v>
      </c>
      <c r="G57" s="2" t="s">
        <v>6</v>
      </c>
      <c r="H57" s="2" t="s">
        <v>30</v>
      </c>
      <c r="I57" s="2" t="s">
        <v>65</v>
      </c>
      <c r="J57" s="2" t="s">
        <v>31</v>
      </c>
      <c r="M57" s="2" t="s">
        <v>64</v>
      </c>
      <c r="N57" s="2" t="s">
        <v>63</v>
      </c>
      <c r="O57" s="2" t="s">
        <v>62</v>
      </c>
    </row>
    <row r="58" spans="2:16">
      <c r="B58" t="s">
        <v>73</v>
      </c>
      <c r="C58">
        <f>M79</f>
        <v>0</v>
      </c>
      <c r="D58">
        <f>G12</f>
        <v>10.355716705322266</v>
      </c>
      <c r="E58">
        <f>AVERAGE(D58:D61)</f>
        <v>9.6409982045491525</v>
      </c>
      <c r="F58">
        <f t="shared" ref="F58:F65" si="0">D58-$E$58</f>
        <v>0.71471850077311316</v>
      </c>
      <c r="G58">
        <f t="shared" ref="G58:G73" si="1">2^-F58</f>
        <v>0.60932401178140139</v>
      </c>
      <c r="H58">
        <f>AVERAGE(G58:G61)</f>
        <v>1.0796310091219914</v>
      </c>
      <c r="I58">
        <f>STDEVA(G58:G61)/SQRT(4)</f>
        <v>0.245344366092904</v>
      </c>
      <c r="J58">
        <f>TTEST(G58:G61,G62:G65,1,1)</f>
        <v>3.9051783256376128E-2</v>
      </c>
      <c r="M58" t="s">
        <v>73</v>
      </c>
      <c r="N58">
        <f>H58</f>
        <v>1.0796310091219914</v>
      </c>
      <c r="O58">
        <f>H66</f>
        <v>1.1017344356601522</v>
      </c>
    </row>
    <row r="59" spans="2:16">
      <c r="D59">
        <f>Q12</f>
        <v>9.4233360290527344</v>
      </c>
      <c r="F59">
        <f t="shared" si="0"/>
        <v>-0.21766217549641809</v>
      </c>
      <c r="G59">
        <f t="shared" si="1"/>
        <v>1.1628477147993785</v>
      </c>
      <c r="M59" t="s">
        <v>72</v>
      </c>
      <c r="N59">
        <f>H62</f>
        <v>0.58816457302153713</v>
      </c>
      <c r="O59">
        <f>H70</f>
        <v>0.63927456191403698</v>
      </c>
    </row>
    <row r="60" spans="2:16">
      <c r="D60">
        <f>F41</f>
        <v>8.8493525187174455</v>
      </c>
      <c r="F60">
        <f t="shared" si="0"/>
        <v>-0.79164568583170691</v>
      </c>
      <c r="G60">
        <f t="shared" si="1"/>
        <v>1.7310479475337197</v>
      </c>
    </row>
    <row r="61" spans="2:16">
      <c r="D61">
        <f>P41</f>
        <v>9.9355875651041679</v>
      </c>
      <c r="F61">
        <f t="shared" si="0"/>
        <v>0.29458936055501539</v>
      </c>
      <c r="G61">
        <f t="shared" si="1"/>
        <v>0.81530436237346593</v>
      </c>
    </row>
    <row r="62" spans="2:16">
      <c r="B62" t="s">
        <v>72</v>
      </c>
      <c r="D62">
        <f>G24</f>
        <v>10.917692820231121</v>
      </c>
      <c r="F62">
        <f t="shared" si="0"/>
        <v>1.2766946156819685</v>
      </c>
      <c r="G62">
        <f t="shared" si="1"/>
        <v>0.41274006229078325</v>
      </c>
      <c r="H62">
        <f>AVERAGE(G62:G65)</f>
        <v>0.58816457302153713</v>
      </c>
      <c r="I62">
        <f>STDEVA(G62:G65)/SQRT(4)</f>
        <v>7.5104304491556334E-2</v>
      </c>
      <c r="M62" t="s">
        <v>61</v>
      </c>
      <c r="N62">
        <f>I58</f>
        <v>0.245344366092904</v>
      </c>
      <c r="O62">
        <f>I66</f>
        <v>0.27615627191948605</v>
      </c>
    </row>
    <row r="63" spans="2:16">
      <c r="D63">
        <f>Q24</f>
        <v>10.102437337239582</v>
      </c>
      <c r="F63">
        <f t="shared" si="0"/>
        <v>0.46143913269042969</v>
      </c>
      <c r="G63">
        <f t="shared" si="1"/>
        <v>0.72626142908009217</v>
      </c>
      <c r="N63">
        <f>I62</f>
        <v>7.5104304491556334E-2</v>
      </c>
      <c r="O63">
        <f>I70</f>
        <v>0.20507602985248849</v>
      </c>
    </row>
    <row r="64" spans="2:16">
      <c r="D64">
        <f>F50</f>
        <v>10.156765619913738</v>
      </c>
      <c r="F64">
        <f t="shared" si="0"/>
        <v>0.5157674153645857</v>
      </c>
      <c r="G64">
        <f t="shared" si="1"/>
        <v>0.69942078967198573</v>
      </c>
    </row>
    <row r="65" spans="2:19">
      <c r="D65">
        <f>P50</f>
        <v>10.600495656331383</v>
      </c>
      <c r="F65">
        <f t="shared" si="0"/>
        <v>0.95949745178223012</v>
      </c>
      <c r="G65">
        <f t="shared" si="1"/>
        <v>0.5142360110432872</v>
      </c>
    </row>
    <row r="66" spans="2:19">
      <c r="B66" t="s">
        <v>73</v>
      </c>
      <c r="C66" t="s">
        <v>60</v>
      </c>
      <c r="D66">
        <f>G9</f>
        <v>6.7418009440104179</v>
      </c>
      <c r="E66">
        <f>AVERAGE(D66:D69)</f>
        <v>7.074759006500245</v>
      </c>
      <c r="F66">
        <f t="shared" ref="F66:F73" si="2">D66-$E$66</f>
        <v>-0.33295806248982718</v>
      </c>
      <c r="G66">
        <f t="shared" si="1"/>
        <v>1.2595933644633115</v>
      </c>
      <c r="H66">
        <f>AVERAGE(G66:G69)</f>
        <v>1.1017344356601522</v>
      </c>
      <c r="I66">
        <f>STDEVA(G66:G69)/SQRT(4)</f>
        <v>0.27615627191948605</v>
      </c>
      <c r="J66">
        <f>TTEST(G66:G69,G70:G73,1,1)</f>
        <v>1.2589501536752251E-2</v>
      </c>
    </row>
    <row r="67" spans="2:19">
      <c r="D67">
        <f>Q9</f>
        <v>6.2207260131835938</v>
      </c>
      <c r="F67">
        <f t="shared" si="2"/>
        <v>-0.85403299331665128</v>
      </c>
      <c r="G67">
        <f t="shared" si="1"/>
        <v>1.8075467902226852</v>
      </c>
    </row>
    <row r="68" spans="2:19">
      <c r="D68">
        <f>F38</f>
        <v>7.4563236236572266</v>
      </c>
      <c r="F68">
        <f t="shared" si="2"/>
        <v>0.38156461715698153</v>
      </c>
      <c r="G68">
        <f t="shared" si="1"/>
        <v>0.76760466415502737</v>
      </c>
    </row>
    <row r="69" spans="2:19">
      <c r="D69">
        <f>P38</f>
        <v>7.880185445149742</v>
      </c>
      <c r="F69">
        <f t="shared" si="2"/>
        <v>0.80542643864949692</v>
      </c>
      <c r="G69">
        <f t="shared" si="1"/>
        <v>0.57219292379958453</v>
      </c>
    </row>
    <row r="70" spans="2:19">
      <c r="B70" t="s">
        <v>72</v>
      </c>
      <c r="D70">
        <f>G21</f>
        <v>7.9687493642171212</v>
      </c>
      <c r="F70">
        <f t="shared" si="2"/>
        <v>0.89399035771687618</v>
      </c>
      <c r="G70">
        <f t="shared" si="1"/>
        <v>0.53812365894084935</v>
      </c>
      <c r="H70">
        <f>AVERAGE(G70:G73)</f>
        <v>0.63927456191403698</v>
      </c>
      <c r="I70">
        <f>STDEVA(G70:G73)/SQRT(4)</f>
        <v>0.20507602985248849</v>
      </c>
    </row>
    <row r="71" spans="2:19">
      <c r="D71">
        <f>Q21</f>
        <v>6.7616017659505196</v>
      </c>
      <c r="F71">
        <f t="shared" si="2"/>
        <v>-0.31315724054972538</v>
      </c>
      <c r="G71">
        <f t="shared" si="1"/>
        <v>1.2424236872112462</v>
      </c>
    </row>
    <row r="72" spans="2:19">
      <c r="D72">
        <f>F47</f>
        <v>8.2706807454427107</v>
      </c>
      <c r="F72">
        <f t="shared" si="2"/>
        <v>1.1959217389424657</v>
      </c>
      <c r="G72">
        <f t="shared" si="1"/>
        <v>0.43650747389737177</v>
      </c>
    </row>
    <row r="73" spans="2:19">
      <c r="D73">
        <f>P47</f>
        <v>8.6309680938720703</v>
      </c>
      <c r="F73">
        <f t="shared" si="2"/>
        <v>1.5562090873718253</v>
      </c>
      <c r="G73">
        <f t="shared" si="1"/>
        <v>0.34004342760668055</v>
      </c>
    </row>
    <row r="75" spans="2:19">
      <c r="B75" s="1"/>
      <c r="C75" s="1"/>
      <c r="D75" s="1"/>
      <c r="E75" s="1"/>
      <c r="F75" s="1"/>
      <c r="G75" s="1"/>
      <c r="H75" s="4"/>
      <c r="I75" s="4"/>
    </row>
    <row r="76" spans="2:19">
      <c r="B76" s="1"/>
      <c r="C76" s="1"/>
      <c r="D76" s="1"/>
      <c r="E76" s="1"/>
      <c r="F76" s="1"/>
      <c r="G76" s="1"/>
      <c r="H76" s="1"/>
      <c r="I76" s="1"/>
      <c r="J76" s="1"/>
      <c r="L76" s="1"/>
      <c r="M76" s="1"/>
      <c r="N76" s="1"/>
      <c r="O76" s="1"/>
      <c r="P76" s="1"/>
      <c r="Q76" s="1"/>
      <c r="R76" s="1"/>
      <c r="S76" s="1"/>
    </row>
    <row r="77" spans="2:19">
      <c r="B77" s="1"/>
      <c r="C77" s="1"/>
      <c r="D77" s="1"/>
      <c r="E77" s="1"/>
      <c r="F77" s="1"/>
      <c r="G77" s="1"/>
      <c r="H77" s="1"/>
      <c r="I77" s="1"/>
      <c r="J77" s="1"/>
      <c r="L77" s="1"/>
      <c r="M77" s="1"/>
      <c r="N77" s="1"/>
      <c r="O77" s="1"/>
      <c r="P77" s="1"/>
      <c r="Q77" s="1"/>
      <c r="R77" s="1"/>
      <c r="S77" s="1"/>
    </row>
    <row r="78" spans="2:19">
      <c r="B78" s="1"/>
      <c r="C78" s="1"/>
      <c r="D78" s="1"/>
      <c r="E78" s="1"/>
      <c r="F78" s="1"/>
      <c r="G78" s="1"/>
      <c r="H78" s="1"/>
      <c r="I78" s="1"/>
      <c r="J78" s="1"/>
      <c r="L78" s="1"/>
      <c r="M78" s="1"/>
      <c r="N78" s="1"/>
      <c r="O78" s="1"/>
      <c r="P78" s="1"/>
      <c r="Q78" s="1"/>
      <c r="R78" s="1"/>
      <c r="S78" s="1"/>
    </row>
    <row r="79" spans="2:19">
      <c r="B79" s="1"/>
      <c r="C79" s="1"/>
      <c r="L79" s="1"/>
      <c r="M79" s="1"/>
      <c r="N79" s="1"/>
      <c r="O79" s="1"/>
      <c r="P79" s="1"/>
      <c r="Q79" s="1"/>
      <c r="R79" s="1"/>
      <c r="S79" s="1"/>
    </row>
    <row r="80" spans="2:19">
      <c r="B80" s="1"/>
      <c r="C80" s="1"/>
      <c r="L80" s="1"/>
      <c r="M80" s="1"/>
      <c r="N80" s="1"/>
      <c r="O80" s="1"/>
      <c r="P80" s="1"/>
      <c r="Q80" s="1"/>
      <c r="R80" s="1"/>
      <c r="S80" s="1"/>
    </row>
  </sheetData>
  <phoneticPr fontId="3" type="noConversion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Ift88 qPCR</vt:lpstr>
      <vt:lpstr>Tbc32_bromi qPCR</vt:lpstr>
      <vt:lpstr>Cilk1 KO qPCR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문경혜(해부학교실)</dc:creator>
  <cp:lastModifiedBy>J Bok</cp:lastModifiedBy>
  <dcterms:created xsi:type="dcterms:W3CDTF">2020-10-01T09:59:50Z</dcterms:created>
  <dcterms:modified xsi:type="dcterms:W3CDTF">2020-10-09T03:44:48Z</dcterms:modified>
</cp:coreProperties>
</file>