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G:\내 드라이브\Presentations\Papers\Manuscript_Cilia\Source data\"/>
    </mc:Choice>
  </mc:AlternateContent>
  <xr:revisionPtr revIDLastSave="0" documentId="8_{2B02CE84-A749-4CEC-BF1E-2333DA998406}" xr6:coauthVersionLast="45" xr6:coauthVersionMax="45" xr10:uidLastSave="{00000000-0000-0000-0000-000000000000}"/>
  <bookViews>
    <workbookView xWindow="-98" yWindow="-98" windowWidth="20715" windowHeight="13425" activeTab="1" xr2:uid="{00000000-000D-0000-FFFF-FFFF00000000}"/>
  </bookViews>
  <sheets>
    <sheet name="Wild type" sheetId="1" r:id="rId1"/>
    <sheet name="Ift88 cKO" sheetId="2" r:id="rId2"/>
    <sheet name="Tbc1d32_bromi" sheetId="3" r:id="rId3"/>
    <sheet name="Cilk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8" i="2" l="1"/>
  <c r="K258" i="2"/>
  <c r="L258" i="2"/>
  <c r="J258" i="2"/>
  <c r="K253" i="2"/>
  <c r="L253" i="2"/>
  <c r="R253" i="2" s="1"/>
  <c r="M253" i="2"/>
  <c r="J253" i="2"/>
  <c r="K252" i="2"/>
  <c r="L252" i="2"/>
  <c r="R252" i="2" s="1"/>
  <c r="M252" i="2"/>
  <c r="J252" i="2"/>
  <c r="K251" i="2"/>
  <c r="L251" i="2"/>
  <c r="R251" i="2" s="1"/>
  <c r="M251" i="2"/>
  <c r="J251" i="2"/>
  <c r="K250" i="2"/>
  <c r="L250" i="2"/>
  <c r="R250" i="2" s="1"/>
  <c r="M250" i="2"/>
  <c r="J250" i="2"/>
  <c r="K249" i="2"/>
  <c r="L249" i="2"/>
  <c r="R249" i="2" s="1"/>
  <c r="M249" i="2"/>
  <c r="J249" i="2"/>
  <c r="K248" i="2"/>
  <c r="L248" i="2"/>
  <c r="R248" i="2" s="1"/>
  <c r="M248" i="2"/>
  <c r="J248" i="2"/>
  <c r="K247" i="2"/>
  <c r="L247" i="2"/>
  <c r="R247" i="2" s="1"/>
  <c r="M247" i="2"/>
  <c r="J247" i="2"/>
  <c r="K246" i="2"/>
  <c r="L246" i="2"/>
  <c r="R246" i="2" s="1"/>
  <c r="M246" i="2"/>
  <c r="J246" i="2"/>
  <c r="K245" i="2"/>
  <c r="L245" i="2"/>
  <c r="R245" i="2" s="1"/>
  <c r="M245" i="2"/>
  <c r="J245" i="2"/>
  <c r="K244" i="2"/>
  <c r="L244" i="2"/>
  <c r="R244" i="2" s="1"/>
  <c r="M244" i="2"/>
  <c r="J244" i="2"/>
  <c r="K243" i="2"/>
  <c r="L243" i="2"/>
  <c r="R243" i="2" s="1"/>
  <c r="M243" i="2"/>
  <c r="J243" i="2"/>
  <c r="K242" i="2"/>
  <c r="L242" i="2"/>
  <c r="R242" i="2" s="1"/>
  <c r="M242" i="2"/>
  <c r="J242" i="2"/>
  <c r="K126" i="2"/>
  <c r="L126" i="2"/>
  <c r="M126" i="2"/>
  <c r="J126" i="2"/>
  <c r="M121" i="2"/>
  <c r="K121" i="2"/>
  <c r="L121" i="2"/>
  <c r="J121" i="2"/>
  <c r="K120" i="2"/>
  <c r="L120" i="2"/>
  <c r="M120" i="2"/>
  <c r="J120" i="2"/>
  <c r="K119" i="2"/>
  <c r="L119" i="2"/>
  <c r="M119" i="2"/>
  <c r="J119" i="2"/>
  <c r="J118" i="2"/>
  <c r="K118" i="2"/>
  <c r="L118" i="2"/>
  <c r="M118" i="2"/>
  <c r="M117" i="2"/>
  <c r="L117" i="2"/>
  <c r="K117" i="2"/>
  <c r="J117" i="2"/>
  <c r="M116" i="2"/>
  <c r="J116" i="2"/>
  <c r="L14" i="2"/>
  <c r="K116" i="2"/>
  <c r="L116" i="2"/>
  <c r="M115" i="2"/>
  <c r="L115" i="2"/>
  <c r="K115" i="2"/>
  <c r="J115" i="2"/>
  <c r="K114" i="2"/>
  <c r="L114" i="2"/>
  <c r="M114" i="2"/>
  <c r="J114" i="2"/>
  <c r="M113" i="2"/>
  <c r="K113" i="2"/>
  <c r="L113" i="2"/>
  <c r="J113" i="2"/>
  <c r="K112" i="2"/>
  <c r="L112" i="2"/>
  <c r="M112" i="2"/>
  <c r="J112" i="2"/>
  <c r="K111" i="2"/>
  <c r="J111" i="2"/>
  <c r="L111" i="2"/>
  <c r="M111" i="2"/>
  <c r="J110" i="2"/>
  <c r="K110" i="2"/>
  <c r="L110" i="2"/>
  <c r="M110" i="2"/>
  <c r="L21" i="2"/>
  <c r="M21" i="2"/>
  <c r="L16" i="2"/>
  <c r="M16" i="2"/>
  <c r="L15" i="2"/>
  <c r="M15" i="2"/>
  <c r="M14" i="2"/>
  <c r="L13" i="2"/>
  <c r="M13" i="2"/>
  <c r="L12" i="2"/>
  <c r="M12" i="2"/>
  <c r="L11" i="2"/>
  <c r="M11" i="2"/>
  <c r="M10" i="2"/>
  <c r="L10" i="2"/>
  <c r="L9" i="2"/>
  <c r="M9" i="2"/>
  <c r="L8" i="2"/>
  <c r="M8" i="2"/>
  <c r="L7" i="2"/>
  <c r="M7" i="2"/>
  <c r="M6" i="2"/>
  <c r="L6" i="2"/>
  <c r="M5" i="2"/>
  <c r="L5" i="2"/>
  <c r="C166" i="3"/>
  <c r="K254" i="2" l="1"/>
  <c r="Q243" i="2" s="1"/>
  <c r="J254" i="2"/>
  <c r="P246" i="2" s="1"/>
  <c r="J122" i="2"/>
  <c r="P117" i="2" s="1"/>
  <c r="R254" i="2"/>
  <c r="K122" i="2"/>
  <c r="Q116" i="2" s="1"/>
  <c r="M122" i="2"/>
  <c r="S118" i="2" s="1"/>
  <c r="Q242" i="2"/>
  <c r="Q244" i="2"/>
  <c r="Q245" i="2"/>
  <c r="Q246" i="2"/>
  <c r="Q248" i="2"/>
  <c r="Q249" i="2"/>
  <c r="Q250" i="2"/>
  <c r="Q252" i="2"/>
  <c r="Q253" i="2"/>
  <c r="P251" i="2"/>
  <c r="P248" i="2"/>
  <c r="P250" i="2"/>
  <c r="S116" i="2"/>
  <c r="Q251" i="2"/>
  <c r="Q247" i="2"/>
  <c r="L122" i="2"/>
  <c r="R112" i="2" s="1"/>
  <c r="P242" i="2"/>
  <c r="L254" i="2"/>
  <c r="M254" i="2"/>
  <c r="S244" i="2" s="1"/>
  <c r="M17" i="2"/>
  <c r="S10" i="2" s="1"/>
  <c r="L17" i="2"/>
  <c r="R6" i="2" s="1"/>
  <c r="Q113" i="2" l="1"/>
  <c r="P114" i="2"/>
  <c r="S110" i="2"/>
  <c r="S121" i="2"/>
  <c r="S111" i="2"/>
  <c r="S120" i="2"/>
  <c r="P249" i="2"/>
  <c r="Q110" i="2"/>
  <c r="S117" i="2"/>
  <c r="Q121" i="2"/>
  <c r="S119" i="2"/>
  <c r="P243" i="2"/>
  <c r="R11" i="2"/>
  <c r="R16" i="2"/>
  <c r="S113" i="2"/>
  <c r="S251" i="2"/>
  <c r="R110" i="2"/>
  <c r="S114" i="2"/>
  <c r="S247" i="2"/>
  <c r="S115" i="2"/>
  <c r="S112" i="2"/>
  <c r="Q115" i="2"/>
  <c r="Q120" i="2"/>
  <c r="P113" i="2"/>
  <c r="Q118" i="2"/>
  <c r="P111" i="2"/>
  <c r="P121" i="2"/>
  <c r="Q254" i="2"/>
  <c r="P112" i="2"/>
  <c r="P116" i="2"/>
  <c r="Q117" i="2"/>
  <c r="R8" i="2"/>
  <c r="P247" i="2"/>
  <c r="Q112" i="2"/>
  <c r="P120" i="2"/>
  <c r="P119" i="2"/>
  <c r="P110" i="2"/>
  <c r="R7" i="2"/>
  <c r="Q119" i="2"/>
  <c r="R116" i="2"/>
  <c r="R15" i="2"/>
  <c r="P245" i="2"/>
  <c r="P118" i="2"/>
  <c r="P115" i="2"/>
  <c r="P252" i="2"/>
  <c r="Q114" i="2"/>
  <c r="P244" i="2"/>
  <c r="S243" i="2"/>
  <c r="R115" i="2"/>
  <c r="P253" i="2"/>
  <c r="Q111" i="2"/>
  <c r="S16" i="2"/>
  <c r="S7" i="2"/>
  <c r="S13" i="2"/>
  <c r="R13" i="2"/>
  <c r="S5" i="2"/>
  <c r="R5" i="2"/>
  <c r="R117" i="2"/>
  <c r="S9" i="2"/>
  <c r="S12" i="2"/>
  <c r="S250" i="2"/>
  <c r="S246" i="2"/>
  <c r="S242" i="2"/>
  <c r="R118" i="2"/>
  <c r="R114" i="2"/>
  <c r="S15" i="2"/>
  <c r="S6" i="2"/>
  <c r="S14" i="2"/>
  <c r="R120" i="2"/>
  <c r="R113" i="2"/>
  <c r="S253" i="2"/>
  <c r="S249" i="2"/>
  <c r="S245" i="2"/>
  <c r="R121" i="2"/>
  <c r="R12" i="2"/>
  <c r="R10" i="2"/>
  <c r="S8" i="2"/>
  <c r="R9" i="2"/>
  <c r="S11" i="2"/>
  <c r="R119" i="2"/>
  <c r="R111" i="2"/>
  <c r="S252" i="2"/>
  <c r="S248" i="2"/>
  <c r="R14" i="2"/>
  <c r="Q145" i="4"/>
  <c r="P145" i="4"/>
  <c r="Q177" i="3"/>
  <c r="P177" i="3"/>
  <c r="S122" i="2" l="1"/>
  <c r="P122" i="2"/>
  <c r="Q122" i="2"/>
  <c r="P254" i="2"/>
  <c r="R122" i="2"/>
  <c r="S254" i="2"/>
  <c r="S17" i="2"/>
  <c r="R17" i="2"/>
  <c r="D139" i="4"/>
  <c r="E139" i="4"/>
  <c r="F139" i="4"/>
  <c r="C139" i="4"/>
  <c r="D138" i="4"/>
  <c r="E138" i="4"/>
  <c r="F138" i="4"/>
  <c r="C138" i="4"/>
  <c r="D137" i="4"/>
  <c r="E137" i="4"/>
  <c r="F137" i="4"/>
  <c r="C137" i="4"/>
  <c r="D136" i="4"/>
  <c r="E136" i="4"/>
  <c r="F136" i="4"/>
  <c r="C136" i="4"/>
  <c r="D135" i="4"/>
  <c r="E135" i="4"/>
  <c r="F135" i="4"/>
  <c r="C135" i="4"/>
  <c r="D134" i="4"/>
  <c r="E134" i="4"/>
  <c r="F134" i="4"/>
  <c r="C134" i="4"/>
  <c r="D133" i="4"/>
  <c r="E133" i="4"/>
  <c r="F133" i="4"/>
  <c r="C133" i="4"/>
  <c r="D132" i="4"/>
  <c r="E132" i="4"/>
  <c r="F132" i="4"/>
  <c r="C132" i="4"/>
  <c r="D131" i="4"/>
  <c r="E131" i="4"/>
  <c r="F131" i="4"/>
  <c r="C131" i="4"/>
  <c r="D130" i="4"/>
  <c r="E130" i="4"/>
  <c r="F130" i="4"/>
  <c r="C130" i="4"/>
  <c r="D129" i="4"/>
  <c r="E129" i="4"/>
  <c r="F129" i="4"/>
  <c r="C129" i="4"/>
  <c r="C128" i="4"/>
  <c r="D128" i="4"/>
  <c r="E128" i="4"/>
  <c r="F128" i="4"/>
  <c r="C140" i="4" l="1"/>
  <c r="F140" i="4"/>
  <c r="L140" i="4" s="1"/>
  <c r="D144" i="4"/>
  <c r="E140" i="4"/>
  <c r="K140" i="4" s="1"/>
  <c r="D140" i="4"/>
  <c r="D172" i="3"/>
  <c r="E172" i="3"/>
  <c r="F172" i="3"/>
  <c r="C172" i="3"/>
  <c r="D171" i="3"/>
  <c r="E171" i="3"/>
  <c r="F171" i="3"/>
  <c r="C171" i="3"/>
  <c r="D170" i="3"/>
  <c r="E170" i="3"/>
  <c r="F170" i="3"/>
  <c r="C170" i="3"/>
  <c r="D169" i="3"/>
  <c r="E169" i="3"/>
  <c r="F169" i="3"/>
  <c r="C169" i="3"/>
  <c r="D168" i="3"/>
  <c r="E168" i="3"/>
  <c r="F168" i="3"/>
  <c r="C168" i="3"/>
  <c r="D167" i="3"/>
  <c r="E167" i="3"/>
  <c r="F167" i="3"/>
  <c r="C167" i="3"/>
  <c r="D166" i="3"/>
  <c r="E166" i="3"/>
  <c r="F166" i="3"/>
  <c r="D165" i="3"/>
  <c r="E165" i="3"/>
  <c r="F165" i="3"/>
  <c r="C165" i="3"/>
  <c r="D164" i="3"/>
  <c r="E164" i="3"/>
  <c r="F164" i="3"/>
  <c r="C164" i="3"/>
  <c r="D163" i="3"/>
  <c r="E163" i="3"/>
  <c r="F163" i="3"/>
  <c r="C163" i="3"/>
  <c r="D162" i="3"/>
  <c r="E162" i="3"/>
  <c r="F162" i="3"/>
  <c r="C162" i="3"/>
  <c r="D161" i="3"/>
  <c r="E161" i="3"/>
  <c r="F161" i="3"/>
  <c r="C161" i="3"/>
  <c r="E398" i="2"/>
  <c r="F398" i="2"/>
  <c r="F397" i="2"/>
  <c r="E397" i="2"/>
  <c r="E396" i="2"/>
  <c r="F396" i="2"/>
  <c r="E395" i="2"/>
  <c r="F395" i="2"/>
  <c r="E394" i="2"/>
  <c r="F394" i="2"/>
  <c r="E393" i="2"/>
  <c r="F393" i="2"/>
  <c r="E392" i="2"/>
  <c r="F392" i="2"/>
  <c r="E391" i="2"/>
  <c r="F391" i="2"/>
  <c r="E390" i="2"/>
  <c r="F390" i="2"/>
  <c r="E389" i="2"/>
  <c r="F389" i="2"/>
  <c r="E388" i="2"/>
  <c r="F388" i="2"/>
  <c r="E387" i="2"/>
  <c r="F387" i="2"/>
  <c r="D244" i="1"/>
  <c r="E244" i="1"/>
  <c r="F244" i="1"/>
  <c r="C244" i="1"/>
  <c r="D243" i="1"/>
  <c r="E243" i="1"/>
  <c r="F243" i="1"/>
  <c r="C243" i="1"/>
  <c r="D242" i="1"/>
  <c r="E242" i="1"/>
  <c r="F242" i="1"/>
  <c r="C242" i="1"/>
  <c r="D241" i="1"/>
  <c r="E241" i="1"/>
  <c r="F241" i="1"/>
  <c r="C241" i="1"/>
  <c r="D240" i="1"/>
  <c r="E240" i="1"/>
  <c r="F240" i="1"/>
  <c r="C240" i="1"/>
  <c r="D239" i="1"/>
  <c r="E239" i="1"/>
  <c r="F239" i="1"/>
  <c r="C239" i="1"/>
  <c r="D238" i="1"/>
  <c r="E238" i="1"/>
  <c r="F238" i="1"/>
  <c r="C238" i="1"/>
  <c r="D237" i="1"/>
  <c r="E237" i="1"/>
  <c r="F237" i="1"/>
  <c r="C237" i="1"/>
  <c r="D236" i="1"/>
  <c r="E236" i="1"/>
  <c r="F236" i="1"/>
  <c r="C236" i="1"/>
  <c r="D235" i="1"/>
  <c r="E235" i="1"/>
  <c r="F235" i="1"/>
  <c r="C235" i="1"/>
  <c r="D233" i="1"/>
  <c r="E233" i="1"/>
  <c r="F233" i="1"/>
  <c r="C233" i="1"/>
  <c r="D234" i="1"/>
  <c r="E234" i="1"/>
  <c r="F234" i="1"/>
  <c r="C234" i="1"/>
  <c r="D123" i="4"/>
  <c r="E123" i="4"/>
  <c r="F123" i="4"/>
  <c r="C123" i="4"/>
  <c r="D156" i="3"/>
  <c r="E156" i="3"/>
  <c r="F156" i="3"/>
  <c r="C156" i="3"/>
  <c r="E382" i="2"/>
  <c r="F382" i="2"/>
  <c r="D228" i="1"/>
  <c r="E228" i="1"/>
  <c r="F228" i="1"/>
  <c r="C228" i="1"/>
  <c r="D8" i="2"/>
  <c r="D391" i="2" s="1"/>
  <c r="C3" i="2"/>
  <c r="L130" i="4" l="1"/>
  <c r="L135" i="4"/>
  <c r="L139" i="4"/>
  <c r="K136" i="4"/>
  <c r="L133" i="4"/>
  <c r="L136" i="4"/>
  <c r="L137" i="4"/>
  <c r="K132" i="4"/>
  <c r="L132" i="4"/>
  <c r="L131" i="4"/>
  <c r="J5" i="2"/>
  <c r="J13" i="2"/>
  <c r="J12" i="2"/>
  <c r="J14" i="2"/>
  <c r="J21" i="2"/>
  <c r="J16" i="2"/>
  <c r="J15" i="2"/>
  <c r="J11" i="2"/>
  <c r="J10" i="2"/>
  <c r="J9" i="2"/>
  <c r="J8" i="2"/>
  <c r="J7" i="2"/>
  <c r="J6" i="2"/>
  <c r="C391" i="2"/>
  <c r="C393" i="2"/>
  <c r="C392" i="2"/>
  <c r="C382" i="2"/>
  <c r="C388" i="2"/>
  <c r="C389" i="2"/>
  <c r="C390" i="2"/>
  <c r="D393" i="2"/>
  <c r="D394" i="2"/>
  <c r="D395" i="2"/>
  <c r="D396" i="2"/>
  <c r="D398" i="2"/>
  <c r="D177" i="3"/>
  <c r="C144" i="4"/>
  <c r="F144" i="4" s="1"/>
  <c r="J140" i="4"/>
  <c r="I140" i="4"/>
  <c r="I128" i="4"/>
  <c r="J128" i="4"/>
  <c r="I138" i="4"/>
  <c r="J137" i="4"/>
  <c r="I134" i="4"/>
  <c r="J136" i="4"/>
  <c r="I139" i="4"/>
  <c r="J139" i="4"/>
  <c r="D392" i="2"/>
  <c r="C394" i="2"/>
  <c r="C395" i="2"/>
  <c r="C396" i="2"/>
  <c r="C397" i="2"/>
  <c r="C398" i="2"/>
  <c r="K139" i="4"/>
  <c r="K135" i="4"/>
  <c r="K131" i="4"/>
  <c r="I135" i="4"/>
  <c r="J131" i="4"/>
  <c r="I131" i="4"/>
  <c r="J134" i="4"/>
  <c r="I136" i="4"/>
  <c r="J135" i="4"/>
  <c r="E245" i="1"/>
  <c r="K245" i="1" s="1"/>
  <c r="D387" i="2"/>
  <c r="K241" i="1"/>
  <c r="K138" i="4"/>
  <c r="K134" i="4"/>
  <c r="K130" i="4"/>
  <c r="I132" i="4"/>
  <c r="K128" i="4"/>
  <c r="I129" i="4"/>
  <c r="J132" i="4"/>
  <c r="I133" i="4"/>
  <c r="J133" i="4"/>
  <c r="K9" i="2"/>
  <c r="K8" i="2"/>
  <c r="K7" i="2"/>
  <c r="K21" i="2"/>
  <c r="K16" i="2"/>
  <c r="K15" i="2"/>
  <c r="K14" i="2"/>
  <c r="K13" i="2"/>
  <c r="K12" i="2"/>
  <c r="K10" i="2"/>
  <c r="K6" i="2"/>
  <c r="K5" i="2"/>
  <c r="K11" i="2"/>
  <c r="D382" i="2"/>
  <c r="C387" i="2"/>
  <c r="D388" i="2"/>
  <c r="D389" i="2"/>
  <c r="D390" i="2"/>
  <c r="D397" i="2"/>
  <c r="K137" i="4"/>
  <c r="K133" i="4"/>
  <c r="K129" i="4"/>
  <c r="L134" i="4"/>
  <c r="L129" i="4"/>
  <c r="L128" i="4"/>
  <c r="L138" i="4"/>
  <c r="I137" i="4"/>
  <c r="J138" i="4"/>
  <c r="J129" i="4"/>
  <c r="I130" i="4"/>
  <c r="J130" i="4"/>
  <c r="E173" i="3"/>
  <c r="K173" i="3" s="1"/>
  <c r="D173" i="3"/>
  <c r="J164" i="3" s="1"/>
  <c r="F173" i="3"/>
  <c r="L173" i="3" s="1"/>
  <c r="C173" i="3"/>
  <c r="I169" i="3" s="1"/>
  <c r="E399" i="2"/>
  <c r="K399" i="2" s="1"/>
  <c r="F399" i="2"/>
  <c r="L399" i="2" s="1"/>
  <c r="F245" i="1"/>
  <c r="L245" i="1" s="1"/>
  <c r="D245" i="1"/>
  <c r="J245" i="1" s="1"/>
  <c r="C245" i="1"/>
  <c r="I245" i="1" s="1"/>
  <c r="C399" i="2" l="1"/>
  <c r="I399" i="2" s="1"/>
  <c r="J171" i="3"/>
  <c r="J169" i="3"/>
  <c r="J168" i="3"/>
  <c r="J172" i="3"/>
  <c r="J167" i="3"/>
  <c r="L395" i="2"/>
  <c r="K165" i="3"/>
  <c r="K161" i="3"/>
  <c r="K395" i="2"/>
  <c r="K169" i="3"/>
  <c r="L165" i="3"/>
  <c r="L161" i="3"/>
  <c r="K389" i="2"/>
  <c r="L169" i="3"/>
  <c r="I165" i="3"/>
  <c r="I161" i="3"/>
  <c r="L390" i="2"/>
  <c r="I171" i="3"/>
  <c r="I167" i="3"/>
  <c r="J162" i="3"/>
  <c r="L397" i="2"/>
  <c r="L244" i="1"/>
  <c r="L240" i="1"/>
  <c r="L236" i="1"/>
  <c r="I241" i="1"/>
  <c r="I237" i="1"/>
  <c r="I234" i="1"/>
  <c r="K239" i="1"/>
  <c r="J244" i="1"/>
  <c r="J240" i="1"/>
  <c r="J236" i="1"/>
  <c r="K240" i="1"/>
  <c r="K172" i="3"/>
  <c r="K168" i="3"/>
  <c r="L164" i="3"/>
  <c r="L398" i="2"/>
  <c r="L394" i="2"/>
  <c r="K388" i="2"/>
  <c r="L172" i="3"/>
  <c r="L168" i="3"/>
  <c r="I164" i="3"/>
  <c r="L389" i="2"/>
  <c r="I170" i="3"/>
  <c r="J165" i="3"/>
  <c r="J161" i="3"/>
  <c r="K392" i="2"/>
  <c r="L243" i="1"/>
  <c r="L239" i="1"/>
  <c r="L235" i="1"/>
  <c r="I244" i="1"/>
  <c r="I240" i="1"/>
  <c r="I236" i="1"/>
  <c r="J233" i="1"/>
  <c r="K237" i="1"/>
  <c r="J243" i="1"/>
  <c r="J239" i="1"/>
  <c r="J235" i="1"/>
  <c r="K238" i="1"/>
  <c r="D399" i="2"/>
  <c r="J393" i="2" s="1"/>
  <c r="K17" i="2"/>
  <c r="Q8" i="2" s="1"/>
  <c r="K171" i="3"/>
  <c r="K167" i="3"/>
  <c r="L163" i="3"/>
  <c r="K397" i="2"/>
  <c r="L393" i="2"/>
  <c r="L171" i="3"/>
  <c r="L167" i="3"/>
  <c r="I163" i="3"/>
  <c r="L388" i="2"/>
  <c r="L391" i="2"/>
  <c r="L387" i="2"/>
  <c r="L242" i="1"/>
  <c r="L238" i="1"/>
  <c r="L233" i="1"/>
  <c r="I243" i="1"/>
  <c r="I239" i="1"/>
  <c r="I235" i="1"/>
  <c r="K244" i="1"/>
  <c r="K235" i="1"/>
  <c r="J242" i="1"/>
  <c r="J238" i="1"/>
  <c r="J234" i="1"/>
  <c r="K236" i="1"/>
  <c r="I173" i="3"/>
  <c r="I166" i="3"/>
  <c r="K164" i="3"/>
  <c r="K398" i="2"/>
  <c r="K394" i="2"/>
  <c r="K163" i="3"/>
  <c r="K393" i="2"/>
  <c r="C177" i="3"/>
  <c r="F177" i="3" s="1"/>
  <c r="J173" i="3"/>
  <c r="J170" i="3"/>
  <c r="J166" i="3"/>
  <c r="K162" i="3"/>
  <c r="K396" i="2"/>
  <c r="L392" i="2"/>
  <c r="K170" i="3"/>
  <c r="K166" i="3"/>
  <c r="L162" i="3"/>
  <c r="L396" i="2"/>
  <c r="K390" i="2"/>
  <c r="L170" i="3"/>
  <c r="L166" i="3"/>
  <c r="I162" i="3"/>
  <c r="K391" i="2"/>
  <c r="K387" i="2"/>
  <c r="I172" i="3"/>
  <c r="I168" i="3"/>
  <c r="J163" i="3"/>
  <c r="J17" i="2"/>
  <c r="P14" i="2" s="1"/>
  <c r="L241" i="1"/>
  <c r="L237" i="1"/>
  <c r="L234" i="1"/>
  <c r="I242" i="1"/>
  <c r="I238" i="1"/>
  <c r="I233" i="1"/>
  <c r="K242" i="1"/>
  <c r="K234" i="1"/>
  <c r="J241" i="1"/>
  <c r="J237" i="1"/>
  <c r="K243" i="1"/>
  <c r="K233" i="1"/>
  <c r="I396" i="2"/>
  <c r="I398" i="2"/>
  <c r="I397" i="2"/>
  <c r="I387" i="2"/>
  <c r="I389" i="2"/>
  <c r="I388" i="2"/>
  <c r="I393" i="2"/>
  <c r="I394" i="2"/>
  <c r="I395" i="2"/>
  <c r="I392" i="2"/>
  <c r="I390" i="2"/>
  <c r="I391" i="2"/>
  <c r="Q7" i="2" l="1"/>
  <c r="P5" i="2"/>
  <c r="Q14" i="2"/>
  <c r="P16" i="2"/>
  <c r="P6" i="2"/>
  <c r="P9" i="2"/>
  <c r="J395" i="2"/>
  <c r="J394" i="2"/>
  <c r="J390" i="2"/>
  <c r="Q16" i="2"/>
  <c r="P11" i="2"/>
  <c r="Q15" i="2"/>
  <c r="J398" i="2"/>
  <c r="Q6" i="2"/>
  <c r="Q10" i="2"/>
  <c r="J392" i="2"/>
  <c r="J387" i="2"/>
  <c r="Q5" i="2"/>
  <c r="P12" i="2"/>
  <c r="J396" i="2"/>
  <c r="Q12" i="2"/>
  <c r="P7" i="2"/>
  <c r="P10" i="2"/>
  <c r="J397" i="2"/>
  <c r="P13" i="2"/>
  <c r="J388" i="2"/>
  <c r="P15" i="2"/>
  <c r="Q11" i="2"/>
  <c r="Q13" i="2"/>
  <c r="J399" i="2"/>
  <c r="J391" i="2"/>
  <c r="P8" i="2"/>
  <c r="Q9" i="2"/>
  <c r="J389" i="2"/>
  <c r="P17" i="2" l="1"/>
  <c r="Q17" i="2"/>
</calcChain>
</file>

<file path=xl/sharedStrings.xml><?xml version="1.0" encoding="utf-8"?>
<sst xmlns="http://schemas.openxmlformats.org/spreadsheetml/2006/main" count="656" uniqueCount="91">
  <si>
    <t>Base</t>
    <phoneticPr fontId="2" type="noConversion"/>
  </si>
  <si>
    <t>IHC</t>
    <phoneticPr fontId="2" type="noConversion"/>
  </si>
  <si>
    <t>OHC1</t>
    <phoneticPr fontId="2" type="noConversion"/>
  </si>
  <si>
    <t>OHC2</t>
    <phoneticPr fontId="2" type="noConversion"/>
  </si>
  <si>
    <t>OHC3</t>
    <phoneticPr fontId="2" type="noConversion"/>
  </si>
  <si>
    <t>Base</t>
  </si>
  <si>
    <t>Deviation</t>
  </si>
  <si>
    <t>IHC</t>
  </si>
  <si>
    <t>OHC1</t>
  </si>
  <si>
    <t>OHC2</t>
  </si>
  <si>
    <t>OHC3</t>
  </si>
  <si>
    <t>total count</t>
  </si>
  <si>
    <t>total count</t>
    <phoneticPr fontId="2" type="noConversion"/>
  </si>
  <si>
    <t>Wild type</t>
    <phoneticPr fontId="2" type="noConversion"/>
  </si>
  <si>
    <t>Mid</t>
    <phoneticPr fontId="2" type="noConversion"/>
  </si>
  <si>
    <t>Apex</t>
    <phoneticPr fontId="2" type="noConversion"/>
  </si>
  <si>
    <t>Raw data</t>
    <phoneticPr fontId="2" type="noConversion"/>
  </si>
  <si>
    <t>IHC</t>
    <phoneticPr fontId="2" type="noConversion"/>
  </si>
  <si>
    <t>OHC1</t>
    <phoneticPr fontId="2" type="noConversion"/>
  </si>
  <si>
    <t>OHC2</t>
    <phoneticPr fontId="2" type="noConversion"/>
  </si>
  <si>
    <t>OHC3</t>
    <phoneticPr fontId="2" type="noConversion"/>
  </si>
  <si>
    <t xml:space="preserve"> </t>
    <phoneticPr fontId="2" type="noConversion"/>
  </si>
  <si>
    <t>Ift88 cKO</t>
    <phoneticPr fontId="2" type="noConversion"/>
  </si>
  <si>
    <t>Apex</t>
    <phoneticPr fontId="2" type="noConversion"/>
  </si>
  <si>
    <t>Last OHC</t>
    <phoneticPr fontId="2" type="noConversion"/>
  </si>
  <si>
    <t>Mid</t>
    <phoneticPr fontId="2" type="noConversion"/>
  </si>
  <si>
    <t>Apex</t>
    <phoneticPr fontId="2" type="noConversion"/>
  </si>
  <si>
    <t>Total count</t>
    <phoneticPr fontId="2" type="noConversion"/>
  </si>
  <si>
    <t>Last OHC</t>
    <phoneticPr fontId="2" type="noConversion"/>
  </si>
  <si>
    <t>Apex</t>
    <phoneticPr fontId="2" type="noConversion"/>
  </si>
  <si>
    <t>Total count</t>
    <phoneticPr fontId="2" type="noConversion"/>
  </si>
  <si>
    <t>"-150&lt; ~ &lt;=-120"</t>
    <phoneticPr fontId="2" type="noConversion"/>
  </si>
  <si>
    <t>"-60&lt;= ~ &lt;-30"</t>
    <phoneticPr fontId="2" type="noConversion"/>
  </si>
  <si>
    <t>"-30&lt;= ~ &lt;0"</t>
    <phoneticPr fontId="2" type="noConversion"/>
  </si>
  <si>
    <t>"0&lt;= ~ &lt;30"</t>
    <phoneticPr fontId="2" type="noConversion"/>
  </si>
  <si>
    <t>"30&lt; ~ &lt;=60"</t>
    <phoneticPr fontId="2" type="noConversion"/>
  </si>
  <si>
    <t>"60&lt; ~ &lt;=90"</t>
    <phoneticPr fontId="2" type="noConversion"/>
  </si>
  <si>
    <t>"150&lt; ~ &lt;=180"</t>
    <phoneticPr fontId="2" type="noConversion"/>
  </si>
  <si>
    <t>Count</t>
    <phoneticPr fontId="2" type="noConversion"/>
  </si>
  <si>
    <t>Range</t>
    <phoneticPr fontId="2" type="noConversion"/>
  </si>
  <si>
    <t>"-180&lt; ~ &lt;= -150"</t>
    <phoneticPr fontId="2" type="noConversion"/>
  </si>
  <si>
    <t>"-150&lt; ~ &lt;=-120"</t>
    <phoneticPr fontId="2" type="noConversion"/>
  </si>
  <si>
    <t>"-120&lt;= ~ &lt;-90"</t>
    <phoneticPr fontId="2" type="noConversion"/>
  </si>
  <si>
    <t>"-90&lt;= ~ &lt;-60"</t>
    <phoneticPr fontId="2" type="noConversion"/>
  </si>
  <si>
    <t>"-60&lt;= ~ &lt;-30"</t>
    <phoneticPr fontId="2" type="noConversion"/>
  </si>
  <si>
    <t>"-30&lt;= ~ &lt;0"</t>
    <phoneticPr fontId="2" type="noConversion"/>
  </si>
  <si>
    <t>"0&lt;= ~ &lt;30"</t>
    <phoneticPr fontId="2" type="noConversion"/>
  </si>
  <si>
    <t>"30&lt; ~ &lt;=60"</t>
    <phoneticPr fontId="2" type="noConversion"/>
  </si>
  <si>
    <t>"60&lt; ~ &lt;=90"</t>
    <phoneticPr fontId="2" type="noConversion"/>
  </si>
  <si>
    <t>"90&lt; ~ &lt;=120"</t>
    <phoneticPr fontId="2" type="noConversion"/>
  </si>
  <si>
    <t>"120&lt; ~ &lt;=150"</t>
    <phoneticPr fontId="2" type="noConversion"/>
  </si>
  <si>
    <t>"150&lt; ~ &lt;=180"</t>
    <phoneticPr fontId="2" type="noConversion"/>
  </si>
  <si>
    <t>total count</t>
    <phoneticPr fontId="2" type="noConversion"/>
  </si>
  <si>
    <t>Count</t>
    <phoneticPr fontId="2" type="noConversion"/>
  </si>
  <si>
    <t>Range</t>
    <phoneticPr fontId="2" type="noConversion"/>
  </si>
  <si>
    <t>OHC1</t>
    <phoneticPr fontId="2" type="noConversion"/>
  </si>
  <si>
    <t>"-180&lt; ~ &lt;= -150"</t>
    <phoneticPr fontId="2" type="noConversion"/>
  </si>
  <si>
    <t>"-120&lt;= ~ &lt;-90"</t>
    <phoneticPr fontId="2" type="noConversion"/>
  </si>
  <si>
    <t>"-90&lt;= ~ &lt;-60"</t>
    <phoneticPr fontId="2" type="noConversion"/>
  </si>
  <si>
    <t>"90&lt; ~ &lt;=120"</t>
    <phoneticPr fontId="2" type="noConversion"/>
  </si>
  <si>
    <t>Range</t>
  </si>
  <si>
    <t>"-180&lt; ~ &lt;= -150"</t>
  </si>
  <si>
    <t>"-150&lt; ~ &lt;=-120"</t>
  </si>
  <si>
    <t>"-120&lt;= ~ &lt;-90"</t>
  </si>
  <si>
    <t>"-90&lt;= ~ &lt;-60"</t>
  </si>
  <si>
    <t>"-60&lt;= ~ &lt;-30"</t>
  </si>
  <si>
    <t>"-30&lt;= ~ &lt;0"</t>
  </si>
  <si>
    <t>"0&lt;= ~ &lt;30"</t>
  </si>
  <si>
    <t>"30&lt; ~ &lt;=60"</t>
  </si>
  <si>
    <t>"60&lt; ~ &lt;=90"</t>
  </si>
  <si>
    <t>"90&lt; ~ &lt;=120"</t>
  </si>
  <si>
    <t>"120&lt; ~ &lt;=150"</t>
  </si>
  <si>
    <t>"150&lt; ~ &lt;=180"</t>
  </si>
  <si>
    <t>Percent of total</t>
    <phoneticPr fontId="2" type="noConversion"/>
  </si>
  <si>
    <t>Count</t>
  </si>
  <si>
    <t>Wild type Apex</t>
    <phoneticPr fontId="2" type="noConversion"/>
  </si>
  <si>
    <t>3 part combined</t>
    <phoneticPr fontId="2" type="noConversion"/>
  </si>
  <si>
    <t>total</t>
  </si>
  <si>
    <t>Wild type Mid</t>
    <phoneticPr fontId="2" type="noConversion"/>
  </si>
  <si>
    <t>Wild type Base</t>
    <phoneticPr fontId="2" type="noConversion"/>
  </si>
  <si>
    <t>Ift88 cKO base</t>
    <phoneticPr fontId="2" type="noConversion"/>
  </si>
  <si>
    <t>Ift88 cKO mid</t>
    <phoneticPr fontId="2" type="noConversion"/>
  </si>
  <si>
    <t>Ift88 cKO Apex</t>
    <phoneticPr fontId="2" type="noConversion"/>
  </si>
  <si>
    <t>Cilk1 KO</t>
    <phoneticPr fontId="2" type="noConversion"/>
  </si>
  <si>
    <t>Cilk1 KO base</t>
    <phoneticPr fontId="2" type="noConversion"/>
  </si>
  <si>
    <t>Cilk1 KO mid</t>
    <phoneticPr fontId="2" type="noConversion"/>
  </si>
  <si>
    <t>Cilk1 KO Apex</t>
    <phoneticPr fontId="2" type="noConversion"/>
  </si>
  <si>
    <r>
      <t>Tbc1d32</t>
    </r>
    <r>
      <rPr>
        <vertAlign val="superscript"/>
        <sz val="11"/>
        <color theme="1"/>
        <rFont val="Calibri"/>
        <family val="3"/>
        <charset val="129"/>
        <scheme val="minor"/>
      </rPr>
      <t>bromi</t>
    </r>
    <phoneticPr fontId="2" type="noConversion"/>
  </si>
  <si>
    <r>
      <t>Tbc1d32</t>
    </r>
    <r>
      <rPr>
        <vertAlign val="superscript"/>
        <sz val="11"/>
        <color theme="1"/>
        <rFont val="Calibri"/>
        <family val="3"/>
        <charset val="129"/>
        <scheme val="minor"/>
      </rPr>
      <t>bromi</t>
    </r>
    <r>
      <rPr>
        <sz val="11"/>
        <color theme="1"/>
        <rFont val="Calibri"/>
        <family val="2"/>
        <charset val="129"/>
        <scheme val="minor"/>
      </rPr>
      <t xml:space="preserve"> base</t>
    </r>
    <phoneticPr fontId="2" type="noConversion"/>
  </si>
  <si>
    <r>
      <t>Tbc1d32</t>
    </r>
    <r>
      <rPr>
        <vertAlign val="superscript"/>
        <sz val="11"/>
        <color theme="1"/>
        <rFont val="Calibri"/>
        <family val="3"/>
        <charset val="129"/>
        <scheme val="minor"/>
      </rPr>
      <t>bromi</t>
    </r>
    <r>
      <rPr>
        <sz val="11"/>
        <color theme="1"/>
        <rFont val="Calibri"/>
        <family val="2"/>
        <charset val="129"/>
        <scheme val="minor"/>
      </rPr>
      <t xml:space="preserve"> mid</t>
    </r>
    <phoneticPr fontId="2" type="noConversion"/>
  </si>
  <si>
    <r>
      <t>Tbc1d32</t>
    </r>
    <r>
      <rPr>
        <vertAlign val="superscript"/>
        <sz val="11"/>
        <color theme="1"/>
        <rFont val="Calibri"/>
        <family val="3"/>
        <charset val="129"/>
        <scheme val="minor"/>
      </rPr>
      <t>bromi</t>
    </r>
    <r>
      <rPr>
        <sz val="11"/>
        <color theme="1"/>
        <rFont val="Calibri"/>
        <family val="2"/>
        <charset val="129"/>
        <scheme val="minor"/>
      </rPr>
      <t xml:space="preserve"> apex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</si>
</sst>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_ "/>
    <numFmt numFmtId="165" formatCode="0_ "/>
    <numFmt numFmtId="166" formatCode="0.0%"/>
    <numFmt numFmtId="167" formatCode="0.000_ "/>
  </numFmts>
  <fonts count="7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1"/>
      <color theme="1"/>
      <name val="Calibri"/>
      <family val="3"/>
      <charset val="129"/>
      <scheme val="minor"/>
    </font>
    <font>
      <sz val="11"/>
      <color theme="5"/>
      <name val="Calibri"/>
      <family val="2"/>
      <charset val="129"/>
      <scheme val="minor"/>
    </font>
    <font>
      <sz val="11"/>
      <color theme="1"/>
      <name val="Calibri"/>
      <family val="3"/>
      <charset val="129"/>
      <scheme val="minor"/>
    </font>
    <font>
      <vertAlign val="superscript"/>
      <sz val="11"/>
      <color theme="1"/>
      <name val="Calibri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6" xfId="0" applyNumberFormat="1" applyBorder="1">
      <alignment vertical="center"/>
    </xf>
    <xf numFmtId="164" fontId="0" fillId="0" borderId="9" xfId="0" applyNumberFormat="1" applyBorder="1">
      <alignment vertical="center"/>
    </xf>
    <xf numFmtId="0" fontId="0" fillId="0" borderId="5" xfId="0" applyBorder="1">
      <alignment vertical="center"/>
    </xf>
    <xf numFmtId="164" fontId="0" fillId="0" borderId="15" xfId="0" applyNumberFormat="1" applyBorder="1">
      <alignment vertical="center"/>
    </xf>
    <xf numFmtId="0" fontId="0" fillId="0" borderId="15" xfId="0" applyBorder="1">
      <alignment vertical="center"/>
    </xf>
    <xf numFmtId="16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164" fontId="0" fillId="0" borderId="17" xfId="0" applyNumberFormat="1" applyBorder="1">
      <alignment vertical="center"/>
    </xf>
    <xf numFmtId="164" fontId="0" fillId="0" borderId="9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9" xfId="0" applyNumberFormat="1" applyBorder="1" applyAlignment="1">
      <alignment vertical="center"/>
    </xf>
    <xf numFmtId="164" fontId="0" fillId="0" borderId="11" xfId="0" applyNumberFormat="1" applyBorder="1">
      <alignment vertical="center"/>
    </xf>
    <xf numFmtId="164" fontId="0" fillId="0" borderId="18" xfId="0" applyNumberForma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164" fontId="0" fillId="0" borderId="21" xfId="0" applyNumberFormat="1" applyBorder="1">
      <alignment vertical="center"/>
    </xf>
    <xf numFmtId="0" fontId="0" fillId="0" borderId="22" xfId="0" applyBorder="1">
      <alignment vertical="center"/>
    </xf>
    <xf numFmtId="0" fontId="3" fillId="0" borderId="22" xfId="0" applyFont="1" applyBorder="1">
      <alignment vertical="center"/>
    </xf>
    <xf numFmtId="164" fontId="0" fillId="0" borderId="21" xfId="0" applyNumberFormat="1" applyBorder="1" applyAlignment="1">
      <alignment horizontal="center" vertical="center"/>
    </xf>
    <xf numFmtId="164" fontId="0" fillId="0" borderId="23" xfId="0" applyNumberForma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165" fontId="0" fillId="0" borderId="4" xfId="0" applyNumberFormat="1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9" fontId="0" fillId="0" borderId="0" xfId="1" applyFont="1">
      <alignment vertical="center"/>
    </xf>
    <xf numFmtId="10" fontId="0" fillId="0" borderId="0" xfId="0" applyNumberFormat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4" xfId="0" quotePrefix="1" applyBorder="1" applyAlignment="1">
      <alignment horizontal="center" vertical="center"/>
    </xf>
    <xf numFmtId="9" fontId="0" fillId="0" borderId="14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9" fontId="0" fillId="0" borderId="27" xfId="1" applyFont="1" applyBorder="1" applyAlignment="1">
      <alignment horizontal="center" vertical="center"/>
    </xf>
    <xf numFmtId="9" fontId="0" fillId="0" borderId="7" xfId="1" applyFont="1" applyBorder="1">
      <alignment vertical="center"/>
    </xf>
    <xf numFmtId="0" fontId="0" fillId="0" borderId="7" xfId="0" applyBorder="1" applyAlignment="1">
      <alignment vertical="center"/>
    </xf>
    <xf numFmtId="0" fontId="0" fillId="0" borderId="19" xfId="0" quotePrefix="1" applyBorder="1" applyAlignment="1">
      <alignment horizontal="center" vertical="center"/>
    </xf>
    <xf numFmtId="9" fontId="0" fillId="0" borderId="19" xfId="1" applyFont="1" applyBorder="1" applyAlignment="1">
      <alignment horizontal="center" vertical="center"/>
    </xf>
    <xf numFmtId="9" fontId="0" fillId="0" borderId="20" xfId="1" applyFont="1" applyBorder="1" applyAlignment="1">
      <alignment horizontal="center" vertical="center"/>
    </xf>
    <xf numFmtId="9" fontId="0" fillId="0" borderId="12" xfId="1" applyFont="1" applyBorder="1">
      <alignment vertical="center"/>
    </xf>
    <xf numFmtId="0" fontId="0" fillId="0" borderId="12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9" fontId="0" fillId="0" borderId="24" xfId="1" applyFont="1" applyBorder="1" applyAlignment="1">
      <alignment horizontal="center" vertical="center"/>
    </xf>
    <xf numFmtId="9" fontId="0" fillId="0" borderId="25" xfId="1" applyFont="1" applyBorder="1" applyAlignment="1">
      <alignment horizontal="center" vertical="center"/>
    </xf>
    <xf numFmtId="9" fontId="0" fillId="0" borderId="0" xfId="0" applyNumberFormat="1">
      <alignment vertical="center"/>
    </xf>
    <xf numFmtId="0" fontId="0" fillId="0" borderId="18" xfId="0" quotePrefix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9" fontId="0" fillId="0" borderId="8" xfId="1" applyFont="1" applyBorder="1">
      <alignment vertical="center"/>
    </xf>
    <xf numFmtId="9" fontId="0" fillId="0" borderId="13" xfId="1" applyFont="1" applyBorder="1">
      <alignment vertical="center"/>
    </xf>
    <xf numFmtId="165" fontId="0" fillId="0" borderId="14" xfId="0" applyNumberFormat="1" applyBorder="1" applyAlignment="1">
      <alignment horizontal="center" vertical="center"/>
    </xf>
    <xf numFmtId="0" fontId="0" fillId="0" borderId="27" xfId="0" quotePrefix="1" applyBorder="1" applyAlignment="1">
      <alignment horizontal="center" vertical="center"/>
    </xf>
    <xf numFmtId="165" fontId="0" fillId="0" borderId="2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165" fontId="0" fillId="0" borderId="24" xfId="0" applyNumberFormat="1" applyBorder="1" applyAlignment="1">
      <alignment horizontal="center" vertical="center"/>
    </xf>
    <xf numFmtId="165" fontId="0" fillId="0" borderId="25" xfId="0" applyNumberFormat="1" applyBorder="1" applyAlignment="1">
      <alignment horizontal="center" vertical="center"/>
    </xf>
    <xf numFmtId="165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0" fillId="0" borderId="21" xfId="0" applyBorder="1" applyAlignment="1">
      <alignment horizontal="center" vertical="center"/>
    </xf>
    <xf numFmtId="0" fontId="0" fillId="0" borderId="21" xfId="0" quotePrefix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166" fontId="0" fillId="0" borderId="0" xfId="0" applyNumberFormat="1">
      <alignment vertical="center"/>
    </xf>
    <xf numFmtId="166" fontId="0" fillId="0" borderId="0" xfId="0" applyNumberFormat="1" applyBorder="1">
      <alignment vertical="center"/>
    </xf>
    <xf numFmtId="166" fontId="0" fillId="0" borderId="10" xfId="0" applyNumberFormat="1" applyBorder="1">
      <alignment vertical="center"/>
    </xf>
    <xf numFmtId="166" fontId="0" fillId="0" borderId="12" xfId="0" applyNumberFormat="1" applyBorder="1">
      <alignment vertical="center"/>
    </xf>
    <xf numFmtId="166" fontId="0" fillId="0" borderId="13" xfId="0" applyNumberFormat="1" applyBorder="1">
      <alignment vertical="center"/>
    </xf>
    <xf numFmtId="0" fontId="0" fillId="0" borderId="30" xfId="0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0" fontId="0" fillId="0" borderId="32" xfId="0" quotePrefix="1" applyBorder="1" applyAlignment="1">
      <alignment horizontal="center" vertical="center"/>
    </xf>
    <xf numFmtId="165" fontId="0" fillId="0" borderId="33" xfId="0" applyNumberFormat="1" applyBorder="1" applyAlignment="1">
      <alignment horizontal="center" vertical="center"/>
    </xf>
    <xf numFmtId="165" fontId="0" fillId="0" borderId="12" xfId="0" applyNumberFormat="1" applyBorder="1">
      <alignment vertical="center"/>
    </xf>
    <xf numFmtId="165" fontId="0" fillId="0" borderId="13" xfId="0" applyNumberFormat="1" applyBorder="1">
      <alignment vertical="center"/>
    </xf>
    <xf numFmtId="166" fontId="0" fillId="0" borderId="4" xfId="0" applyNumberForma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14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5" fontId="5" fillId="0" borderId="0" xfId="0" applyNumberFormat="1" applyFont="1">
      <alignment vertical="center"/>
    </xf>
    <xf numFmtId="10" fontId="5" fillId="0" borderId="0" xfId="0" applyNumberFormat="1" applyFont="1">
      <alignment vertical="center"/>
    </xf>
    <xf numFmtId="167" fontId="5" fillId="0" borderId="6" xfId="0" applyNumberFormat="1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167" fontId="5" fillId="0" borderId="8" xfId="0" applyNumberFormat="1" applyFont="1" applyBorder="1" applyAlignment="1">
      <alignment horizontal="center" vertical="center"/>
    </xf>
    <xf numFmtId="167" fontId="5" fillId="0" borderId="9" xfId="0" applyNumberFormat="1" applyFont="1" applyBorder="1" applyAlignment="1">
      <alignment horizontal="center" vertical="center"/>
    </xf>
    <xf numFmtId="167" fontId="5" fillId="0" borderId="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167" fontId="5" fillId="0" borderId="9" xfId="0" applyNumberFormat="1" applyFont="1" applyBorder="1">
      <alignment vertical="center"/>
    </xf>
    <xf numFmtId="167" fontId="0" fillId="0" borderId="6" xfId="0" applyNumberFormat="1" applyBorder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167" fontId="0" fillId="0" borderId="8" xfId="0" applyNumberFormat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/>
    </xf>
    <xf numFmtId="167" fontId="0" fillId="0" borderId="0" xfId="0" applyNumberFormat="1" applyBorder="1" applyAlignment="1">
      <alignment horizontal="center" vertical="center"/>
    </xf>
    <xf numFmtId="167" fontId="0" fillId="0" borderId="10" xfId="0" applyNumberFormat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 vertical="center"/>
    </xf>
    <xf numFmtId="167" fontId="0" fillId="0" borderId="0" xfId="0" applyNumberFormat="1" applyBorder="1">
      <alignment vertical="center"/>
    </xf>
    <xf numFmtId="167" fontId="0" fillId="0" borderId="10" xfId="0" applyNumberFormat="1" applyBorder="1">
      <alignment vertical="center"/>
    </xf>
    <xf numFmtId="167" fontId="0" fillId="0" borderId="11" xfId="0" applyNumberFormat="1" applyBorder="1" applyAlignment="1">
      <alignment horizontal="center" vertical="center"/>
    </xf>
    <xf numFmtId="167" fontId="0" fillId="0" borderId="12" xfId="0" applyNumberFormat="1" applyBorder="1" applyAlignment="1">
      <alignment horizontal="center" vertical="center"/>
    </xf>
    <xf numFmtId="167" fontId="0" fillId="0" borderId="13" xfId="0" applyNumberFormat="1" applyBorder="1" applyAlignment="1">
      <alignment horizontal="center" vertical="center"/>
    </xf>
    <xf numFmtId="167" fontId="0" fillId="0" borderId="0" xfId="0" applyNumberFormat="1" applyFont="1" applyBorder="1" applyAlignment="1">
      <alignment horizontal="center" vertical="center"/>
    </xf>
    <xf numFmtId="167" fontId="0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'Wild type'!$O$231</c:f>
              <c:strCache>
                <c:ptCount val="1"/>
                <c:pt idx="0">
                  <c:v>IHC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'Wild type'!$O$232:$O$245</c:f>
              <c:numCache>
                <c:formatCode>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5.076142131979695E-3</c:v>
                </c:pt>
                <c:pt idx="5">
                  <c:v>6.0913705583756347E-2</c:v>
                </c:pt>
                <c:pt idx="6">
                  <c:v>0.55837563451776651</c:v>
                </c:pt>
                <c:pt idx="7">
                  <c:v>0.37563451776649748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0B-44EC-B495-34916559F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5994744"/>
        <c:axId val="596002288"/>
      </c:barChart>
      <c:catAx>
        <c:axId val="595994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002288"/>
        <c:crosses val="autoZero"/>
        <c:auto val="1"/>
        <c:lblAlgn val="ctr"/>
        <c:lblOffset val="100"/>
        <c:noMultiLvlLbl val="0"/>
      </c:catAx>
      <c:valAx>
        <c:axId val="596002288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994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Tbc1d32_bromi!$P$159</c:f>
              <c:strCache>
                <c:ptCount val="1"/>
                <c:pt idx="0">
                  <c:v>OHC1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Tbc1d32_bromi!$P$160:$P$173</c:f>
              <c:numCache>
                <c:formatCode>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4.9019607843137254E-2</c:v>
                </c:pt>
                <c:pt idx="6">
                  <c:v>0.28431372549019607</c:v>
                </c:pt>
                <c:pt idx="7">
                  <c:v>0.53921568627450978</c:v>
                </c:pt>
                <c:pt idx="8">
                  <c:v>0.11764705882352941</c:v>
                </c:pt>
                <c:pt idx="9">
                  <c:v>9.8039215686274508E-3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6-48D0-A684-734F686A1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8605088"/>
        <c:axId val="618606072"/>
      </c:barChart>
      <c:catAx>
        <c:axId val="6186050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606072"/>
        <c:crosses val="autoZero"/>
        <c:auto val="1"/>
        <c:lblAlgn val="ctr"/>
        <c:lblOffset val="100"/>
        <c:noMultiLvlLbl val="0"/>
      </c:catAx>
      <c:valAx>
        <c:axId val="618606072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605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Tbc1d32_bromi!$Q$159</c:f>
              <c:strCache>
                <c:ptCount val="1"/>
                <c:pt idx="0">
                  <c:v>OHC2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Tbc1d32_bromi!$Q$160:$Q$173</c:f>
              <c:numCache>
                <c:formatCode>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2.9702970297029702E-2</c:v>
                </c:pt>
                <c:pt idx="6">
                  <c:v>0.27722772277227725</c:v>
                </c:pt>
                <c:pt idx="7">
                  <c:v>0.57425742574257421</c:v>
                </c:pt>
                <c:pt idx="8">
                  <c:v>0.10891089108910891</c:v>
                </c:pt>
                <c:pt idx="9">
                  <c:v>9.9009900990099011E-3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9-48FB-8E5A-29ACC0455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8368952"/>
        <c:axId val="598365016"/>
      </c:barChart>
      <c:catAx>
        <c:axId val="598368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365016"/>
        <c:crosses val="autoZero"/>
        <c:auto val="1"/>
        <c:lblAlgn val="ctr"/>
        <c:lblOffset val="100"/>
        <c:noMultiLvlLbl val="0"/>
      </c:catAx>
      <c:valAx>
        <c:axId val="598365016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368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Tbc1d32_bromi!$R$159</c:f>
              <c:strCache>
                <c:ptCount val="1"/>
                <c:pt idx="0">
                  <c:v>OHC3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Tbc1d32_bromi!$R$160:$R$173</c:f>
              <c:numCache>
                <c:formatCode>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9.9290780141843976E-2</c:v>
                </c:pt>
                <c:pt idx="7">
                  <c:v>0.57446808510638303</c:v>
                </c:pt>
                <c:pt idx="8">
                  <c:v>0.32624113475177308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09-464E-932C-A8B4E6827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2746848"/>
        <c:axId val="542746192"/>
      </c:barChart>
      <c:catAx>
        <c:axId val="5427468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46192"/>
        <c:crosses val="autoZero"/>
        <c:auto val="1"/>
        <c:lblAlgn val="ctr"/>
        <c:lblOffset val="100"/>
        <c:noMultiLvlLbl val="0"/>
      </c:catAx>
      <c:valAx>
        <c:axId val="542746192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46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Cilk1!$O$127</c:f>
              <c:strCache>
                <c:ptCount val="1"/>
                <c:pt idx="0">
                  <c:v>IHC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Cilk1!$O$128:$O$141</c:f>
              <c:numCache>
                <c:formatCode>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9.9009900990099011E-3</c:v>
                </c:pt>
                <c:pt idx="5">
                  <c:v>2.9702970297029702E-2</c:v>
                </c:pt>
                <c:pt idx="6">
                  <c:v>0.42574257425742573</c:v>
                </c:pt>
                <c:pt idx="7">
                  <c:v>0.50495049504950495</c:v>
                </c:pt>
                <c:pt idx="8">
                  <c:v>2.9702970297029702E-2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95-4F34-A8EA-22441ACA8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1326640"/>
        <c:axId val="601326968"/>
      </c:barChart>
      <c:catAx>
        <c:axId val="6013266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326968"/>
        <c:crosses val="autoZero"/>
        <c:auto val="1"/>
        <c:lblAlgn val="ctr"/>
        <c:lblOffset val="100"/>
        <c:noMultiLvlLbl val="0"/>
      </c:catAx>
      <c:valAx>
        <c:axId val="601326968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32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Cilk1!$P$127</c:f>
              <c:strCache>
                <c:ptCount val="1"/>
                <c:pt idx="0">
                  <c:v>OHC1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Cilk1!$P$128:$P$141</c:f>
              <c:numCache>
                <c:formatCode>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1.7094017094017096E-2</c:v>
                </c:pt>
                <c:pt idx="6">
                  <c:v>0.41880341880341881</c:v>
                </c:pt>
                <c:pt idx="7">
                  <c:v>0.5213675213675214</c:v>
                </c:pt>
                <c:pt idx="8">
                  <c:v>4.2735042735042736E-2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6-432C-918B-3CAA163A0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4000056"/>
        <c:axId val="433997104"/>
      </c:barChart>
      <c:catAx>
        <c:axId val="4340000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997104"/>
        <c:crosses val="autoZero"/>
        <c:auto val="1"/>
        <c:lblAlgn val="ctr"/>
        <c:lblOffset val="100"/>
        <c:noMultiLvlLbl val="0"/>
      </c:catAx>
      <c:valAx>
        <c:axId val="433997104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000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Cilk1!$Q$127</c:f>
              <c:strCache>
                <c:ptCount val="1"/>
                <c:pt idx="0">
                  <c:v>OHC2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Cilk1!$Q$128:$Q$141</c:f>
              <c:numCache>
                <c:formatCode>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1.7699115044247787E-2</c:v>
                </c:pt>
                <c:pt idx="6">
                  <c:v>0.36283185840707965</c:v>
                </c:pt>
                <c:pt idx="7">
                  <c:v>0.5663716814159292</c:v>
                </c:pt>
                <c:pt idx="8">
                  <c:v>5.3097345132743362E-2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77-42F7-8AAC-BF500329F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8751800"/>
        <c:axId val="598745896"/>
      </c:barChart>
      <c:catAx>
        <c:axId val="5987518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745896"/>
        <c:crosses val="autoZero"/>
        <c:auto val="1"/>
        <c:lblAlgn val="ctr"/>
        <c:lblOffset val="100"/>
        <c:noMultiLvlLbl val="0"/>
      </c:catAx>
      <c:valAx>
        <c:axId val="598745896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75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Cilk1!$R$127</c:f>
              <c:strCache>
                <c:ptCount val="1"/>
                <c:pt idx="0">
                  <c:v>OHC3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Cilk1!$R$128:$R$141</c:f>
              <c:numCache>
                <c:formatCode>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1.9607843137254902E-2</c:v>
                </c:pt>
                <c:pt idx="6">
                  <c:v>0.24509803921568626</c:v>
                </c:pt>
                <c:pt idx="7">
                  <c:v>0.57843137254901966</c:v>
                </c:pt>
                <c:pt idx="8">
                  <c:v>0.15686274509803921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E5-4A4A-A89E-C1B07C9E2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5436352"/>
        <c:axId val="595443240"/>
      </c:barChart>
      <c:catAx>
        <c:axId val="5954363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443240"/>
        <c:crosses val="autoZero"/>
        <c:auto val="1"/>
        <c:lblAlgn val="ctr"/>
        <c:lblOffset val="100"/>
        <c:noMultiLvlLbl val="0"/>
      </c:catAx>
      <c:valAx>
        <c:axId val="595443240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43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'Wild type'!$P$231</c:f>
              <c:strCache>
                <c:ptCount val="1"/>
                <c:pt idx="0">
                  <c:v>OHC1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'Wild type'!$P$232:$P$245</c:f>
              <c:numCache>
                <c:formatCode>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4.6948356807511738E-3</c:v>
                </c:pt>
                <c:pt idx="5">
                  <c:v>2.8169014084507043E-2</c:v>
                </c:pt>
                <c:pt idx="6">
                  <c:v>0.54460093896713613</c:v>
                </c:pt>
                <c:pt idx="7">
                  <c:v>0.41784037558685444</c:v>
                </c:pt>
                <c:pt idx="8">
                  <c:v>4.6948356807511738E-3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3B-4C04-B3CF-9177F56AC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5542648"/>
        <c:axId val="545538384"/>
      </c:barChart>
      <c:catAx>
        <c:axId val="5455426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38384"/>
        <c:crosses val="autoZero"/>
        <c:auto val="1"/>
        <c:lblAlgn val="ctr"/>
        <c:lblOffset val="100"/>
        <c:noMultiLvlLbl val="0"/>
      </c:catAx>
      <c:valAx>
        <c:axId val="545538384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542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'Wild type'!$Q$231</c:f>
              <c:strCache>
                <c:ptCount val="1"/>
                <c:pt idx="0">
                  <c:v>OHC2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'Wild type'!$Q$232:$Q$245</c:f>
              <c:numCache>
                <c:formatCode>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2.8708133971291867E-2</c:v>
                </c:pt>
                <c:pt idx="6">
                  <c:v>0.58851674641148322</c:v>
                </c:pt>
                <c:pt idx="7">
                  <c:v>0.37799043062200954</c:v>
                </c:pt>
                <c:pt idx="8">
                  <c:v>4.7846889952153108E-3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B-4DD5-8B17-1833A4D5D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4689792"/>
        <c:axId val="604685200"/>
      </c:barChart>
      <c:catAx>
        <c:axId val="6046897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685200"/>
        <c:crosses val="autoZero"/>
        <c:auto val="1"/>
        <c:lblAlgn val="ctr"/>
        <c:lblOffset val="100"/>
        <c:noMultiLvlLbl val="0"/>
      </c:catAx>
      <c:valAx>
        <c:axId val="604685200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68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'Wild type'!$R$231</c:f>
              <c:strCache>
                <c:ptCount val="1"/>
                <c:pt idx="0">
                  <c:v>OHC3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'Wild type'!$R$232:$R$245</c:f>
              <c:numCache>
                <c:formatCode>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9.0497737556561094E-3</c:v>
                </c:pt>
                <c:pt idx="5">
                  <c:v>0.21719457013574661</c:v>
                </c:pt>
                <c:pt idx="6">
                  <c:v>0.39819004524886875</c:v>
                </c:pt>
                <c:pt idx="7">
                  <c:v>0.30316742081447962</c:v>
                </c:pt>
                <c:pt idx="8">
                  <c:v>6.7873303167420809E-2</c:v>
                </c:pt>
                <c:pt idx="9">
                  <c:v>4.5248868778280547E-3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1-4C30-9DA1-35C5B8A31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8383712"/>
        <c:axId val="598377152"/>
      </c:barChart>
      <c:catAx>
        <c:axId val="5983837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377152"/>
        <c:crosses val="autoZero"/>
        <c:auto val="1"/>
        <c:lblAlgn val="ctr"/>
        <c:lblOffset val="100"/>
        <c:noMultiLvlLbl val="0"/>
      </c:catAx>
      <c:valAx>
        <c:axId val="598377152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38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'Ift88 cKO'!$O$385</c:f>
              <c:strCache>
                <c:ptCount val="1"/>
                <c:pt idx="0">
                  <c:v>IHC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'Ift88 cKO'!$O$386:$O$399</c:f>
              <c:numCache>
                <c:formatCode>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0.10300429184549356</c:v>
                </c:pt>
                <c:pt idx="6">
                  <c:v>0.3905579399141631</c:v>
                </c:pt>
                <c:pt idx="7">
                  <c:v>0.38197424892703863</c:v>
                </c:pt>
                <c:pt idx="8">
                  <c:v>0.12446351931330472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6E-4BD6-A3C1-1BDAC60F7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8338776"/>
        <c:axId val="598333528"/>
      </c:barChart>
      <c:catAx>
        <c:axId val="5983387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333528"/>
        <c:crosses val="autoZero"/>
        <c:auto val="1"/>
        <c:lblAlgn val="ctr"/>
        <c:lblOffset val="100"/>
        <c:noMultiLvlLbl val="0"/>
      </c:catAx>
      <c:valAx>
        <c:axId val="598333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338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'Ift88 cKO'!$P$385</c:f>
              <c:strCache>
                <c:ptCount val="1"/>
                <c:pt idx="0">
                  <c:v>OHC1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'Ift88 cKO'!$P$386:$P$399</c:f>
              <c:numCache>
                <c:formatCode>0%</c:formatCode>
                <c:ptCount val="14"/>
                <c:pt idx="1">
                  <c:v>1.7241379310344827E-2</c:v>
                </c:pt>
                <c:pt idx="2">
                  <c:v>5.7471264367816091E-2</c:v>
                </c:pt>
                <c:pt idx="3">
                  <c:v>5.459770114942529E-2</c:v>
                </c:pt>
                <c:pt idx="4">
                  <c:v>0.10344827586206896</c:v>
                </c:pt>
                <c:pt idx="5">
                  <c:v>0.13505747126436782</c:v>
                </c:pt>
                <c:pt idx="6">
                  <c:v>0.10632183908045977</c:v>
                </c:pt>
                <c:pt idx="7">
                  <c:v>0.15229885057471265</c:v>
                </c:pt>
                <c:pt idx="8">
                  <c:v>0.14655172413793102</c:v>
                </c:pt>
                <c:pt idx="9">
                  <c:v>6.6091954022988508E-2</c:v>
                </c:pt>
                <c:pt idx="10">
                  <c:v>5.1724137931034482E-2</c:v>
                </c:pt>
                <c:pt idx="11">
                  <c:v>8.0459770114942528E-2</c:v>
                </c:pt>
                <c:pt idx="12">
                  <c:v>2.8735632183908046E-2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EE-4424-807C-D57E5FCCF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3980704"/>
        <c:axId val="433984640"/>
      </c:barChart>
      <c:catAx>
        <c:axId val="4339807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984640"/>
        <c:crosses val="autoZero"/>
        <c:auto val="1"/>
        <c:lblAlgn val="ctr"/>
        <c:lblOffset val="100"/>
        <c:noMultiLvlLbl val="0"/>
      </c:catAx>
      <c:valAx>
        <c:axId val="43398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980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'Ift88 cKO'!$Q$385</c:f>
              <c:strCache>
                <c:ptCount val="1"/>
                <c:pt idx="0">
                  <c:v>OHC2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'Ift88 cKO'!$Q$386:$Q$399</c:f>
              <c:numCache>
                <c:formatCode>0%</c:formatCode>
                <c:ptCount val="14"/>
                <c:pt idx="1">
                  <c:v>6.0606060606060606E-3</c:v>
                </c:pt>
                <c:pt idx="2">
                  <c:v>1.8181818181818181E-2</c:v>
                </c:pt>
                <c:pt idx="3">
                  <c:v>3.3333333333333333E-2</c:v>
                </c:pt>
                <c:pt idx="4">
                  <c:v>0.1</c:v>
                </c:pt>
                <c:pt idx="5">
                  <c:v>0.13636363636363635</c:v>
                </c:pt>
                <c:pt idx="6">
                  <c:v>0.14545454545454545</c:v>
                </c:pt>
                <c:pt idx="7">
                  <c:v>0.21212121212121213</c:v>
                </c:pt>
                <c:pt idx="8">
                  <c:v>0.18787878787878787</c:v>
                </c:pt>
                <c:pt idx="9">
                  <c:v>9.0909090909090912E-2</c:v>
                </c:pt>
                <c:pt idx="10">
                  <c:v>3.0303030303030304E-2</c:v>
                </c:pt>
                <c:pt idx="11">
                  <c:v>2.7272727272727271E-2</c:v>
                </c:pt>
                <c:pt idx="12">
                  <c:v>1.2121212121212121E-2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5A-4C32-902E-667E00104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8751472"/>
        <c:axId val="598749832"/>
      </c:barChart>
      <c:catAx>
        <c:axId val="5987514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749832"/>
        <c:crosses val="autoZero"/>
        <c:auto val="1"/>
        <c:lblAlgn val="ctr"/>
        <c:lblOffset val="100"/>
        <c:noMultiLvlLbl val="0"/>
      </c:catAx>
      <c:valAx>
        <c:axId val="59874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751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'Ift88 cKO'!$R$385</c:f>
              <c:strCache>
                <c:ptCount val="1"/>
                <c:pt idx="0">
                  <c:v>OHC3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'Ift88 cKO'!$R$386:$R$399</c:f>
              <c:numCache>
                <c:formatCode>0%</c:formatCode>
                <c:ptCount val="14"/>
                <c:pt idx="1">
                  <c:v>2.7472527472527475E-3</c:v>
                </c:pt>
                <c:pt idx="2">
                  <c:v>1.098901098901099E-2</c:v>
                </c:pt>
                <c:pt idx="3">
                  <c:v>7.6923076923076927E-2</c:v>
                </c:pt>
                <c:pt idx="4">
                  <c:v>0.11263736263736264</c:v>
                </c:pt>
                <c:pt idx="5">
                  <c:v>0.14285714285714285</c:v>
                </c:pt>
                <c:pt idx="6">
                  <c:v>0.10714285714285714</c:v>
                </c:pt>
                <c:pt idx="7">
                  <c:v>0.13736263736263737</c:v>
                </c:pt>
                <c:pt idx="8">
                  <c:v>0.18956043956043955</c:v>
                </c:pt>
                <c:pt idx="9">
                  <c:v>0.12637362637362637</c:v>
                </c:pt>
                <c:pt idx="10">
                  <c:v>5.21978021978022E-2</c:v>
                </c:pt>
                <c:pt idx="11">
                  <c:v>2.7472527472527472E-2</c:v>
                </c:pt>
                <c:pt idx="12">
                  <c:v>1.3736263736263736E-2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8-4A97-B793-CA7634E70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7313616"/>
        <c:axId val="437319848"/>
      </c:barChart>
      <c:catAx>
        <c:axId val="4373136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319848"/>
        <c:crosses val="autoZero"/>
        <c:auto val="1"/>
        <c:lblAlgn val="ctr"/>
        <c:lblOffset val="100"/>
        <c:noMultiLvlLbl val="0"/>
      </c:catAx>
      <c:valAx>
        <c:axId val="437319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313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Tbc1d32_bromi!$O$159</c:f>
              <c:strCache>
                <c:ptCount val="1"/>
                <c:pt idx="0">
                  <c:v>IHC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Tbc1d32_bromi!$O$160:$O$173</c:f>
              <c:numCache>
                <c:formatCode>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2.8571428571428571E-2</c:v>
                </c:pt>
                <c:pt idx="6">
                  <c:v>0.41904761904761906</c:v>
                </c:pt>
                <c:pt idx="7">
                  <c:v>0.50476190476190474</c:v>
                </c:pt>
                <c:pt idx="8">
                  <c:v>4.7619047619047616E-2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7-4465-9208-50CFFD253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648096"/>
        <c:axId val="554645472"/>
      </c:barChart>
      <c:catAx>
        <c:axId val="5546480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645472"/>
        <c:crosses val="autoZero"/>
        <c:auto val="1"/>
        <c:lblAlgn val="ctr"/>
        <c:lblOffset val="100"/>
        <c:noMultiLvlLbl val="0"/>
      </c:catAx>
      <c:valAx>
        <c:axId val="554645472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64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646339</xdr:colOff>
      <xdr:row>193</xdr:row>
      <xdr:rowOff>29936</xdr:rowOff>
    </xdr:from>
    <xdr:to>
      <xdr:col>13</xdr:col>
      <xdr:colOff>387803</xdr:colOff>
      <xdr:row>206</xdr:row>
      <xdr:rowOff>119743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578303</xdr:colOff>
      <xdr:row>193</xdr:row>
      <xdr:rowOff>179614</xdr:rowOff>
    </xdr:from>
    <xdr:to>
      <xdr:col>21</xdr:col>
      <xdr:colOff>387803</xdr:colOff>
      <xdr:row>207</xdr:row>
      <xdr:rowOff>65314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646338</xdr:colOff>
      <xdr:row>210</xdr:row>
      <xdr:rowOff>16328</xdr:rowOff>
    </xdr:from>
    <xdr:to>
      <xdr:col>13</xdr:col>
      <xdr:colOff>387802</xdr:colOff>
      <xdr:row>223</xdr:row>
      <xdr:rowOff>106135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238124</xdr:colOff>
      <xdr:row>210</xdr:row>
      <xdr:rowOff>43542</xdr:rowOff>
    </xdr:from>
    <xdr:to>
      <xdr:col>21</xdr:col>
      <xdr:colOff>47624</xdr:colOff>
      <xdr:row>223</xdr:row>
      <xdr:rowOff>133349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523875</xdr:colOff>
      <xdr:row>323</xdr:row>
      <xdr:rowOff>152400</xdr:rowOff>
    </xdr:from>
    <xdr:to>
      <xdr:col>14</xdr:col>
      <xdr:colOff>333375</xdr:colOff>
      <xdr:row>337</xdr:row>
      <xdr:rowOff>38100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265338</xdr:colOff>
      <xdr:row>324</xdr:row>
      <xdr:rowOff>97971</xdr:rowOff>
    </xdr:from>
    <xdr:to>
      <xdr:col>22</xdr:col>
      <xdr:colOff>74838</xdr:colOff>
      <xdr:row>337</xdr:row>
      <xdr:rowOff>187778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319767</xdr:colOff>
      <xdr:row>344</xdr:row>
      <xdr:rowOff>16328</xdr:rowOff>
    </xdr:from>
    <xdr:to>
      <xdr:col>14</xdr:col>
      <xdr:colOff>129267</xdr:colOff>
      <xdr:row>357</xdr:row>
      <xdr:rowOff>106135</xdr:rowOff>
    </xdr:to>
    <xdr:graphicFrame macro="">
      <xdr:nvGraphicFramePr>
        <xdr:cNvPr id="12" name="차트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496660</xdr:colOff>
      <xdr:row>344</xdr:row>
      <xdr:rowOff>125185</xdr:rowOff>
    </xdr:from>
    <xdr:to>
      <xdr:col>21</xdr:col>
      <xdr:colOff>306160</xdr:colOff>
      <xdr:row>358</xdr:row>
      <xdr:rowOff>10885</xdr:rowOff>
    </xdr:to>
    <xdr:graphicFrame macro="">
      <xdr:nvGraphicFramePr>
        <xdr:cNvPr id="13" name="차트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544286</xdr:colOff>
      <xdr:row>120</xdr:row>
      <xdr:rowOff>210232</xdr:rowOff>
    </xdr:from>
    <xdr:to>
      <xdr:col>12</xdr:col>
      <xdr:colOff>23812</xdr:colOff>
      <xdr:row>134</xdr:row>
      <xdr:rowOff>95932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132669</xdr:colOff>
      <xdr:row>121</xdr:row>
      <xdr:rowOff>9525</xdr:rowOff>
    </xdr:from>
    <xdr:to>
      <xdr:col>17</xdr:col>
      <xdr:colOff>503464</xdr:colOff>
      <xdr:row>134</xdr:row>
      <xdr:rowOff>109538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226217</xdr:colOff>
      <xdr:row>121</xdr:row>
      <xdr:rowOff>24833</xdr:rowOff>
    </xdr:from>
    <xdr:to>
      <xdr:col>24</xdr:col>
      <xdr:colOff>416717</xdr:colOff>
      <xdr:row>134</xdr:row>
      <xdr:rowOff>114640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238124</xdr:colOff>
      <xdr:row>122</xdr:row>
      <xdr:rowOff>145598</xdr:rowOff>
    </xdr:from>
    <xdr:to>
      <xdr:col>32</xdr:col>
      <xdr:colOff>37418</xdr:colOff>
      <xdr:row>136</xdr:row>
      <xdr:rowOff>21092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420220</xdr:colOff>
      <xdr:row>145</xdr:row>
      <xdr:rowOff>611</xdr:rowOff>
    </xdr:from>
    <xdr:to>
      <xdr:col>7</xdr:col>
      <xdr:colOff>158410</xdr:colOff>
      <xdr:row>158</xdr:row>
      <xdr:rowOff>36063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584233</xdr:colOff>
      <xdr:row>145</xdr:row>
      <xdr:rowOff>103501</xdr:rowOff>
    </xdr:from>
    <xdr:to>
      <xdr:col>13</xdr:col>
      <xdr:colOff>239906</xdr:colOff>
      <xdr:row>158</xdr:row>
      <xdr:rowOff>138953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47624</xdr:colOff>
      <xdr:row>145</xdr:row>
      <xdr:rowOff>124894</xdr:rowOff>
    </xdr:from>
    <xdr:to>
      <xdr:col>17</xdr:col>
      <xdr:colOff>312237</xdr:colOff>
      <xdr:row>158</xdr:row>
      <xdr:rowOff>171551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509867</xdr:colOff>
      <xdr:row>145</xdr:row>
      <xdr:rowOff>32193</xdr:rowOff>
    </xdr:from>
    <xdr:to>
      <xdr:col>25</xdr:col>
      <xdr:colOff>300010</xdr:colOff>
      <xdr:row>158</xdr:row>
      <xdr:rowOff>73755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246"/>
  <sheetViews>
    <sheetView topLeftCell="A172" zoomScale="40" zoomScaleNormal="40" workbookViewId="0">
      <selection activeCell="O191" sqref="O191"/>
    </sheetView>
  </sheetViews>
  <sheetFormatPr defaultRowHeight="14.25"/>
  <cols>
    <col min="2" max="2" width="18.73046875" bestFit="1" customWidth="1"/>
    <col min="8" max="8" width="18.73046875" bestFit="1" customWidth="1"/>
    <col min="9" max="9" width="19.59765625" bestFit="1" customWidth="1"/>
    <col min="15" max="15" width="19.59765625" bestFit="1" customWidth="1"/>
  </cols>
  <sheetData>
    <row r="1" spans="2:19">
      <c r="B1" t="s">
        <v>13</v>
      </c>
    </row>
    <row r="2" spans="2:19" ht="14.65" thickBot="1">
      <c r="B2" t="s">
        <v>6</v>
      </c>
      <c r="C2" t="s">
        <v>7</v>
      </c>
      <c r="D2" t="s">
        <v>8</v>
      </c>
      <c r="E2" t="s">
        <v>9</v>
      </c>
      <c r="F2" t="s">
        <v>10</v>
      </c>
    </row>
    <row r="3" spans="2:19">
      <c r="B3" s="1">
        <v>1</v>
      </c>
      <c r="C3" s="4">
        <v>-1.0810000000000031</v>
      </c>
      <c r="D3" s="4">
        <v>18.307000000000002</v>
      </c>
      <c r="E3" s="4">
        <v>-7.9579999999999984</v>
      </c>
      <c r="F3" s="5">
        <v>-2.9899999999999949</v>
      </c>
      <c r="G3" s="138" t="s">
        <v>5</v>
      </c>
    </row>
    <row r="4" spans="2:19">
      <c r="B4" s="1">
        <v>2</v>
      </c>
      <c r="C4" s="7">
        <v>7.4579999999999984</v>
      </c>
      <c r="D4" s="7">
        <v>7.1009999999999991</v>
      </c>
      <c r="E4" s="7">
        <v>-0.26099999999999568</v>
      </c>
      <c r="F4" s="8">
        <v>24.602999999999994</v>
      </c>
      <c r="G4" s="138"/>
    </row>
    <row r="5" spans="2:19" ht="14.65" thickBot="1">
      <c r="B5" s="1">
        <v>3</v>
      </c>
      <c r="C5" s="7">
        <v>-5.1129999999999995</v>
      </c>
      <c r="D5" s="7">
        <v>6.436000000000007</v>
      </c>
      <c r="E5" s="7">
        <v>16.027000000000001</v>
      </c>
      <c r="F5" s="8">
        <v>1.8709999999999951</v>
      </c>
      <c r="G5" s="138"/>
    </row>
    <row r="6" spans="2:19">
      <c r="B6" s="1">
        <v>4</v>
      </c>
      <c r="C6" s="7">
        <v>-3.1370000000000005</v>
      </c>
      <c r="D6" s="7">
        <v>4.0870000000000033</v>
      </c>
      <c r="E6" s="7">
        <v>16.884</v>
      </c>
      <c r="F6" s="8">
        <v>-13.908000000000001</v>
      </c>
      <c r="G6" s="138"/>
      <c r="I6" s="3" t="s">
        <v>79</v>
      </c>
      <c r="J6" s="4"/>
      <c r="K6" s="4"/>
      <c r="L6" s="4"/>
      <c r="M6" s="5"/>
      <c r="O6" t="s">
        <v>74</v>
      </c>
    </row>
    <row r="7" spans="2:19">
      <c r="B7" s="1">
        <v>5</v>
      </c>
      <c r="C7" s="7">
        <v>-5.9180000000000064</v>
      </c>
      <c r="D7" s="7">
        <v>-11.206999999999994</v>
      </c>
      <c r="E7" s="7">
        <v>-7.875</v>
      </c>
      <c r="F7" s="8">
        <v>-3.0580000000000069</v>
      </c>
      <c r="G7" s="138"/>
      <c r="I7" s="6" t="s">
        <v>60</v>
      </c>
      <c r="J7" s="7" t="s">
        <v>7</v>
      </c>
      <c r="K7" s="7" t="s">
        <v>8</v>
      </c>
      <c r="L7" s="7" t="s">
        <v>9</v>
      </c>
      <c r="M7" s="8" t="s">
        <v>10</v>
      </c>
      <c r="O7" t="s">
        <v>60</v>
      </c>
      <c r="P7" t="s">
        <v>7</v>
      </c>
      <c r="Q7" t="s">
        <v>8</v>
      </c>
      <c r="R7" t="s">
        <v>9</v>
      </c>
      <c r="S7" t="s">
        <v>10</v>
      </c>
    </row>
    <row r="8" spans="2:19">
      <c r="B8" s="1">
        <v>6</v>
      </c>
      <c r="C8" s="7">
        <v>-1.8979999999999961</v>
      </c>
      <c r="D8" s="7">
        <v>-1.1970000000000027</v>
      </c>
      <c r="E8" s="7">
        <v>-2.4110000000000014</v>
      </c>
      <c r="F8" s="8">
        <v>3.313999999999993</v>
      </c>
      <c r="G8" s="138"/>
      <c r="I8" s="6"/>
      <c r="J8" s="7"/>
      <c r="K8" s="7"/>
      <c r="L8" s="7"/>
      <c r="M8" s="8"/>
    </row>
    <row r="9" spans="2:19">
      <c r="B9" s="1">
        <v>7</v>
      </c>
      <c r="C9" s="7">
        <v>-0.56399999999999295</v>
      </c>
      <c r="D9" s="7">
        <v>2.6940000000000026</v>
      </c>
      <c r="E9" s="7">
        <v>0.84300000000000352</v>
      </c>
      <c r="F9" s="8">
        <v>-6.0229999999999961</v>
      </c>
      <c r="G9" s="138"/>
      <c r="I9" s="6" t="s">
        <v>61</v>
      </c>
      <c r="J9" s="7">
        <v>0</v>
      </c>
      <c r="K9" s="7">
        <v>0</v>
      </c>
      <c r="L9" s="7">
        <v>0</v>
      </c>
      <c r="M9" s="8">
        <v>0</v>
      </c>
      <c r="O9" t="s">
        <v>61</v>
      </c>
      <c r="P9" s="85">
        <v>0</v>
      </c>
      <c r="Q9" s="85">
        <v>0</v>
      </c>
      <c r="R9" s="85">
        <v>0</v>
      </c>
      <c r="S9" s="85">
        <v>0</v>
      </c>
    </row>
    <row r="10" spans="2:19">
      <c r="B10" s="1">
        <v>8</v>
      </c>
      <c r="C10" s="7">
        <v>-10.441000000000003</v>
      </c>
      <c r="D10" s="7">
        <v>20.846000000000004</v>
      </c>
      <c r="E10" s="7">
        <v>-1.1029999999999944</v>
      </c>
      <c r="F10" s="8">
        <v>-6.2780000000000058</v>
      </c>
      <c r="G10" s="138"/>
      <c r="I10" s="6" t="s">
        <v>62</v>
      </c>
      <c r="J10" s="7">
        <v>0</v>
      </c>
      <c r="K10" s="7">
        <v>0</v>
      </c>
      <c r="L10" s="7">
        <v>0</v>
      </c>
      <c r="M10" s="8">
        <v>0</v>
      </c>
      <c r="O10" t="s">
        <v>62</v>
      </c>
      <c r="P10" s="85">
        <v>0</v>
      </c>
      <c r="Q10" s="85">
        <v>0</v>
      </c>
      <c r="R10" s="85">
        <v>0</v>
      </c>
      <c r="S10" s="85">
        <v>0</v>
      </c>
    </row>
    <row r="11" spans="2:19">
      <c r="B11" s="1">
        <v>9</v>
      </c>
      <c r="C11" s="7">
        <v>19.566000000000003</v>
      </c>
      <c r="D11" s="7">
        <v>22.031000000000006</v>
      </c>
      <c r="E11" s="7">
        <v>12.534000000000006</v>
      </c>
      <c r="F11" s="8">
        <v>60.722999999999999</v>
      </c>
      <c r="G11" s="138"/>
      <c r="I11" s="6" t="s">
        <v>63</v>
      </c>
      <c r="J11" s="7">
        <v>0</v>
      </c>
      <c r="K11" s="7">
        <v>0</v>
      </c>
      <c r="L11" s="7">
        <v>0</v>
      </c>
      <c r="M11" s="8">
        <v>0</v>
      </c>
      <c r="O11" t="s">
        <v>63</v>
      </c>
      <c r="P11" s="85">
        <v>0</v>
      </c>
      <c r="Q11" s="85">
        <v>0</v>
      </c>
      <c r="R11" s="85">
        <v>0</v>
      </c>
      <c r="S11" s="85">
        <v>0</v>
      </c>
    </row>
    <row r="12" spans="2:19">
      <c r="B12" s="1">
        <v>10</v>
      </c>
      <c r="C12" s="7">
        <v>-10.305000000000007</v>
      </c>
      <c r="D12" s="7">
        <v>5.1239999999999952</v>
      </c>
      <c r="E12" s="7">
        <v>-4.0859999999999985</v>
      </c>
      <c r="F12" s="8">
        <v>-41.606999999999999</v>
      </c>
      <c r="G12" s="138"/>
      <c r="I12" s="6" t="s">
        <v>64</v>
      </c>
      <c r="J12" s="7">
        <v>0</v>
      </c>
      <c r="K12" s="7">
        <v>0</v>
      </c>
      <c r="L12" s="7">
        <v>0</v>
      </c>
      <c r="M12" s="8">
        <v>0</v>
      </c>
      <c r="O12" t="s">
        <v>64</v>
      </c>
      <c r="P12" s="85">
        <v>0</v>
      </c>
      <c r="Q12" s="85">
        <v>0</v>
      </c>
      <c r="R12" s="85">
        <v>0</v>
      </c>
      <c r="S12" s="85">
        <v>0</v>
      </c>
    </row>
    <row r="13" spans="2:19">
      <c r="B13" s="1">
        <v>11</v>
      </c>
      <c r="C13" s="7">
        <v>-0.49699999999999989</v>
      </c>
      <c r="D13" s="7">
        <v>19.783000000000001</v>
      </c>
      <c r="E13" s="7">
        <v>7.3970000000000056</v>
      </c>
      <c r="F13" s="8">
        <v>-11.853999999999999</v>
      </c>
      <c r="G13" s="138"/>
      <c r="I13" s="6" t="s">
        <v>65</v>
      </c>
      <c r="J13" s="7">
        <v>0</v>
      </c>
      <c r="K13" s="7">
        <v>0</v>
      </c>
      <c r="L13" s="7">
        <v>1</v>
      </c>
      <c r="M13" s="8">
        <v>4</v>
      </c>
      <c r="O13" t="s">
        <v>65</v>
      </c>
      <c r="P13" s="85">
        <v>0</v>
      </c>
      <c r="Q13" s="85">
        <v>0</v>
      </c>
      <c r="R13" s="85">
        <v>1.2658227848101266E-2</v>
      </c>
      <c r="S13" s="85">
        <v>4.878048780487805E-2</v>
      </c>
    </row>
    <row r="14" spans="2:19">
      <c r="B14" s="1">
        <v>12</v>
      </c>
      <c r="C14" s="7">
        <v>8.5430000000000064</v>
      </c>
      <c r="D14" s="7">
        <v>3.6140000000000043</v>
      </c>
      <c r="E14" s="7">
        <v>12.528999999999996</v>
      </c>
      <c r="F14" s="8">
        <v>4.3990000000000009</v>
      </c>
      <c r="G14" s="138"/>
      <c r="I14" s="6" t="s">
        <v>66</v>
      </c>
      <c r="J14" s="7">
        <v>40</v>
      </c>
      <c r="K14" s="7">
        <v>47</v>
      </c>
      <c r="L14" s="7">
        <v>55</v>
      </c>
      <c r="M14" s="8">
        <v>42</v>
      </c>
      <c r="O14" t="s">
        <v>66</v>
      </c>
      <c r="P14" s="85">
        <v>0.54054054054054057</v>
      </c>
      <c r="Q14" s="85">
        <v>0.57317073170731703</v>
      </c>
      <c r="R14" s="85">
        <v>0.69620253164556967</v>
      </c>
      <c r="S14" s="85">
        <v>0.51219512195121952</v>
      </c>
    </row>
    <row r="15" spans="2:19">
      <c r="B15" s="1">
        <v>13</v>
      </c>
      <c r="C15" s="7">
        <v>-1.1020000000000039</v>
      </c>
      <c r="D15" s="7">
        <v>5.7109999999999985</v>
      </c>
      <c r="E15" s="7">
        <v>11.334999999999994</v>
      </c>
      <c r="F15" s="8">
        <v>5.1209999999999951</v>
      </c>
      <c r="G15" s="138"/>
      <c r="I15" s="6" t="s">
        <v>67</v>
      </c>
      <c r="J15" s="7">
        <v>34</v>
      </c>
      <c r="K15" s="7">
        <v>35</v>
      </c>
      <c r="L15" s="7">
        <v>23</v>
      </c>
      <c r="M15" s="8">
        <v>34</v>
      </c>
      <c r="O15" t="s">
        <v>67</v>
      </c>
      <c r="P15" s="85">
        <v>0.45945945945945948</v>
      </c>
      <c r="Q15" s="85">
        <v>0.42682926829268292</v>
      </c>
      <c r="R15" s="85">
        <v>0.29113924050632911</v>
      </c>
      <c r="S15" s="85">
        <v>0.41463414634146339</v>
      </c>
    </row>
    <row r="16" spans="2:19">
      <c r="B16" s="1">
        <v>14</v>
      </c>
      <c r="C16" s="7">
        <v>-8.4879999999999995</v>
      </c>
      <c r="D16" s="7">
        <v>12.528999999999996</v>
      </c>
      <c r="E16" s="7">
        <v>11.278999999999996</v>
      </c>
      <c r="F16" s="8">
        <v>16.927999999999997</v>
      </c>
      <c r="G16" s="138"/>
      <c r="I16" s="6" t="s">
        <v>68</v>
      </c>
      <c r="J16" s="7">
        <v>0</v>
      </c>
      <c r="K16" s="7">
        <v>0</v>
      </c>
      <c r="L16" s="7">
        <v>0</v>
      </c>
      <c r="M16" s="8">
        <v>1</v>
      </c>
      <c r="O16" t="s">
        <v>68</v>
      </c>
      <c r="P16" s="85">
        <v>0</v>
      </c>
      <c r="Q16" s="85">
        <v>0</v>
      </c>
      <c r="R16" s="85">
        <v>0</v>
      </c>
      <c r="S16" s="85">
        <v>1.2195121951219513E-2</v>
      </c>
    </row>
    <row r="17" spans="2:19">
      <c r="B17" s="1">
        <v>15</v>
      </c>
      <c r="C17" s="7">
        <v>9.8960000000000008</v>
      </c>
      <c r="D17" s="7">
        <v>-0.25499999999999545</v>
      </c>
      <c r="E17" s="7">
        <v>-0.12600000000000477</v>
      </c>
      <c r="F17" s="8">
        <v>6.2210000000000036</v>
      </c>
      <c r="G17" s="138"/>
      <c r="I17" s="6" t="s">
        <v>69</v>
      </c>
      <c r="J17" s="7">
        <v>0</v>
      </c>
      <c r="K17" s="7">
        <v>0</v>
      </c>
      <c r="L17" s="7">
        <v>0</v>
      </c>
      <c r="M17" s="8">
        <v>1</v>
      </c>
      <c r="O17" t="s">
        <v>69</v>
      </c>
      <c r="P17" s="85">
        <v>0</v>
      </c>
      <c r="Q17" s="85">
        <v>0</v>
      </c>
      <c r="R17" s="85">
        <v>0</v>
      </c>
      <c r="S17" s="85">
        <v>1.2195121951219513E-2</v>
      </c>
    </row>
    <row r="18" spans="2:19">
      <c r="B18" s="1">
        <v>16</v>
      </c>
      <c r="C18" s="7">
        <v>0.67400000000000659</v>
      </c>
      <c r="D18" s="7">
        <v>-0.26449999999999818</v>
      </c>
      <c r="E18" s="7">
        <v>0.66599999999999682</v>
      </c>
      <c r="F18" s="8">
        <v>13.427000000000007</v>
      </c>
      <c r="G18" s="138"/>
      <c r="I18" s="6" t="s">
        <v>70</v>
      </c>
      <c r="J18" s="7">
        <v>0</v>
      </c>
      <c r="K18" s="7">
        <v>0</v>
      </c>
      <c r="L18" s="7">
        <v>0</v>
      </c>
      <c r="M18" s="8">
        <v>0</v>
      </c>
      <c r="O18" t="s">
        <v>70</v>
      </c>
      <c r="P18" s="85">
        <v>0</v>
      </c>
      <c r="Q18" s="85">
        <v>0</v>
      </c>
      <c r="R18" s="85">
        <v>0</v>
      </c>
      <c r="S18" s="85">
        <v>0</v>
      </c>
    </row>
    <row r="19" spans="2:19">
      <c r="B19" s="1">
        <v>17</v>
      </c>
      <c r="C19" s="7">
        <v>-6.3400000000000034</v>
      </c>
      <c r="D19" s="7">
        <v>15.328999999999994</v>
      </c>
      <c r="E19" s="7">
        <v>18.435000000000002</v>
      </c>
      <c r="F19" s="8">
        <v>23.198999999999998</v>
      </c>
      <c r="G19" s="138"/>
      <c r="I19" s="6" t="s">
        <v>71</v>
      </c>
      <c r="J19" s="7">
        <v>0</v>
      </c>
      <c r="K19" s="7">
        <v>0</v>
      </c>
      <c r="L19" s="7">
        <v>0</v>
      </c>
      <c r="M19" s="8">
        <v>0</v>
      </c>
      <c r="O19" t="s">
        <v>71</v>
      </c>
      <c r="P19" s="85">
        <v>0</v>
      </c>
      <c r="Q19" s="85">
        <v>0</v>
      </c>
      <c r="R19" s="85">
        <v>0</v>
      </c>
      <c r="S19" s="85">
        <v>0</v>
      </c>
    </row>
    <row r="20" spans="2:19">
      <c r="B20" s="1">
        <v>18</v>
      </c>
      <c r="C20" s="7">
        <v>0.74399999999999977</v>
      </c>
      <c r="D20" s="7">
        <v>-0.5969999999999942</v>
      </c>
      <c r="E20" s="7">
        <v>18.435000000000002</v>
      </c>
      <c r="F20" s="8">
        <v>10.724999999999994</v>
      </c>
      <c r="G20" s="138"/>
      <c r="I20" s="6" t="s">
        <v>72</v>
      </c>
      <c r="J20" s="7">
        <v>0</v>
      </c>
      <c r="K20" s="7">
        <v>0</v>
      </c>
      <c r="L20" s="7">
        <v>0</v>
      </c>
      <c r="M20" s="8">
        <v>0</v>
      </c>
      <c r="O20" t="s">
        <v>72</v>
      </c>
      <c r="P20" s="85">
        <v>0</v>
      </c>
      <c r="Q20" s="85">
        <v>0</v>
      </c>
      <c r="R20" s="85">
        <v>0</v>
      </c>
      <c r="S20" s="85">
        <v>0</v>
      </c>
    </row>
    <row r="21" spans="2:19">
      <c r="B21" s="1">
        <v>19</v>
      </c>
      <c r="C21" s="7">
        <v>0.72499999999999432</v>
      </c>
      <c r="D21" s="7">
        <v>-1.7710000000000008</v>
      </c>
      <c r="E21" s="7">
        <v>-0.48000000000000398</v>
      </c>
      <c r="F21" s="8">
        <v>-1.1809999999999974</v>
      </c>
      <c r="G21" s="138"/>
      <c r="I21" s="6"/>
      <c r="J21" s="7"/>
      <c r="K21" s="7"/>
      <c r="L21" s="7"/>
      <c r="M21" s="8"/>
      <c r="P21" s="85"/>
      <c r="Q21" s="85"/>
      <c r="R21" s="85"/>
      <c r="S21" s="85"/>
    </row>
    <row r="22" spans="2:19" ht="14.65" thickBot="1">
      <c r="B22" s="1">
        <v>20</v>
      </c>
      <c r="C22" s="7">
        <v>-11.906000000000006</v>
      </c>
      <c r="D22" s="7">
        <v>-0.45799999999999841</v>
      </c>
      <c r="E22" s="7">
        <v>4.7639999999999958</v>
      </c>
      <c r="F22" s="8">
        <v>5.1940000000000026</v>
      </c>
      <c r="G22" s="138"/>
      <c r="I22" s="9" t="s">
        <v>77</v>
      </c>
      <c r="J22" s="10">
        <v>74</v>
      </c>
      <c r="K22" s="10">
        <v>82</v>
      </c>
      <c r="L22" s="10">
        <v>79</v>
      </c>
      <c r="M22" s="11">
        <v>82</v>
      </c>
      <c r="O22" t="s">
        <v>77</v>
      </c>
      <c r="P22" s="85">
        <v>1</v>
      </c>
      <c r="Q22" s="85">
        <v>1</v>
      </c>
      <c r="R22" s="85">
        <v>1</v>
      </c>
      <c r="S22" s="85">
        <v>1</v>
      </c>
    </row>
    <row r="23" spans="2:19">
      <c r="B23" s="1">
        <v>21</v>
      </c>
      <c r="C23" s="7">
        <v>0.62999999999999545</v>
      </c>
      <c r="D23" s="7">
        <v>0.62999999999999545</v>
      </c>
      <c r="E23" s="7">
        <v>5.8379999999999939</v>
      </c>
      <c r="F23" s="8">
        <v>-5.7109999999999985</v>
      </c>
      <c r="G23" s="138"/>
    </row>
    <row r="24" spans="2:19">
      <c r="B24" s="1">
        <v>22</v>
      </c>
      <c r="C24" s="7">
        <v>-20.820999999999998</v>
      </c>
      <c r="D24" s="7">
        <v>-0.26800000000000068</v>
      </c>
      <c r="E24" s="7">
        <v>-21.620000000000005</v>
      </c>
      <c r="F24" s="8">
        <v>20.555999999999997</v>
      </c>
      <c r="G24" s="138"/>
    </row>
    <row r="25" spans="2:19">
      <c r="B25" s="1">
        <v>23</v>
      </c>
      <c r="C25" s="7">
        <v>-17.353999999999999</v>
      </c>
      <c r="D25" s="7">
        <v>14.036000000000001</v>
      </c>
      <c r="E25" s="7">
        <v>-1.8970000000000056</v>
      </c>
      <c r="F25" s="8">
        <v>-12.040999999999997</v>
      </c>
      <c r="G25" s="138"/>
    </row>
    <row r="26" spans="2:19">
      <c r="B26" s="1">
        <v>24</v>
      </c>
      <c r="C26" s="7">
        <v>-1.5480000000000018</v>
      </c>
      <c r="D26" s="7">
        <v>-0.75400000000000489</v>
      </c>
      <c r="E26" s="7">
        <v>-12.560000000000002</v>
      </c>
      <c r="F26" s="8">
        <v>23.378</v>
      </c>
      <c r="G26" s="138"/>
    </row>
    <row r="27" spans="2:19">
      <c r="B27" s="1">
        <v>25</v>
      </c>
      <c r="C27" s="7">
        <v>-0.26600000000000534</v>
      </c>
      <c r="D27" s="7">
        <v>-6.6899999999999977</v>
      </c>
      <c r="E27" s="7">
        <v>-8.4369999999999976</v>
      </c>
      <c r="F27" s="8">
        <v>-6.1800000000000068</v>
      </c>
      <c r="G27" s="138"/>
    </row>
    <row r="28" spans="2:19">
      <c r="B28" s="1">
        <v>26</v>
      </c>
      <c r="C28" s="7">
        <v>5.6419999999999959</v>
      </c>
      <c r="D28" s="7">
        <v>-5.6389999999999958</v>
      </c>
      <c r="E28" s="7">
        <v>-1.7759999999999962</v>
      </c>
      <c r="F28" s="8">
        <v>-0.16800000000000637</v>
      </c>
      <c r="G28" s="138"/>
    </row>
    <row r="29" spans="2:19">
      <c r="B29" s="1">
        <v>27</v>
      </c>
      <c r="C29" s="7">
        <v>-0.1839999999999975</v>
      </c>
      <c r="D29" s="7">
        <v>4.3160000000000025</v>
      </c>
      <c r="E29" s="7">
        <v>-0.12600000000000477</v>
      </c>
      <c r="F29" s="8">
        <v>15.254999999999995</v>
      </c>
      <c r="G29" s="138"/>
    </row>
    <row r="30" spans="2:19">
      <c r="B30" s="1">
        <v>28</v>
      </c>
      <c r="C30" s="7">
        <v>-10.305000000000007</v>
      </c>
      <c r="D30" s="7">
        <v>-11.310000000000002</v>
      </c>
      <c r="E30" s="7">
        <v>-0.54900000000000659</v>
      </c>
      <c r="F30" s="8">
        <v>38.659999999999997</v>
      </c>
      <c r="G30" s="138"/>
    </row>
    <row r="31" spans="2:19">
      <c r="B31" s="1">
        <v>29</v>
      </c>
      <c r="C31" s="7">
        <v>0.38700000000000045</v>
      </c>
      <c r="D31" s="7">
        <v>-4.7639999999999958</v>
      </c>
      <c r="E31" s="7">
        <v>9.992999999999995</v>
      </c>
      <c r="F31" s="8">
        <v>0.49800000000000466</v>
      </c>
      <c r="G31" s="138"/>
    </row>
    <row r="32" spans="2:19">
      <c r="B32" s="1">
        <v>30</v>
      </c>
      <c r="C32" s="7">
        <v>-4.7939999999999969</v>
      </c>
      <c r="D32" s="7">
        <v>-13.406999999999996</v>
      </c>
      <c r="E32" s="7">
        <v>-12.995000000000005</v>
      </c>
      <c r="F32" s="8">
        <v>-0.49500000000000455</v>
      </c>
      <c r="G32" s="138"/>
    </row>
    <row r="33" spans="2:7">
      <c r="B33" s="1">
        <v>31</v>
      </c>
      <c r="C33" s="7"/>
      <c r="D33" s="7">
        <v>-12.528999999999996</v>
      </c>
      <c r="E33" s="7">
        <v>-8.1299999999999955</v>
      </c>
      <c r="F33" s="8">
        <v>1.4939999999999998</v>
      </c>
      <c r="G33" s="138"/>
    </row>
    <row r="34" spans="2:7">
      <c r="B34" s="1">
        <v>32</v>
      </c>
      <c r="C34" s="7"/>
      <c r="D34" s="7">
        <v>0.67799999999999727</v>
      </c>
      <c r="E34" s="7"/>
      <c r="F34" s="8">
        <v>-8.3790000000000049</v>
      </c>
      <c r="G34" s="138"/>
    </row>
    <row r="35" spans="2:7">
      <c r="B35" s="1">
        <v>33</v>
      </c>
      <c r="C35" s="7">
        <v>26.564999999999998</v>
      </c>
      <c r="D35" s="7">
        <v>-0.26800000000000068</v>
      </c>
      <c r="E35" s="7">
        <v>-10.305000000000007</v>
      </c>
      <c r="F35" s="8">
        <v>-7.125</v>
      </c>
      <c r="G35" s="138"/>
    </row>
    <row r="36" spans="2:7">
      <c r="B36" s="1">
        <v>34</v>
      </c>
      <c r="C36" s="7">
        <v>-4.7639999999999958</v>
      </c>
      <c r="D36" s="7">
        <v>-0.15800000000000125</v>
      </c>
      <c r="E36" s="7">
        <v>-11.310000000000002</v>
      </c>
      <c r="F36" s="8">
        <v>-8.1299999999999955</v>
      </c>
      <c r="G36" s="138"/>
    </row>
    <row r="37" spans="2:7">
      <c r="B37" s="1">
        <v>35</v>
      </c>
      <c r="C37" s="7">
        <v>17.837999999999994</v>
      </c>
      <c r="D37" s="7">
        <v>-6.9369999999999976</v>
      </c>
      <c r="E37" s="7">
        <v>19.125</v>
      </c>
      <c r="F37" s="8">
        <v>-9.5919999999999987</v>
      </c>
      <c r="G37" s="138"/>
    </row>
    <row r="38" spans="2:7">
      <c r="B38" s="1">
        <v>36</v>
      </c>
      <c r="C38" s="7">
        <v>3.5759999999999934</v>
      </c>
      <c r="D38" s="7">
        <v>-5.1940000000000026</v>
      </c>
      <c r="E38" s="7">
        <v>-26.564999999999998</v>
      </c>
      <c r="F38" s="8">
        <v>-14.983000000000004</v>
      </c>
      <c r="G38" s="138"/>
    </row>
    <row r="39" spans="2:7">
      <c r="B39" s="1">
        <v>37</v>
      </c>
      <c r="C39" s="7">
        <v>12.001999999999995</v>
      </c>
      <c r="D39" s="7">
        <v>10.683999999999997</v>
      </c>
      <c r="E39" s="7">
        <v>-15.775000000000006</v>
      </c>
      <c r="F39" s="8">
        <v>-0.16500000000000625</v>
      </c>
      <c r="G39" s="138"/>
    </row>
    <row r="40" spans="2:7">
      <c r="B40" s="1">
        <v>38</v>
      </c>
      <c r="C40" s="7">
        <v>18.852000000000004</v>
      </c>
      <c r="D40" s="7">
        <v>0.95499999999999829</v>
      </c>
      <c r="E40" s="7">
        <v>-5.8289999999999935</v>
      </c>
      <c r="F40" s="8">
        <v>21.590000000000003</v>
      </c>
      <c r="G40" s="138"/>
    </row>
    <row r="41" spans="2:7">
      <c r="B41" s="1">
        <v>39</v>
      </c>
      <c r="C41" s="7">
        <v>-0.1997999999999962</v>
      </c>
      <c r="D41" s="7">
        <v>-10.879999999999995</v>
      </c>
      <c r="E41" s="7">
        <v>-6.9030000000000058</v>
      </c>
      <c r="F41" s="8">
        <v>6.9479999999999933</v>
      </c>
      <c r="G41" s="138"/>
    </row>
    <row r="42" spans="2:7">
      <c r="B42" s="1">
        <v>40</v>
      </c>
      <c r="C42" s="7">
        <v>1.3119999999999976</v>
      </c>
      <c r="D42" s="7">
        <v>-10.435000000000002</v>
      </c>
      <c r="E42" s="7">
        <v>-2.5109999999999957</v>
      </c>
      <c r="F42" s="8">
        <v>17.278000000000006</v>
      </c>
      <c r="G42" s="138"/>
    </row>
    <row r="43" spans="2:7">
      <c r="B43" s="1">
        <v>41</v>
      </c>
      <c r="C43" s="7">
        <v>23.384</v>
      </c>
      <c r="D43" s="7">
        <v>-3.3619999999999948</v>
      </c>
      <c r="E43" s="7">
        <v>-32.304000000000002</v>
      </c>
      <c r="F43" s="8">
        <v>-0.46500000000000341</v>
      </c>
      <c r="G43" s="138"/>
    </row>
    <row r="44" spans="2:7">
      <c r="B44" s="1">
        <v>42</v>
      </c>
      <c r="C44" s="7">
        <v>-5.1760000000000019</v>
      </c>
      <c r="D44" s="7">
        <v>-13.891000000000005</v>
      </c>
      <c r="E44" s="7">
        <v>-4.7639999999999958</v>
      </c>
      <c r="F44" s="8">
        <v>-5.2369999999999948</v>
      </c>
      <c r="G44" s="138"/>
    </row>
    <row r="45" spans="2:7">
      <c r="B45" s="1">
        <v>43</v>
      </c>
      <c r="C45" s="7"/>
      <c r="D45" s="7">
        <v>-11.763999999999996</v>
      </c>
      <c r="E45" s="7">
        <v>-24.995999999999995</v>
      </c>
      <c r="F45" s="8">
        <v>1.8629999999999995</v>
      </c>
      <c r="G45" s="138"/>
    </row>
    <row r="46" spans="2:7">
      <c r="B46" s="1">
        <v>44</v>
      </c>
      <c r="C46" s="7">
        <v>2.5310000000000059</v>
      </c>
      <c r="D46" s="7">
        <v>-0.29800000000000182</v>
      </c>
      <c r="E46" s="7">
        <v>6.9110000000000014</v>
      </c>
      <c r="F46" s="8">
        <v>0.54300000000000637</v>
      </c>
      <c r="G46" s="138"/>
    </row>
    <row r="47" spans="2:7">
      <c r="B47" s="1">
        <v>45</v>
      </c>
      <c r="C47" s="7">
        <v>1.0480000000000018</v>
      </c>
      <c r="D47" s="7">
        <v>17.135000000000005</v>
      </c>
      <c r="E47" s="7">
        <v>14.272999999999996</v>
      </c>
      <c r="F47" s="8">
        <v>-39.067000000000007</v>
      </c>
      <c r="G47" s="138"/>
    </row>
    <row r="48" spans="2:7">
      <c r="B48" s="1">
        <v>46</v>
      </c>
      <c r="C48" s="7">
        <v>10.748999999999995</v>
      </c>
      <c r="D48" s="7">
        <v>-2.6629999999999967</v>
      </c>
      <c r="E48" s="7">
        <v>0.5589999999999975</v>
      </c>
      <c r="F48" s="8">
        <v>-23.129000000000005</v>
      </c>
      <c r="G48" s="138"/>
    </row>
    <row r="49" spans="2:7">
      <c r="B49" s="1">
        <v>47</v>
      </c>
      <c r="C49" s="7">
        <v>2.5520000000000067</v>
      </c>
      <c r="D49" s="7">
        <v>-2.4680000000000035</v>
      </c>
      <c r="E49" s="7">
        <v>-3.144999999999996</v>
      </c>
      <c r="F49" s="8">
        <v>-34.688999999999993</v>
      </c>
      <c r="G49" s="138"/>
    </row>
    <row r="50" spans="2:7">
      <c r="B50" s="1">
        <v>48</v>
      </c>
      <c r="C50" s="7">
        <v>11.813000000000002</v>
      </c>
      <c r="D50" s="7">
        <v>-1.9749999999999943</v>
      </c>
      <c r="E50" s="7">
        <v>-3.3379999999999939</v>
      </c>
      <c r="F50" s="8">
        <v>-24.900000000000006</v>
      </c>
      <c r="G50" s="138"/>
    </row>
    <row r="51" spans="2:7">
      <c r="B51" s="1">
        <v>49</v>
      </c>
      <c r="C51" s="7">
        <v>4.3990000000000009</v>
      </c>
      <c r="D51" s="7">
        <v>-1.3640000000000043</v>
      </c>
      <c r="E51" s="7">
        <v>-10.438999999999993</v>
      </c>
      <c r="F51" s="8">
        <v>-14.239000000000004</v>
      </c>
      <c r="G51" s="138"/>
    </row>
    <row r="52" spans="2:7">
      <c r="B52" s="1">
        <v>50</v>
      </c>
      <c r="C52" s="7">
        <v>15.238</v>
      </c>
      <c r="D52" s="7">
        <v>-1.4689999999999941</v>
      </c>
      <c r="E52" s="7">
        <v>-2.5529999999999973</v>
      </c>
      <c r="F52" s="8">
        <v>-34.784999999999997</v>
      </c>
      <c r="G52" s="138"/>
    </row>
    <row r="53" spans="2:7">
      <c r="B53" s="1">
        <v>51</v>
      </c>
      <c r="C53" s="7">
        <v>27.613999999999997</v>
      </c>
      <c r="D53" s="7">
        <v>-7.125</v>
      </c>
      <c r="E53" s="7">
        <v>-9.6359999999999957</v>
      </c>
      <c r="F53" s="8">
        <v>-7.125</v>
      </c>
      <c r="G53" s="138"/>
    </row>
    <row r="54" spans="2:7">
      <c r="B54" s="1">
        <v>52</v>
      </c>
      <c r="C54" s="7">
        <v>11.310000000000002</v>
      </c>
      <c r="D54" s="7">
        <v>-1.0810000000000031</v>
      </c>
      <c r="E54" s="7">
        <v>-1.6970000000000027</v>
      </c>
      <c r="F54" s="8">
        <v>-27.019999999999996</v>
      </c>
      <c r="G54" s="138"/>
    </row>
    <row r="55" spans="2:7">
      <c r="B55" s="1">
        <v>53</v>
      </c>
      <c r="C55" s="7">
        <v>19.983000000000004</v>
      </c>
      <c r="D55" s="7">
        <v>-1.9309999999999974</v>
      </c>
      <c r="E55" s="7">
        <v>-9.936000000000007</v>
      </c>
      <c r="F55" s="8">
        <v>-20.555999999999997</v>
      </c>
      <c r="G55" s="138"/>
    </row>
    <row r="56" spans="2:7">
      <c r="B56" s="1">
        <v>54</v>
      </c>
      <c r="C56" s="7">
        <v>21.801000000000002</v>
      </c>
      <c r="D56" s="7">
        <v>-7.7259999999999991</v>
      </c>
      <c r="E56" s="7">
        <v>-13.022999999999996</v>
      </c>
      <c r="F56" s="8">
        <v>-12.204999999999998</v>
      </c>
      <c r="G56" s="138"/>
    </row>
    <row r="57" spans="2:7">
      <c r="B57" s="1">
        <v>55</v>
      </c>
      <c r="C57" s="7">
        <v>12.444000000000003</v>
      </c>
      <c r="D57" s="7">
        <v>-8.7960000000000065</v>
      </c>
      <c r="E57" s="7">
        <v>-18.900999999999996</v>
      </c>
      <c r="F57" s="8">
        <v>-23.534999999999997</v>
      </c>
      <c r="G57" s="138"/>
    </row>
    <row r="58" spans="2:7">
      <c r="B58" s="1">
        <v>56</v>
      </c>
      <c r="C58" s="7"/>
      <c r="D58" s="7">
        <v>-14.518000000000001</v>
      </c>
      <c r="E58" s="7">
        <v>-20.555999999999997</v>
      </c>
      <c r="F58" s="8">
        <v>-16.346000000000004</v>
      </c>
      <c r="G58" s="138"/>
    </row>
    <row r="59" spans="2:7">
      <c r="B59" s="1">
        <v>57</v>
      </c>
      <c r="C59" s="7"/>
      <c r="D59" s="7">
        <v>-9.4620000000000033</v>
      </c>
      <c r="E59" s="7">
        <v>-7.125</v>
      </c>
      <c r="F59" s="8"/>
      <c r="G59" s="138"/>
    </row>
    <row r="60" spans="2:7">
      <c r="B60" s="1">
        <v>58</v>
      </c>
      <c r="C60" s="7">
        <v>-9.9779999999999944</v>
      </c>
      <c r="D60" s="7">
        <v>1.2289999999999992</v>
      </c>
      <c r="E60" s="7">
        <v>-7.125</v>
      </c>
      <c r="F60" s="8">
        <v>0.36700000000000443</v>
      </c>
      <c r="G60" s="138"/>
    </row>
    <row r="61" spans="2:7">
      <c r="B61" s="1">
        <v>59</v>
      </c>
      <c r="C61" s="7">
        <v>-16.028000000000006</v>
      </c>
      <c r="D61" s="7">
        <v>-2.8430000000000035</v>
      </c>
      <c r="E61" s="7">
        <v>-5.7109999999999985</v>
      </c>
      <c r="F61" s="8">
        <v>-7.2609999999999957</v>
      </c>
      <c r="G61" s="138"/>
    </row>
    <row r="62" spans="2:7">
      <c r="B62" s="1">
        <v>60</v>
      </c>
      <c r="C62" s="7">
        <v>-10.513000000000005</v>
      </c>
      <c r="D62" s="7">
        <v>-5.6200000000000045</v>
      </c>
      <c r="E62" s="7">
        <v>-9.0999999999993975E-2</v>
      </c>
      <c r="F62" s="8">
        <v>-12.923000000000002</v>
      </c>
      <c r="G62" s="138"/>
    </row>
    <row r="63" spans="2:7">
      <c r="B63" s="1">
        <v>61</v>
      </c>
      <c r="C63" s="7">
        <v>-2.0559999999999974</v>
      </c>
      <c r="D63" s="7">
        <v>1.0319999999999965</v>
      </c>
      <c r="E63" s="7">
        <v>-18.646000000000001</v>
      </c>
      <c r="F63" s="8">
        <v>-1.652000000000001</v>
      </c>
      <c r="G63" s="138"/>
    </row>
    <row r="64" spans="2:7">
      <c r="B64" s="1">
        <v>62</v>
      </c>
      <c r="C64" s="7">
        <v>-7.5240000000000009</v>
      </c>
      <c r="D64" s="7">
        <v>2.0679999999999978</v>
      </c>
      <c r="E64" s="7">
        <v>-18.650999999999996</v>
      </c>
      <c r="F64" s="8">
        <v>-5.0840000000000032</v>
      </c>
      <c r="G64" s="138"/>
    </row>
    <row r="65" spans="2:7">
      <c r="B65" s="1">
        <v>63</v>
      </c>
      <c r="C65" s="7">
        <v>-15.11</v>
      </c>
      <c r="D65" s="7">
        <v>0.64100000000000534</v>
      </c>
      <c r="E65" s="7">
        <v>-28.117000000000004</v>
      </c>
      <c r="F65" s="8">
        <v>3.9170000000000016</v>
      </c>
      <c r="G65" s="138"/>
    </row>
    <row r="66" spans="2:7">
      <c r="B66" s="1">
        <v>64</v>
      </c>
      <c r="C66" s="7">
        <v>-6.936000000000007</v>
      </c>
      <c r="D66" s="7">
        <v>2.2489999999999952</v>
      </c>
      <c r="E66" s="7">
        <v>-10.338999999999999</v>
      </c>
      <c r="F66" s="8">
        <v>-18.798000000000002</v>
      </c>
      <c r="G66" s="138"/>
    </row>
    <row r="67" spans="2:7">
      <c r="B67" s="1">
        <v>65</v>
      </c>
      <c r="C67" s="7">
        <v>-0.49399999999999977</v>
      </c>
      <c r="D67" s="7">
        <v>-12.203000000000003</v>
      </c>
      <c r="E67" s="7">
        <v>12.691000000000003</v>
      </c>
      <c r="F67" s="8">
        <v>-8.3649999999999949</v>
      </c>
      <c r="G67" s="138"/>
    </row>
    <row r="68" spans="2:7">
      <c r="B68" s="1">
        <v>66</v>
      </c>
      <c r="C68" s="7">
        <v>13.066000000000003</v>
      </c>
      <c r="D68" s="7">
        <v>-17.557000000000002</v>
      </c>
      <c r="E68" s="7">
        <v>-7.382000000000005</v>
      </c>
      <c r="F68" s="8">
        <v>-3.4120000000000061</v>
      </c>
      <c r="G68" s="138"/>
    </row>
    <row r="69" spans="2:7">
      <c r="B69" s="1">
        <v>67</v>
      </c>
      <c r="C69" s="7">
        <v>0.49399999999999977</v>
      </c>
      <c r="D69" s="7">
        <v>17.319999999999993</v>
      </c>
      <c r="E69" s="7">
        <v>-7.8220000000000027</v>
      </c>
      <c r="F69" s="8">
        <v>4.6830000000000069</v>
      </c>
      <c r="G69" s="138"/>
    </row>
    <row r="70" spans="2:7">
      <c r="B70" s="1">
        <v>68</v>
      </c>
      <c r="C70" s="7"/>
      <c r="D70" s="7">
        <v>9.4860000000000042</v>
      </c>
      <c r="E70" s="7">
        <v>-12.962000000000003</v>
      </c>
      <c r="F70" s="8">
        <v>-8.1299999999999955</v>
      </c>
      <c r="G70" s="138"/>
    </row>
    <row r="71" spans="2:7">
      <c r="B71" s="1">
        <v>69</v>
      </c>
      <c r="C71" s="7"/>
      <c r="D71" s="7">
        <v>6.0010000000000048</v>
      </c>
      <c r="E71" s="7"/>
      <c r="F71" s="8">
        <v>-0.48999999999999488</v>
      </c>
      <c r="G71" s="138"/>
    </row>
    <row r="72" spans="2:7">
      <c r="B72" s="1">
        <v>70</v>
      </c>
      <c r="C72" s="7"/>
      <c r="D72" s="7"/>
      <c r="E72" s="7"/>
      <c r="F72" s="8">
        <v>-1.1689999999999969</v>
      </c>
      <c r="G72" s="138"/>
    </row>
    <row r="73" spans="2:7">
      <c r="B73" s="1">
        <v>71</v>
      </c>
      <c r="C73" s="7">
        <v>5.9320000000000022</v>
      </c>
      <c r="D73" s="7">
        <v>-1.0810000000000031</v>
      </c>
      <c r="E73" s="7">
        <v>-3.813999999999993</v>
      </c>
      <c r="F73" s="8">
        <v>-7.4519999999999982</v>
      </c>
      <c r="G73" s="138"/>
    </row>
    <row r="74" spans="2:7">
      <c r="B74" s="1">
        <v>72</v>
      </c>
      <c r="C74" s="7">
        <v>-2.2909999999999968</v>
      </c>
      <c r="D74" s="7">
        <v>12.954999999999998</v>
      </c>
      <c r="E74" s="7">
        <v>-0.95499999999999829</v>
      </c>
      <c r="F74" s="8">
        <v>12.933000000000007</v>
      </c>
      <c r="G74" s="138"/>
    </row>
    <row r="75" spans="2:7">
      <c r="B75" s="1">
        <v>73</v>
      </c>
      <c r="C75" s="7">
        <v>-5.8050000000000068</v>
      </c>
      <c r="D75" s="7">
        <v>-4.3990000000000009</v>
      </c>
      <c r="E75" s="7">
        <v>2.8960000000000008</v>
      </c>
      <c r="F75" s="8">
        <v>1.1280000000000001</v>
      </c>
      <c r="G75" s="138"/>
    </row>
    <row r="76" spans="2:7">
      <c r="B76" s="1">
        <v>74</v>
      </c>
      <c r="C76" s="7">
        <v>-0.16800000000000637</v>
      </c>
      <c r="D76" s="7">
        <v>16.546000000000006</v>
      </c>
      <c r="E76" s="7">
        <v>-1.8629999999999995</v>
      </c>
      <c r="F76" s="8">
        <v>8.0699999999999932</v>
      </c>
      <c r="G76" s="138"/>
    </row>
    <row r="77" spans="2:7">
      <c r="B77" s="1">
        <v>75</v>
      </c>
      <c r="C77" s="7">
        <v>3.909000000000006</v>
      </c>
      <c r="D77" s="7">
        <v>-0.26800000000000068</v>
      </c>
      <c r="E77" s="7">
        <v>-2.1059999999999945</v>
      </c>
      <c r="F77" s="8">
        <v>16.274000000000001</v>
      </c>
      <c r="G77" s="138"/>
    </row>
    <row r="78" spans="2:7">
      <c r="B78" s="1">
        <v>76</v>
      </c>
      <c r="C78" s="7">
        <v>-9.9270000000000067</v>
      </c>
      <c r="D78" s="7">
        <v>0.5210000000000008</v>
      </c>
      <c r="E78" s="7">
        <v>-6.0169999999999959</v>
      </c>
      <c r="F78" s="8">
        <v>3.813999999999993</v>
      </c>
      <c r="G78" s="138"/>
    </row>
    <row r="79" spans="2:7">
      <c r="B79" s="1">
        <v>77</v>
      </c>
      <c r="C79" s="7">
        <v>-2.8400000000000034</v>
      </c>
      <c r="D79" s="7">
        <v>11.522000000000006</v>
      </c>
      <c r="E79" s="7">
        <v>-11.054000000000002</v>
      </c>
      <c r="F79" s="8">
        <v>1.5619999999999976</v>
      </c>
      <c r="G79" s="138"/>
    </row>
    <row r="80" spans="2:7">
      <c r="B80" s="1">
        <v>78</v>
      </c>
      <c r="C80" s="7">
        <v>-11.492000000000004</v>
      </c>
      <c r="D80" s="7">
        <v>1.1230000000000047</v>
      </c>
      <c r="E80" s="7">
        <v>3.7439999999999998</v>
      </c>
      <c r="F80" s="8">
        <v>4.7639999999999958</v>
      </c>
      <c r="G80" s="138"/>
    </row>
    <row r="81" spans="2:20">
      <c r="B81" s="1">
        <v>79</v>
      </c>
      <c r="C81" s="7">
        <v>-3.4419999999999931</v>
      </c>
      <c r="D81" s="7">
        <v>4.4380000000000024</v>
      </c>
      <c r="E81" s="7">
        <v>1.590999999999994</v>
      </c>
      <c r="F81" s="8">
        <v>8.7459999999999951</v>
      </c>
      <c r="G81" s="138"/>
    </row>
    <row r="82" spans="2:20">
      <c r="B82" s="1">
        <v>80</v>
      </c>
      <c r="C82" s="7">
        <v>-13.305999999999997</v>
      </c>
      <c r="D82" s="7">
        <v>5.5759999999999934</v>
      </c>
      <c r="E82" s="7">
        <v>-7.2120000000000033</v>
      </c>
      <c r="F82" s="8">
        <v>16.959000000000003</v>
      </c>
      <c r="G82" s="138"/>
    </row>
    <row r="83" spans="2:20">
      <c r="B83" s="1">
        <v>81</v>
      </c>
      <c r="C83" s="7">
        <v>10.882999999999996</v>
      </c>
      <c r="D83" s="7">
        <v>-12.301000000000002</v>
      </c>
      <c r="E83" s="7">
        <v>7.3999999999998067E-2</v>
      </c>
      <c r="F83" s="8">
        <v>6.4440000000000026</v>
      </c>
      <c r="G83" s="138"/>
    </row>
    <row r="84" spans="2:20">
      <c r="B84" s="1">
        <v>82</v>
      </c>
      <c r="C84" s="7">
        <v>-2.9159999999999968</v>
      </c>
      <c r="D84" s="7">
        <v>-8.8730000000000047</v>
      </c>
      <c r="E84" s="7">
        <v>-0.93500000000000227</v>
      </c>
      <c r="F84" s="8">
        <v>-2.3889999999999958</v>
      </c>
      <c r="G84" s="138"/>
    </row>
    <row r="85" spans="2:20" ht="14.65" thickBot="1">
      <c r="B85" s="1">
        <v>83</v>
      </c>
      <c r="C85" s="10"/>
      <c r="D85" s="10">
        <v>-0.68800000000000239</v>
      </c>
      <c r="E85" s="10"/>
      <c r="F85" s="11">
        <v>-2.0690000000000026</v>
      </c>
      <c r="G85" s="138"/>
    </row>
    <row r="86" spans="2:20">
      <c r="B86" s="1">
        <v>84</v>
      </c>
      <c r="C86" s="4">
        <v>1.269999999999996</v>
      </c>
      <c r="D86" s="4">
        <v>-1.6740000000000066</v>
      </c>
      <c r="E86" s="4">
        <v>-0.48999999999999488</v>
      </c>
      <c r="F86" s="5">
        <v>-71.52600000000001</v>
      </c>
      <c r="G86" s="138" t="s">
        <v>14</v>
      </c>
    </row>
    <row r="87" spans="2:20">
      <c r="B87" s="1">
        <v>85</v>
      </c>
      <c r="C87" s="7">
        <v>19.477999999999994</v>
      </c>
      <c r="D87" s="7">
        <v>-12.641999999999996</v>
      </c>
      <c r="E87" s="7">
        <v>1.8349999999999937</v>
      </c>
      <c r="F87" s="8">
        <v>-19.576999999999998</v>
      </c>
      <c r="G87" s="138"/>
    </row>
    <row r="88" spans="2:20" ht="14.65" thickBot="1">
      <c r="B88" s="1">
        <v>86</v>
      </c>
      <c r="C88" s="7">
        <v>-27.731999999999999</v>
      </c>
      <c r="D88" s="7">
        <v>10.920000000000002</v>
      </c>
      <c r="E88" s="7">
        <v>5.3760000000000048</v>
      </c>
      <c r="F88" s="8">
        <v>-43.455999999999989</v>
      </c>
      <c r="G88" s="138"/>
    </row>
    <row r="89" spans="2:20">
      <c r="B89" s="1">
        <v>87</v>
      </c>
      <c r="C89" s="7">
        <v>-7.0439999999999969</v>
      </c>
      <c r="D89" s="7">
        <v>11.063000000000002</v>
      </c>
      <c r="E89" s="7">
        <v>-19.486999999999995</v>
      </c>
      <c r="F89" s="8">
        <v>-19.588999999999999</v>
      </c>
      <c r="G89" s="138"/>
      <c r="I89" s="3" t="s">
        <v>78</v>
      </c>
      <c r="J89" s="4"/>
      <c r="K89" s="4"/>
      <c r="L89" s="4"/>
      <c r="M89" s="5"/>
      <c r="O89" t="s">
        <v>74</v>
      </c>
    </row>
    <row r="90" spans="2:20">
      <c r="B90" s="1">
        <v>88</v>
      </c>
      <c r="C90" s="7">
        <v>-0.29999999999999716</v>
      </c>
      <c r="D90" s="7">
        <v>-23.307000000000002</v>
      </c>
      <c r="E90" s="7">
        <v>-10.245999999999995</v>
      </c>
      <c r="F90" s="8">
        <v>-40.180000000000007</v>
      </c>
      <c r="G90" s="138"/>
      <c r="I90" s="6" t="s">
        <v>60</v>
      </c>
      <c r="J90" s="7" t="s">
        <v>7</v>
      </c>
      <c r="K90" s="7" t="s">
        <v>8</v>
      </c>
      <c r="L90" s="7" t="s">
        <v>9</v>
      </c>
      <c r="M90" s="8" t="s">
        <v>10</v>
      </c>
      <c r="O90" t="s">
        <v>60</v>
      </c>
      <c r="P90" t="s">
        <v>7</v>
      </c>
      <c r="Q90" t="s">
        <v>8</v>
      </c>
      <c r="R90" t="s">
        <v>9</v>
      </c>
      <c r="S90" t="s">
        <v>10</v>
      </c>
    </row>
    <row r="91" spans="2:20">
      <c r="B91" s="1">
        <v>89</v>
      </c>
      <c r="C91" s="7">
        <v>-0.66200000000000614</v>
      </c>
      <c r="D91" s="7">
        <v>0.48799999999999955</v>
      </c>
      <c r="E91" s="7">
        <v>-6.1760000000000019</v>
      </c>
      <c r="F91" s="8">
        <v>-39.734000000000009</v>
      </c>
      <c r="G91" s="138"/>
      <c r="I91" s="6"/>
      <c r="J91" s="7"/>
      <c r="K91" s="7"/>
      <c r="L91" s="7"/>
      <c r="M91" s="8"/>
    </row>
    <row r="92" spans="2:20">
      <c r="B92" s="1">
        <v>90</v>
      </c>
      <c r="C92" s="7">
        <v>4.5630000000000024</v>
      </c>
      <c r="D92" s="7">
        <v>-23.113</v>
      </c>
      <c r="E92" s="7">
        <v>17.218999999999994</v>
      </c>
      <c r="F92" s="8">
        <v>-17.736000000000004</v>
      </c>
      <c r="G92" s="138"/>
      <c r="I92" s="6" t="s">
        <v>61</v>
      </c>
      <c r="J92" s="7">
        <v>0</v>
      </c>
      <c r="K92" s="7">
        <v>0</v>
      </c>
      <c r="L92" s="7">
        <v>0</v>
      </c>
      <c r="M92" s="8">
        <v>0</v>
      </c>
      <c r="O92" t="s">
        <v>61</v>
      </c>
      <c r="P92" s="85">
        <v>0</v>
      </c>
      <c r="Q92" s="85">
        <v>0</v>
      </c>
      <c r="R92" s="85">
        <v>0</v>
      </c>
      <c r="S92" s="85">
        <v>0</v>
      </c>
      <c r="T92" s="85"/>
    </row>
    <row r="93" spans="2:20">
      <c r="B93" s="1">
        <v>91</v>
      </c>
      <c r="C93" s="7">
        <v>-14.016999999999996</v>
      </c>
      <c r="D93" s="7">
        <v>0.12900000000000489</v>
      </c>
      <c r="E93" s="7">
        <v>12.578999999999994</v>
      </c>
      <c r="F93" s="8">
        <v>20.956000000000003</v>
      </c>
      <c r="G93" s="138"/>
      <c r="I93" s="6" t="s">
        <v>62</v>
      </c>
      <c r="J93" s="7">
        <v>0</v>
      </c>
      <c r="K93" s="7">
        <v>0</v>
      </c>
      <c r="L93" s="7">
        <v>0</v>
      </c>
      <c r="M93" s="8">
        <v>0</v>
      </c>
      <c r="O93" t="s">
        <v>62</v>
      </c>
      <c r="P93" s="85">
        <v>0</v>
      </c>
      <c r="Q93" s="85">
        <v>0</v>
      </c>
      <c r="R93" s="85">
        <v>0</v>
      </c>
      <c r="S93" s="85">
        <v>0</v>
      </c>
      <c r="T93" s="85"/>
    </row>
    <row r="94" spans="2:20">
      <c r="B94" s="1">
        <v>92</v>
      </c>
      <c r="C94" s="7">
        <v>-6.4699999999999989</v>
      </c>
      <c r="D94" s="7">
        <v>-2.894999999999996</v>
      </c>
      <c r="E94" s="7">
        <v>-0.42199999999999704</v>
      </c>
      <c r="F94" s="8">
        <v>-50.887</v>
      </c>
      <c r="G94" s="138"/>
      <c r="I94" s="6" t="s">
        <v>63</v>
      </c>
      <c r="J94" s="7">
        <v>0</v>
      </c>
      <c r="K94" s="7">
        <v>0</v>
      </c>
      <c r="L94" s="7">
        <v>0</v>
      </c>
      <c r="M94" s="8">
        <v>0</v>
      </c>
      <c r="O94" t="s">
        <v>63</v>
      </c>
      <c r="P94" s="85">
        <v>0</v>
      </c>
      <c r="Q94" s="85">
        <v>0</v>
      </c>
      <c r="R94" s="85">
        <v>0</v>
      </c>
      <c r="S94" s="85">
        <v>0</v>
      </c>
      <c r="T94" s="85"/>
    </row>
    <row r="95" spans="2:20">
      <c r="B95" s="1">
        <v>93</v>
      </c>
      <c r="C95" s="7">
        <v>2.5559999999999974</v>
      </c>
      <c r="D95" s="7">
        <v>-17.376000000000005</v>
      </c>
      <c r="E95" s="7">
        <v>-2.3859999999999957</v>
      </c>
      <c r="F95" s="8">
        <v>-29.019000000000005</v>
      </c>
      <c r="G95" s="138"/>
      <c r="I95" s="6" t="s">
        <v>64</v>
      </c>
      <c r="J95" s="7">
        <v>0</v>
      </c>
      <c r="K95" s="7">
        <v>0</v>
      </c>
      <c r="L95" s="7">
        <v>0</v>
      </c>
      <c r="M95" s="8">
        <v>1</v>
      </c>
      <c r="O95" t="s">
        <v>64</v>
      </c>
      <c r="P95" s="85">
        <v>0</v>
      </c>
      <c r="Q95" s="85">
        <v>0</v>
      </c>
      <c r="R95" s="85">
        <v>0</v>
      </c>
      <c r="S95" s="85">
        <v>1.2987012987012988E-2</v>
      </c>
      <c r="T95" s="85"/>
    </row>
    <row r="96" spans="2:20">
      <c r="B96" s="1">
        <v>94</v>
      </c>
      <c r="C96" s="7">
        <v>-28.507999999999996</v>
      </c>
      <c r="D96" s="7"/>
      <c r="E96" s="7">
        <v>-6.3940000000000055</v>
      </c>
      <c r="F96" s="8">
        <v>-46.338999999999999</v>
      </c>
      <c r="G96" s="138"/>
      <c r="I96" s="6" t="s">
        <v>65</v>
      </c>
      <c r="J96" s="7">
        <v>2</v>
      </c>
      <c r="K96" s="7">
        <v>1</v>
      </c>
      <c r="L96" s="7">
        <v>1</v>
      </c>
      <c r="M96" s="8">
        <v>28</v>
      </c>
      <c r="O96" t="s">
        <v>65</v>
      </c>
      <c r="P96" s="85">
        <v>2.8571428571428571E-2</v>
      </c>
      <c r="Q96" s="85">
        <v>1.3333333333333334E-2</v>
      </c>
      <c r="R96" s="85">
        <v>1.3513513513513514E-2</v>
      </c>
      <c r="S96" s="85">
        <v>0.36363636363636365</v>
      </c>
      <c r="T96" s="85"/>
    </row>
    <row r="97" spans="2:20">
      <c r="B97" s="1">
        <v>95</v>
      </c>
      <c r="C97" s="7">
        <v>-11.835999999999999</v>
      </c>
      <c r="D97" s="7"/>
      <c r="E97" s="7"/>
      <c r="F97" s="8"/>
      <c r="G97" s="138"/>
      <c r="I97" s="6" t="s">
        <v>66</v>
      </c>
      <c r="J97" s="7">
        <v>46</v>
      </c>
      <c r="K97" s="7">
        <v>36</v>
      </c>
      <c r="L97" s="7">
        <v>34</v>
      </c>
      <c r="M97" s="8">
        <v>22</v>
      </c>
      <c r="O97" t="s">
        <v>66</v>
      </c>
      <c r="P97" s="85">
        <v>0.65714285714285714</v>
      </c>
      <c r="Q97" s="85">
        <v>0.48</v>
      </c>
      <c r="R97" s="85">
        <v>0.45945945945945948</v>
      </c>
      <c r="S97" s="85">
        <v>0.2857142857142857</v>
      </c>
      <c r="T97" s="85"/>
    </row>
    <row r="98" spans="2:20">
      <c r="B98" s="1">
        <v>96</v>
      </c>
      <c r="C98" s="7">
        <v>-17.317999999999998</v>
      </c>
      <c r="D98" s="7">
        <v>0.9620000000000033</v>
      </c>
      <c r="E98" s="7">
        <v>-20.186999999999998</v>
      </c>
      <c r="F98" s="8">
        <v>-22.058000000000007</v>
      </c>
      <c r="G98" s="138"/>
      <c r="I98" s="6" t="s">
        <v>67</v>
      </c>
      <c r="J98" s="7">
        <v>22</v>
      </c>
      <c r="K98" s="7">
        <v>38</v>
      </c>
      <c r="L98" s="7">
        <v>38</v>
      </c>
      <c r="M98" s="8">
        <v>15</v>
      </c>
      <c r="O98" t="s">
        <v>67</v>
      </c>
      <c r="P98" s="85">
        <v>0.31428571428571428</v>
      </c>
      <c r="Q98" s="85">
        <v>0.50666666666666671</v>
      </c>
      <c r="R98" s="85">
        <v>0.51351351351351349</v>
      </c>
      <c r="S98" s="85">
        <v>0.19480519480519481</v>
      </c>
      <c r="T98" s="85"/>
    </row>
    <row r="99" spans="2:20">
      <c r="B99" s="1">
        <v>97</v>
      </c>
      <c r="C99" s="7">
        <v>-2.992999999999995</v>
      </c>
      <c r="D99" s="7">
        <v>-2.7879999999999967</v>
      </c>
      <c r="E99" s="7">
        <v>1.9680000000000035</v>
      </c>
      <c r="F99" s="8">
        <v>24.849999999999994</v>
      </c>
      <c r="G99" s="138"/>
      <c r="I99" s="6" t="s">
        <v>68</v>
      </c>
      <c r="J99" s="7">
        <v>0</v>
      </c>
      <c r="K99" s="7">
        <v>0</v>
      </c>
      <c r="L99" s="7">
        <v>1</v>
      </c>
      <c r="M99" s="8">
        <v>11</v>
      </c>
      <c r="O99" t="s">
        <v>68</v>
      </c>
      <c r="P99" s="85">
        <v>0</v>
      </c>
      <c r="Q99" s="85">
        <v>0</v>
      </c>
      <c r="R99" s="85">
        <v>1.3513513513513514E-2</v>
      </c>
      <c r="S99" s="85">
        <v>0.14285714285714285</v>
      </c>
      <c r="T99" s="85"/>
    </row>
    <row r="100" spans="2:20">
      <c r="B100" s="1">
        <v>98</v>
      </c>
      <c r="C100" s="7">
        <v>-32.658000000000001</v>
      </c>
      <c r="D100" s="7">
        <v>22.085999999999999</v>
      </c>
      <c r="E100" s="7">
        <v>1.2210000000000036</v>
      </c>
      <c r="F100" s="8">
        <v>-21.439999999999998</v>
      </c>
      <c r="G100" s="138"/>
      <c r="I100" s="6" t="s">
        <v>69</v>
      </c>
      <c r="J100" s="7">
        <v>0</v>
      </c>
      <c r="K100" s="7">
        <v>0</v>
      </c>
      <c r="L100" s="7">
        <v>0</v>
      </c>
      <c r="M100" s="8">
        <v>0</v>
      </c>
      <c r="O100" t="s">
        <v>69</v>
      </c>
      <c r="P100" s="85">
        <v>0</v>
      </c>
      <c r="Q100" s="85">
        <v>0</v>
      </c>
      <c r="R100" s="85">
        <v>0</v>
      </c>
      <c r="S100" s="85">
        <v>0</v>
      </c>
      <c r="T100" s="85"/>
    </row>
    <row r="101" spans="2:20">
      <c r="B101" s="1">
        <v>99</v>
      </c>
      <c r="C101" s="7">
        <v>-25.894999999999996</v>
      </c>
      <c r="D101" s="7">
        <v>-11.936999999999998</v>
      </c>
      <c r="E101" s="7">
        <v>2.769999999999996</v>
      </c>
      <c r="F101" s="8">
        <v>-8.304000000000002</v>
      </c>
      <c r="G101" s="138"/>
      <c r="I101" s="6" t="s">
        <v>70</v>
      </c>
      <c r="J101" s="7">
        <v>0</v>
      </c>
      <c r="K101" s="7">
        <v>0</v>
      </c>
      <c r="L101" s="7">
        <v>0</v>
      </c>
      <c r="M101" s="8">
        <v>0</v>
      </c>
      <c r="O101" t="s">
        <v>70</v>
      </c>
      <c r="P101" s="85">
        <v>0</v>
      </c>
      <c r="Q101" s="85">
        <v>0</v>
      </c>
      <c r="R101" s="85">
        <v>0</v>
      </c>
      <c r="S101" s="85">
        <v>0</v>
      </c>
      <c r="T101" s="85"/>
    </row>
    <row r="102" spans="2:20">
      <c r="B102" s="1">
        <v>100</v>
      </c>
      <c r="C102" s="7">
        <v>-7.195999999999998</v>
      </c>
      <c r="D102" s="7">
        <v>-21.302000000000007</v>
      </c>
      <c r="E102" s="7">
        <v>17.858000000000004</v>
      </c>
      <c r="F102" s="8">
        <v>-48.64500000000001</v>
      </c>
      <c r="G102" s="138"/>
      <c r="I102" s="6" t="s">
        <v>71</v>
      </c>
      <c r="J102" s="7">
        <v>0</v>
      </c>
      <c r="K102" s="7">
        <v>0</v>
      </c>
      <c r="L102" s="7">
        <v>0</v>
      </c>
      <c r="M102" s="8">
        <v>0</v>
      </c>
      <c r="O102" t="s">
        <v>71</v>
      </c>
      <c r="P102" s="85">
        <v>0</v>
      </c>
      <c r="Q102" s="85">
        <v>0</v>
      </c>
      <c r="R102" s="85">
        <v>0</v>
      </c>
      <c r="S102" s="85">
        <v>0</v>
      </c>
      <c r="T102" s="85"/>
    </row>
    <row r="103" spans="2:20">
      <c r="B103" s="1">
        <v>101</v>
      </c>
      <c r="C103" s="7">
        <v>-1.6770000000000067</v>
      </c>
      <c r="D103" s="7">
        <v>-17.375</v>
      </c>
      <c r="E103" s="7">
        <v>17.266000000000005</v>
      </c>
      <c r="F103" s="8">
        <v>-32.442999999999998</v>
      </c>
      <c r="G103" s="138"/>
      <c r="I103" s="6" t="s">
        <v>72</v>
      </c>
      <c r="J103" s="7">
        <v>0</v>
      </c>
      <c r="K103" s="7">
        <v>0</v>
      </c>
      <c r="L103" s="7">
        <v>0</v>
      </c>
      <c r="M103" s="8">
        <v>0</v>
      </c>
      <c r="O103" t="s">
        <v>72</v>
      </c>
      <c r="P103" s="85">
        <v>0</v>
      </c>
      <c r="Q103" s="85">
        <v>0</v>
      </c>
      <c r="R103" s="85">
        <v>0</v>
      </c>
      <c r="S103" s="85">
        <v>0</v>
      </c>
      <c r="T103" s="85"/>
    </row>
    <row r="104" spans="2:20">
      <c r="B104" s="1">
        <v>102</v>
      </c>
      <c r="C104" s="7">
        <v>-32.231999999999999</v>
      </c>
      <c r="D104" s="7">
        <v>14.634</v>
      </c>
      <c r="E104" s="7">
        <v>3.7980000000000018</v>
      </c>
      <c r="F104" s="8">
        <v>-13.355000000000004</v>
      </c>
      <c r="G104" s="138"/>
      <c r="I104" s="6"/>
      <c r="J104" s="7"/>
      <c r="K104" s="7"/>
      <c r="L104" s="7"/>
      <c r="M104" s="8"/>
      <c r="P104" s="85"/>
      <c r="Q104" s="85"/>
      <c r="R104" s="85"/>
      <c r="S104" s="85"/>
      <c r="T104" s="85"/>
    </row>
    <row r="105" spans="2:20" ht="14.65" thickBot="1">
      <c r="B105" s="1">
        <v>103</v>
      </c>
      <c r="C105" s="7">
        <v>8.0900000000000034</v>
      </c>
      <c r="D105" s="7">
        <v>-9.9969999999999999</v>
      </c>
      <c r="E105" s="7">
        <v>19.963999999999999</v>
      </c>
      <c r="F105" s="8">
        <v>-20.216999999999999</v>
      </c>
      <c r="G105" s="138"/>
      <c r="I105" s="9" t="s">
        <v>77</v>
      </c>
      <c r="J105" s="10">
        <v>70</v>
      </c>
      <c r="K105" s="10">
        <v>75</v>
      </c>
      <c r="L105" s="10">
        <v>74</v>
      </c>
      <c r="M105" s="11">
        <v>77</v>
      </c>
      <c r="O105" t="s">
        <v>77</v>
      </c>
      <c r="P105" s="85">
        <v>1</v>
      </c>
      <c r="Q105" s="85">
        <v>1</v>
      </c>
      <c r="R105" s="85">
        <v>1</v>
      </c>
      <c r="S105" s="85">
        <v>1</v>
      </c>
      <c r="T105" s="85"/>
    </row>
    <row r="106" spans="2:20">
      <c r="B106" s="1">
        <v>104</v>
      </c>
      <c r="C106" s="7">
        <v>-3.7960000000000065</v>
      </c>
      <c r="D106" s="7">
        <v>-4.2530000000000001</v>
      </c>
      <c r="E106" s="7">
        <v>-35.914000000000001</v>
      </c>
      <c r="F106" s="8">
        <v>-4.9509999999999934</v>
      </c>
      <c r="G106" s="138"/>
    </row>
    <row r="107" spans="2:20">
      <c r="B107" s="1">
        <v>105</v>
      </c>
      <c r="C107" s="7">
        <v>-12.600999999999999</v>
      </c>
      <c r="D107" s="7">
        <v>-30.256</v>
      </c>
      <c r="E107" s="7">
        <v>-18.721000000000004</v>
      </c>
      <c r="F107" s="8">
        <v>-10.843999999999994</v>
      </c>
      <c r="G107" s="138"/>
    </row>
    <row r="108" spans="2:20">
      <c r="B108" s="1">
        <v>106</v>
      </c>
      <c r="C108" s="7"/>
      <c r="D108" s="7">
        <v>7.3709999999999951</v>
      </c>
      <c r="E108" s="7"/>
      <c r="F108" s="8">
        <v>-11.411000000000001</v>
      </c>
      <c r="G108" s="138"/>
    </row>
    <row r="109" spans="2:20">
      <c r="B109" s="1">
        <v>107</v>
      </c>
      <c r="C109" s="7">
        <v>11.451999999999998</v>
      </c>
      <c r="D109" s="7">
        <v>-1.847999999999999</v>
      </c>
      <c r="E109" s="7">
        <v>2.7789999999999964</v>
      </c>
      <c r="F109" s="8">
        <v>-16.210999999999999</v>
      </c>
      <c r="G109" s="138"/>
    </row>
    <row r="110" spans="2:20">
      <c r="B110" s="1">
        <v>108</v>
      </c>
      <c r="C110" s="7">
        <v>-5.3319999999999936</v>
      </c>
      <c r="D110" s="7">
        <v>19.128</v>
      </c>
      <c r="E110" s="7">
        <v>6.6430000000000007</v>
      </c>
      <c r="F110" s="8">
        <v>-32.372</v>
      </c>
      <c r="G110" s="138"/>
    </row>
    <row r="111" spans="2:20">
      <c r="B111" s="1">
        <v>109</v>
      </c>
      <c r="C111" s="7">
        <v>2.6659999999999968</v>
      </c>
      <c r="D111" s="7">
        <v>16.635999999999996</v>
      </c>
      <c r="E111" s="7">
        <v>1.0079999999999956</v>
      </c>
      <c r="F111" s="8">
        <v>-40.300999999999988</v>
      </c>
      <c r="G111" s="138"/>
    </row>
    <row r="112" spans="2:20">
      <c r="B112" s="1">
        <v>110</v>
      </c>
      <c r="C112" s="7">
        <v>-13.284999999999997</v>
      </c>
      <c r="D112" s="7">
        <v>10.061000000000007</v>
      </c>
      <c r="E112" s="7">
        <v>-3.4000000000000057</v>
      </c>
      <c r="F112" s="8">
        <v>-36.019999999999996</v>
      </c>
      <c r="G112" s="138"/>
    </row>
    <row r="113" spans="2:7">
      <c r="B113" s="1">
        <v>111</v>
      </c>
      <c r="C113" s="7">
        <v>15.596000000000004</v>
      </c>
      <c r="D113" s="7">
        <v>22.346000000000004</v>
      </c>
      <c r="E113" s="7">
        <v>10.376000000000005</v>
      </c>
      <c r="F113" s="8">
        <v>-38.679000000000002</v>
      </c>
      <c r="G113" s="138"/>
    </row>
    <row r="114" spans="2:7">
      <c r="B114" s="1">
        <v>112</v>
      </c>
      <c r="C114" s="7">
        <v>15.108000000000004</v>
      </c>
      <c r="D114" s="7">
        <v>14.700999999999993</v>
      </c>
      <c r="E114" s="7">
        <v>2.1659999999999968</v>
      </c>
      <c r="F114" s="8">
        <v>-13.641000000000005</v>
      </c>
      <c r="G114" s="138"/>
    </row>
    <row r="115" spans="2:7">
      <c r="B115" s="1">
        <v>113</v>
      </c>
      <c r="C115" s="7">
        <v>-0.93899999999999295</v>
      </c>
      <c r="D115" s="7">
        <v>11.914000000000001</v>
      </c>
      <c r="E115" s="7">
        <v>23.986000000000004</v>
      </c>
      <c r="F115" s="8">
        <v>-36.352999999999994</v>
      </c>
      <c r="G115" s="138"/>
    </row>
    <row r="116" spans="2:7">
      <c r="B116" s="1">
        <v>114</v>
      </c>
      <c r="C116" s="7">
        <v>-0.71599999999999397</v>
      </c>
      <c r="D116" s="7">
        <v>15.944999999999993</v>
      </c>
      <c r="E116" s="7">
        <v>-6.3070000000000022</v>
      </c>
      <c r="F116" s="8">
        <v>-47.082999999999998</v>
      </c>
      <c r="G116" s="138"/>
    </row>
    <row r="117" spans="2:7">
      <c r="B117" s="1">
        <v>115</v>
      </c>
      <c r="C117" s="7">
        <v>4.1910000000000025</v>
      </c>
      <c r="D117" s="7">
        <v>4.3940000000000055</v>
      </c>
      <c r="E117" s="7">
        <v>18.619</v>
      </c>
      <c r="F117" s="8">
        <v>-34.638000000000005</v>
      </c>
      <c r="G117" s="138"/>
    </row>
    <row r="118" spans="2:7">
      <c r="B118" s="1">
        <v>116</v>
      </c>
      <c r="C118" s="7">
        <v>-5.0289999999999964</v>
      </c>
      <c r="D118" s="7">
        <v>22.099000000000004</v>
      </c>
      <c r="E118" s="7">
        <v>24.944000000000003</v>
      </c>
      <c r="F118" s="8">
        <v>-37.930999999999997</v>
      </c>
      <c r="G118" s="138"/>
    </row>
    <row r="119" spans="2:7">
      <c r="B119" s="1">
        <v>117</v>
      </c>
      <c r="C119" s="7">
        <v>14.164000000000001</v>
      </c>
      <c r="D119" s="7">
        <v>5.1940000000000026</v>
      </c>
      <c r="E119" s="7">
        <v>-17.025999999999996</v>
      </c>
      <c r="F119" s="8">
        <v>-56.31</v>
      </c>
      <c r="G119" s="138"/>
    </row>
    <row r="120" spans="2:7">
      <c r="B120" s="1">
        <v>118</v>
      </c>
      <c r="C120" s="7"/>
      <c r="D120" s="7">
        <v>5.7109999999999985</v>
      </c>
      <c r="E120" s="7">
        <v>-5.784000000000006</v>
      </c>
      <c r="F120" s="8">
        <v>-38.704000000000008</v>
      </c>
      <c r="G120" s="138"/>
    </row>
    <row r="121" spans="2:7">
      <c r="B121" s="1">
        <v>119</v>
      </c>
      <c r="C121" s="7"/>
      <c r="D121" s="7">
        <v>12.528999999999996</v>
      </c>
      <c r="E121" s="7"/>
      <c r="F121" s="8">
        <v>-34.117000000000004</v>
      </c>
      <c r="G121" s="138"/>
    </row>
    <row r="122" spans="2:7">
      <c r="B122" s="1">
        <v>120</v>
      </c>
      <c r="C122" s="7">
        <v>-18.546999999999997</v>
      </c>
      <c r="D122" s="7">
        <v>-17.613</v>
      </c>
      <c r="E122" s="7">
        <v>-2.7259999999999991</v>
      </c>
      <c r="F122" s="8">
        <v>-35.272000000000006</v>
      </c>
      <c r="G122" s="138"/>
    </row>
    <row r="123" spans="2:7">
      <c r="B123" s="1">
        <v>121</v>
      </c>
      <c r="C123" s="7">
        <v>-28.382999999999996</v>
      </c>
      <c r="D123" s="7">
        <v>-26.564999999999998</v>
      </c>
      <c r="E123" s="7">
        <v>11.060000000000002</v>
      </c>
      <c r="F123" s="8">
        <v>-49.61099999999999</v>
      </c>
      <c r="G123" s="138"/>
    </row>
    <row r="124" spans="2:7">
      <c r="B124" s="1">
        <v>122</v>
      </c>
      <c r="C124" s="7">
        <v>-25.251999999999995</v>
      </c>
      <c r="D124" s="7">
        <v>25.790999999999997</v>
      </c>
      <c r="E124" s="7">
        <v>-22.346000000000004</v>
      </c>
      <c r="F124" s="8">
        <v>-36.870000000000005</v>
      </c>
      <c r="G124" s="138"/>
    </row>
    <row r="125" spans="2:7">
      <c r="B125" s="1">
        <v>123</v>
      </c>
      <c r="C125" s="7">
        <v>-18.141999999999996</v>
      </c>
      <c r="D125" s="7">
        <v>17.373999999999995</v>
      </c>
      <c r="E125" s="7">
        <v>-17.102999999999994</v>
      </c>
      <c r="F125" s="8">
        <v>-26.930000000000007</v>
      </c>
      <c r="G125" s="138"/>
    </row>
    <row r="126" spans="2:7">
      <c r="B126" s="1">
        <v>124</v>
      </c>
      <c r="C126" s="7">
        <v>-13.575000000000003</v>
      </c>
      <c r="D126" s="7">
        <v>15.132999999999996</v>
      </c>
      <c r="E126" s="7">
        <v>7.9189999999999969</v>
      </c>
      <c r="F126" s="8">
        <v>-47.336999999999989</v>
      </c>
      <c r="G126" s="138"/>
    </row>
    <row r="127" spans="2:7">
      <c r="B127" s="1">
        <v>125</v>
      </c>
      <c r="C127" s="7">
        <v>-22.712000000000003</v>
      </c>
      <c r="D127" s="7">
        <v>-2.203000000000003</v>
      </c>
      <c r="E127" s="7">
        <v>-11.143000000000001</v>
      </c>
      <c r="F127" s="8">
        <v>-28.784999999999997</v>
      </c>
      <c r="G127" s="138"/>
    </row>
    <row r="128" spans="2:7">
      <c r="B128" s="1">
        <v>126</v>
      </c>
      <c r="C128" s="7">
        <v>-19.974999999999994</v>
      </c>
      <c r="D128" s="7">
        <v>-16.843000000000004</v>
      </c>
      <c r="E128" s="7">
        <v>-19.637</v>
      </c>
      <c r="F128" s="8">
        <v>-26.305000000000007</v>
      </c>
      <c r="G128" s="138"/>
    </row>
    <row r="129" spans="2:7">
      <c r="B129" s="1">
        <v>127</v>
      </c>
      <c r="C129" s="7">
        <v>-25.221999999999994</v>
      </c>
      <c r="D129" s="7">
        <v>-2.4539999999999935</v>
      </c>
      <c r="E129" s="7">
        <v>-14.813000000000002</v>
      </c>
      <c r="F129" s="8">
        <v>-31.379000000000005</v>
      </c>
      <c r="G129" s="138"/>
    </row>
    <row r="130" spans="2:7">
      <c r="B130" s="1">
        <v>128</v>
      </c>
      <c r="C130" s="7">
        <v>-26.037999999999997</v>
      </c>
      <c r="D130" s="7">
        <v>19.421999999999997</v>
      </c>
      <c r="E130" s="7">
        <v>-2.8059999999999974</v>
      </c>
      <c r="F130" s="8">
        <v>-8.0430000000000064</v>
      </c>
      <c r="G130" s="138"/>
    </row>
    <row r="131" spans="2:7">
      <c r="B131" s="1">
        <v>129</v>
      </c>
      <c r="C131" s="7">
        <v>-10.748000000000005</v>
      </c>
      <c r="D131" s="7">
        <v>10.891999999999996</v>
      </c>
      <c r="E131" s="7">
        <v>16.049000000000007</v>
      </c>
      <c r="F131" s="8">
        <v>-40.173000000000002</v>
      </c>
      <c r="G131" s="138"/>
    </row>
    <row r="132" spans="2:7">
      <c r="B132" s="1">
        <v>130</v>
      </c>
      <c r="C132" s="7"/>
      <c r="D132" s="7">
        <v>-7.2219999999999942</v>
      </c>
      <c r="E132" s="7">
        <v>47.338999999999999</v>
      </c>
      <c r="F132" s="8">
        <v>-36.902000000000001</v>
      </c>
      <c r="G132" s="138"/>
    </row>
    <row r="133" spans="2:7">
      <c r="B133" s="1">
        <v>131</v>
      </c>
      <c r="C133" s="7"/>
      <c r="D133" s="7">
        <v>-8.9830000000000041</v>
      </c>
      <c r="E133" s="7">
        <v>-6.215999999999994</v>
      </c>
      <c r="F133" s="8">
        <v>-41.507000000000005</v>
      </c>
      <c r="G133" s="138"/>
    </row>
    <row r="134" spans="2:7">
      <c r="B134" s="1">
        <v>132</v>
      </c>
      <c r="C134" s="7"/>
      <c r="D134" s="7">
        <v>-8.7150000000000034</v>
      </c>
      <c r="E134" s="7">
        <v>-2.2240000000000038</v>
      </c>
      <c r="F134" s="8">
        <v>-36.180999999999997</v>
      </c>
      <c r="G134" s="138"/>
    </row>
    <row r="135" spans="2:7">
      <c r="B135" s="1">
        <v>133</v>
      </c>
      <c r="C135" s="7"/>
      <c r="D135" s="7">
        <v>-13.430999999999997</v>
      </c>
      <c r="E135" s="7">
        <v>-6.5990000000000038</v>
      </c>
      <c r="F135" s="8">
        <v>-53.949000000000012</v>
      </c>
      <c r="G135" s="138"/>
    </row>
    <row r="136" spans="2:7">
      <c r="B136" s="1">
        <v>134</v>
      </c>
      <c r="C136" s="7">
        <v>-0.16500000000000625</v>
      </c>
      <c r="D136" s="7">
        <v>-2.6029999999999944</v>
      </c>
      <c r="E136" s="7">
        <v>-3.1800000000000068</v>
      </c>
      <c r="F136" s="8">
        <v>18.652000000000001</v>
      </c>
      <c r="G136" s="138"/>
    </row>
    <row r="137" spans="2:7">
      <c r="B137" s="1">
        <v>135</v>
      </c>
      <c r="C137" s="7">
        <v>-3.813999999999993</v>
      </c>
      <c r="D137" s="7">
        <v>-2.2909999999999968</v>
      </c>
      <c r="E137" s="7">
        <v>-1.4689999999999941</v>
      </c>
      <c r="F137" s="8">
        <v>12.094999999999999</v>
      </c>
      <c r="G137" s="138"/>
    </row>
    <row r="138" spans="2:7">
      <c r="B138" s="1">
        <v>136</v>
      </c>
      <c r="C138" s="7">
        <v>-0.97100000000000364</v>
      </c>
      <c r="D138" s="7">
        <v>-1.4879999999999995</v>
      </c>
      <c r="E138" s="7">
        <v>-12.040999999999997</v>
      </c>
      <c r="F138" s="8">
        <v>4.0859999999999985</v>
      </c>
      <c r="G138" s="138"/>
    </row>
    <row r="139" spans="2:7">
      <c r="B139" s="1">
        <v>137</v>
      </c>
      <c r="C139" s="7">
        <v>-4.242999999999995</v>
      </c>
      <c r="D139" s="7">
        <v>-12.350999999999999</v>
      </c>
      <c r="E139" s="7">
        <v>-5.3930000000000007</v>
      </c>
      <c r="F139" s="8">
        <v>11.504000000000005</v>
      </c>
      <c r="G139" s="138"/>
    </row>
    <row r="140" spans="2:7">
      <c r="B140" s="1">
        <v>138</v>
      </c>
      <c r="C140" s="7">
        <v>-9.8190000000000026</v>
      </c>
      <c r="D140" s="7">
        <v>-3.5450000000000017</v>
      </c>
      <c r="E140" s="7">
        <v>-5.6880000000000024</v>
      </c>
      <c r="F140" s="8">
        <v>0.46599999999999397</v>
      </c>
      <c r="G140" s="138"/>
    </row>
    <row r="141" spans="2:7">
      <c r="B141" s="1">
        <v>139</v>
      </c>
      <c r="C141" s="7">
        <v>-12.094999999999999</v>
      </c>
      <c r="D141" s="7">
        <v>-9.4620000000000033</v>
      </c>
      <c r="E141" s="7">
        <v>-13.528999999999996</v>
      </c>
      <c r="F141" s="8">
        <v>-6.5160000000000053</v>
      </c>
      <c r="G141" s="138"/>
    </row>
    <row r="142" spans="2:7">
      <c r="B142" s="1">
        <v>140</v>
      </c>
      <c r="C142" s="7">
        <v>0.60999999999999943</v>
      </c>
      <c r="D142" s="7">
        <v>0.47700000000000387</v>
      </c>
      <c r="E142" s="7">
        <v>-11.310000000000002</v>
      </c>
      <c r="F142" s="8">
        <v>9.7090000000000032</v>
      </c>
      <c r="G142" s="138"/>
    </row>
    <row r="143" spans="2:7">
      <c r="B143" s="1">
        <v>141</v>
      </c>
      <c r="C143" s="7">
        <v>-2.4270000000000067</v>
      </c>
      <c r="D143" s="7">
        <v>-9.4620000000000033</v>
      </c>
      <c r="E143" s="7">
        <v>8.7459999999999951</v>
      </c>
      <c r="F143" s="8">
        <v>-2.3370000000000033</v>
      </c>
      <c r="G143" s="138"/>
    </row>
    <row r="144" spans="2:7">
      <c r="B144" s="1">
        <v>142</v>
      </c>
      <c r="C144" s="7">
        <v>-0.16500000000000625</v>
      </c>
      <c r="D144" s="7">
        <v>4.7639999999999958</v>
      </c>
      <c r="E144" s="7">
        <v>0.96299999999999386</v>
      </c>
      <c r="F144" s="8">
        <v>23.236000000000004</v>
      </c>
      <c r="G144" s="138"/>
    </row>
    <row r="145" spans="2:7">
      <c r="B145" s="1">
        <v>143</v>
      </c>
      <c r="C145" s="7">
        <v>-14.930999999999997</v>
      </c>
      <c r="D145" s="7">
        <v>-13.088999999999999</v>
      </c>
      <c r="E145" s="7">
        <v>-3.3780000000000001</v>
      </c>
      <c r="F145" s="8">
        <v>11.370999999999995</v>
      </c>
      <c r="G145" s="138"/>
    </row>
    <row r="146" spans="2:7">
      <c r="B146" s="1">
        <v>144</v>
      </c>
      <c r="C146" s="7">
        <v>-3.1670000000000016</v>
      </c>
      <c r="D146" s="7">
        <v>7.2259999999999991</v>
      </c>
      <c r="E146" s="7">
        <v>5.8190000000000026</v>
      </c>
      <c r="F146" s="8">
        <v>10.573999999999998</v>
      </c>
      <c r="G146" s="138"/>
    </row>
    <row r="147" spans="2:7">
      <c r="B147" s="1">
        <v>145</v>
      </c>
      <c r="C147" s="7">
        <v>-2.3940000000000055</v>
      </c>
      <c r="D147" s="7">
        <v>-2.1760000000000019</v>
      </c>
      <c r="E147" s="7">
        <v>5.8190000000000026</v>
      </c>
      <c r="F147" s="8">
        <v>10.631</v>
      </c>
      <c r="G147" s="138"/>
    </row>
    <row r="148" spans="2:7">
      <c r="B148" s="1">
        <v>146</v>
      </c>
      <c r="C148" s="7">
        <v>-0.57899999999999352</v>
      </c>
      <c r="D148" s="7">
        <v>-6.6910000000000025</v>
      </c>
      <c r="E148" s="7">
        <v>-5.8100000000000023</v>
      </c>
      <c r="F148" s="8">
        <v>8.7339999999999947</v>
      </c>
      <c r="G148" s="138"/>
    </row>
    <row r="149" spans="2:7">
      <c r="B149" s="1">
        <v>147</v>
      </c>
      <c r="C149" s="7">
        <v>-20.480999999999995</v>
      </c>
      <c r="D149" s="7">
        <v>-16.572000000000003</v>
      </c>
      <c r="E149" s="7">
        <v>-0.22499999999999432</v>
      </c>
      <c r="F149" s="8">
        <v>-3.4869999999999948</v>
      </c>
      <c r="G149" s="138"/>
    </row>
    <row r="150" spans="2:7">
      <c r="B150" s="1">
        <v>148</v>
      </c>
      <c r="C150" s="7">
        <v>11.010000000000005</v>
      </c>
      <c r="D150" s="7">
        <v>9.9260000000000019</v>
      </c>
      <c r="E150" s="7">
        <v>20.694999999999993</v>
      </c>
      <c r="F150" s="8">
        <v>33.591000000000001</v>
      </c>
      <c r="G150" s="138"/>
    </row>
    <row r="151" spans="2:7">
      <c r="B151" s="1">
        <v>149</v>
      </c>
      <c r="C151" s="7">
        <v>7.6749999999999972</v>
      </c>
      <c r="D151" s="7">
        <v>2.3250000000000028</v>
      </c>
      <c r="E151" s="7">
        <v>3.1800000000000068</v>
      </c>
      <c r="F151" s="8">
        <v>28.740000000000002</v>
      </c>
      <c r="G151" s="138"/>
    </row>
    <row r="152" spans="2:7">
      <c r="B152" s="1">
        <v>150</v>
      </c>
      <c r="C152" s="7">
        <v>29.651000000000003</v>
      </c>
      <c r="D152" s="7">
        <v>2.2199999999999989</v>
      </c>
      <c r="E152" s="7">
        <v>23.164000000000001</v>
      </c>
      <c r="F152" s="8">
        <v>50.79</v>
      </c>
      <c r="G152" s="138"/>
    </row>
    <row r="153" spans="2:7">
      <c r="B153" s="1">
        <v>151</v>
      </c>
      <c r="C153" s="7">
        <v>-4.0969999999999942</v>
      </c>
      <c r="D153" s="7">
        <v>5.5109999999999957</v>
      </c>
      <c r="E153" s="7">
        <v>13.593999999999994</v>
      </c>
      <c r="F153" s="8">
        <v>48.18</v>
      </c>
      <c r="G153" s="138"/>
    </row>
    <row r="154" spans="2:7">
      <c r="B154" s="1">
        <v>152</v>
      </c>
      <c r="C154" s="7">
        <v>8.3670000000000044</v>
      </c>
      <c r="D154" s="7">
        <v>13.367999999999995</v>
      </c>
      <c r="E154" s="7">
        <v>7.4399999999999977</v>
      </c>
      <c r="F154" s="8">
        <v>23.513999999999996</v>
      </c>
      <c r="G154" s="138"/>
    </row>
    <row r="155" spans="2:7">
      <c r="B155" s="1">
        <v>153</v>
      </c>
      <c r="C155" s="7">
        <v>8.2639999999999958</v>
      </c>
      <c r="D155" s="7">
        <v>5.6500000000000057</v>
      </c>
      <c r="E155" s="7">
        <v>10.829999999999998</v>
      </c>
      <c r="F155" s="8">
        <v>37.926000000000002</v>
      </c>
      <c r="G155" s="138"/>
    </row>
    <row r="156" spans="2:7">
      <c r="B156" s="1">
        <v>154</v>
      </c>
      <c r="C156" s="7">
        <v>0.91500000000000625</v>
      </c>
      <c r="D156" s="7">
        <v>8.7540000000000049</v>
      </c>
      <c r="E156" s="7">
        <v>3.1290000000000049</v>
      </c>
      <c r="F156" s="8">
        <v>30.53</v>
      </c>
      <c r="G156" s="138"/>
    </row>
    <row r="157" spans="2:7">
      <c r="B157" s="1">
        <v>155</v>
      </c>
      <c r="C157" s="7">
        <v>-0.15099999999999625</v>
      </c>
      <c r="D157" s="7">
        <v>-5.0919999999999987</v>
      </c>
      <c r="E157" s="7">
        <v>-1.0510000000000019</v>
      </c>
      <c r="F157" s="8">
        <v>43.192</v>
      </c>
      <c r="G157" s="138"/>
    </row>
    <row r="158" spans="2:7">
      <c r="B158" s="1">
        <v>156</v>
      </c>
      <c r="C158" s="7">
        <v>1.2480000000000047</v>
      </c>
      <c r="D158" s="7">
        <v>-2.8619999999999948</v>
      </c>
      <c r="E158" s="7">
        <v>14.644000000000005</v>
      </c>
      <c r="F158" s="8">
        <v>39.758000000000003</v>
      </c>
      <c r="G158" s="138"/>
    </row>
    <row r="159" spans="2:7">
      <c r="B159" s="1">
        <v>157</v>
      </c>
      <c r="C159" s="7">
        <v>7.1979999999999933</v>
      </c>
      <c r="D159" s="7">
        <v>4.7489999999999952</v>
      </c>
      <c r="E159" s="7">
        <v>9.7759999999999962</v>
      </c>
      <c r="F159" s="8">
        <v>58.164999999999999</v>
      </c>
      <c r="G159" s="138"/>
    </row>
    <row r="160" spans="2:7">
      <c r="B160" s="1">
        <v>158</v>
      </c>
      <c r="C160" s="7">
        <v>7.1400000000000006</v>
      </c>
      <c r="D160" s="7">
        <v>-1.3640000000000043</v>
      </c>
      <c r="E160" s="7">
        <v>4.5289999999999964</v>
      </c>
      <c r="F160" s="8">
        <v>-7.3589999999999947</v>
      </c>
      <c r="G160" s="138"/>
    </row>
    <row r="161" spans="2:20">
      <c r="B161" s="1">
        <v>159</v>
      </c>
      <c r="C161" s="7">
        <v>8.7459999999999951</v>
      </c>
      <c r="D161" s="7">
        <v>13.590000000000003</v>
      </c>
      <c r="E161" s="7">
        <v>16.698999999999998</v>
      </c>
      <c r="F161" s="8">
        <v>32.076999999999998</v>
      </c>
      <c r="G161" s="138"/>
    </row>
    <row r="162" spans="2:20">
      <c r="B162" s="1">
        <v>160</v>
      </c>
      <c r="C162" s="7">
        <v>-5.9749999999999943</v>
      </c>
      <c r="D162" s="7">
        <v>1.070999999999998</v>
      </c>
      <c r="E162" s="7">
        <v>17.962999999999994</v>
      </c>
      <c r="F162" s="8">
        <v>55.1</v>
      </c>
      <c r="G162" s="138"/>
    </row>
    <row r="163" spans="2:20" ht="14.65" thickBot="1">
      <c r="B163" s="1">
        <v>161</v>
      </c>
      <c r="C163" s="10"/>
      <c r="D163" s="10"/>
      <c r="E163" s="10"/>
      <c r="F163" s="11">
        <v>30.283000000000001</v>
      </c>
      <c r="G163" s="138"/>
    </row>
    <row r="164" spans="2:20">
      <c r="B164" s="2">
        <v>162</v>
      </c>
      <c r="C164" s="3">
        <v>-30.811000000000007</v>
      </c>
      <c r="D164" s="4">
        <v>28.802999999999997</v>
      </c>
      <c r="E164" s="4">
        <v>-38.883999999999986</v>
      </c>
      <c r="F164" s="5">
        <v>-32.004999999999995</v>
      </c>
      <c r="G164" s="138" t="s">
        <v>15</v>
      </c>
    </row>
    <row r="165" spans="2:20">
      <c r="B165" s="2">
        <v>163</v>
      </c>
      <c r="C165" s="6">
        <v>-33.721000000000004</v>
      </c>
      <c r="D165" s="7">
        <v>-40.27000000000001</v>
      </c>
      <c r="E165" s="7">
        <v>-17.046999999999997</v>
      </c>
      <c r="F165" s="8">
        <v>-30.75</v>
      </c>
      <c r="G165" s="138"/>
    </row>
    <row r="166" spans="2:20">
      <c r="B166" s="2">
        <v>164</v>
      </c>
      <c r="C166" s="6">
        <v>-51.429000000000002</v>
      </c>
      <c r="D166" s="7">
        <v>-41.564999999999998</v>
      </c>
      <c r="E166" s="7">
        <v>3.0450000000000017</v>
      </c>
      <c r="F166" s="8">
        <v>-34.144999999999996</v>
      </c>
      <c r="G166" s="138"/>
    </row>
    <row r="167" spans="2:20">
      <c r="B167" s="2">
        <v>165</v>
      </c>
      <c r="C167" s="6">
        <v>-40.430000000000007</v>
      </c>
      <c r="D167" s="7">
        <v>8.769999999999996</v>
      </c>
      <c r="E167" s="7">
        <v>-21.734999999999999</v>
      </c>
      <c r="F167" s="8">
        <v>-46.72</v>
      </c>
      <c r="G167" s="138"/>
    </row>
    <row r="168" spans="2:20" ht="14.65" thickBot="1">
      <c r="B168" s="2">
        <v>166</v>
      </c>
      <c r="C168" s="6">
        <v>-23.590000000000003</v>
      </c>
      <c r="D168" s="7">
        <v>-6.828000000000003</v>
      </c>
      <c r="E168" s="7">
        <v>-8.0400000000000063</v>
      </c>
      <c r="F168" s="8">
        <v>-39.568000000000012</v>
      </c>
      <c r="G168" s="138"/>
    </row>
    <row r="169" spans="2:20">
      <c r="B169" s="2">
        <v>167</v>
      </c>
      <c r="C169" s="6">
        <v>-24.698999999999998</v>
      </c>
      <c r="D169" s="7">
        <v>-3.3780000000000001</v>
      </c>
      <c r="E169" s="7">
        <v>-22.906999999999996</v>
      </c>
      <c r="F169" s="8">
        <v>-58.239000000000004</v>
      </c>
      <c r="G169" s="138"/>
      <c r="J169" s="3" t="s">
        <v>75</v>
      </c>
      <c r="K169" s="4"/>
      <c r="L169" s="4"/>
      <c r="M169" s="4"/>
      <c r="N169" s="5"/>
    </row>
    <row r="170" spans="2:20">
      <c r="B170" s="2">
        <v>168</v>
      </c>
      <c r="C170" s="6">
        <v>10.751000000000005</v>
      </c>
      <c r="D170" s="7">
        <v>-15.573999999999998</v>
      </c>
      <c r="E170" s="7">
        <v>-8.4909999999999997</v>
      </c>
      <c r="F170" s="8">
        <v>-25.870999999999995</v>
      </c>
      <c r="G170" s="138"/>
      <c r="J170" s="6" t="s">
        <v>74</v>
      </c>
      <c r="K170" s="7"/>
      <c r="L170" s="7"/>
      <c r="M170" s="7"/>
      <c r="N170" s="8"/>
      <c r="P170" t="s">
        <v>74</v>
      </c>
    </row>
    <row r="171" spans="2:20">
      <c r="B171" s="2">
        <v>169</v>
      </c>
      <c r="C171" s="6">
        <v>1.9830000000000041</v>
      </c>
      <c r="D171" s="7">
        <v>-49.757000000000005</v>
      </c>
      <c r="E171" s="7">
        <v>-50.740000000000009</v>
      </c>
      <c r="F171" s="8">
        <v>-20.507000000000005</v>
      </c>
      <c r="G171" s="138"/>
      <c r="J171" s="6" t="s">
        <v>60</v>
      </c>
      <c r="K171" s="7" t="s">
        <v>7</v>
      </c>
      <c r="L171" s="7" t="s">
        <v>8</v>
      </c>
      <c r="M171" s="7" t="s">
        <v>9</v>
      </c>
      <c r="N171" s="8" t="s">
        <v>10</v>
      </c>
      <c r="P171" t="s">
        <v>60</v>
      </c>
      <c r="Q171" t="s">
        <v>7</v>
      </c>
      <c r="R171" t="s">
        <v>8</v>
      </c>
      <c r="S171" t="s">
        <v>9</v>
      </c>
      <c r="T171" t="s">
        <v>10</v>
      </c>
    </row>
    <row r="172" spans="2:20">
      <c r="B172" s="2">
        <v>170</v>
      </c>
      <c r="C172" s="6">
        <v>-24.004999999999995</v>
      </c>
      <c r="D172" s="7">
        <v>11.424999999999997</v>
      </c>
      <c r="E172" s="7">
        <v>-23.325999999999993</v>
      </c>
      <c r="F172" s="8">
        <v>-33.228999999999999</v>
      </c>
      <c r="G172" s="138"/>
      <c r="J172" s="6"/>
      <c r="K172" s="7"/>
      <c r="L172" s="7"/>
      <c r="M172" s="7"/>
      <c r="N172" s="8"/>
    </row>
    <row r="173" spans="2:20">
      <c r="B173" s="2">
        <v>171</v>
      </c>
      <c r="C173" s="6">
        <v>-29.599000000000004</v>
      </c>
      <c r="D173" s="7">
        <v>-6.1710000000000065</v>
      </c>
      <c r="E173" s="7">
        <v>-50.853000000000009</v>
      </c>
      <c r="F173" s="8">
        <v>-28.302000000000007</v>
      </c>
      <c r="G173" s="138"/>
      <c r="J173" s="6" t="s">
        <v>61</v>
      </c>
      <c r="K173" s="7">
        <v>0</v>
      </c>
      <c r="L173" s="7">
        <v>0</v>
      </c>
      <c r="M173" s="7">
        <v>0</v>
      </c>
      <c r="N173" s="8">
        <v>0</v>
      </c>
      <c r="P173" t="s">
        <v>61</v>
      </c>
      <c r="Q173" s="85">
        <v>0</v>
      </c>
      <c r="R173" s="85">
        <v>0</v>
      </c>
      <c r="S173" s="85">
        <v>0</v>
      </c>
      <c r="T173" s="85">
        <v>0</v>
      </c>
    </row>
    <row r="174" spans="2:20">
      <c r="B174" s="2">
        <v>172</v>
      </c>
      <c r="C174" s="6">
        <v>26.146000000000001</v>
      </c>
      <c r="D174" s="7">
        <v>10.471999999999994</v>
      </c>
      <c r="E174" s="7">
        <v>-26.799999999999997</v>
      </c>
      <c r="F174" s="8">
        <v>-36.846999999999994</v>
      </c>
      <c r="G174" s="138"/>
      <c r="J174" s="6" t="s">
        <v>62</v>
      </c>
      <c r="K174" s="7">
        <v>0</v>
      </c>
      <c r="L174" s="7">
        <v>0</v>
      </c>
      <c r="M174" s="7">
        <v>0</v>
      </c>
      <c r="N174" s="8">
        <v>0</v>
      </c>
      <c r="P174" t="s">
        <v>62</v>
      </c>
      <c r="Q174" s="85">
        <v>0</v>
      </c>
      <c r="R174" s="85">
        <v>0</v>
      </c>
      <c r="S174" s="85">
        <v>0</v>
      </c>
      <c r="T174" s="85">
        <v>0</v>
      </c>
    </row>
    <row r="175" spans="2:20">
      <c r="B175" s="2">
        <v>173</v>
      </c>
      <c r="C175" s="6">
        <v>-36.364999999999995</v>
      </c>
      <c r="D175" s="7">
        <v>-6.7510000000000048</v>
      </c>
      <c r="E175" s="7"/>
      <c r="F175" s="8">
        <v>-60.076999999999998</v>
      </c>
      <c r="G175" s="138"/>
      <c r="J175" s="6" t="s">
        <v>63</v>
      </c>
      <c r="K175" s="7">
        <v>0</v>
      </c>
      <c r="L175" s="7">
        <v>0</v>
      </c>
      <c r="M175" s="7">
        <v>0</v>
      </c>
      <c r="N175" s="8">
        <v>0</v>
      </c>
      <c r="P175" t="s">
        <v>63</v>
      </c>
      <c r="Q175" s="85">
        <v>0</v>
      </c>
      <c r="R175" s="85">
        <v>0</v>
      </c>
      <c r="S175" s="85">
        <v>0</v>
      </c>
      <c r="T175" s="85">
        <v>0</v>
      </c>
    </row>
    <row r="176" spans="2:20">
      <c r="B176" s="2">
        <v>174</v>
      </c>
      <c r="C176" s="6">
        <v>-2.9950000000000045</v>
      </c>
      <c r="D176" s="7">
        <v>-15.906000000000006</v>
      </c>
      <c r="E176" s="7"/>
      <c r="F176" s="8"/>
      <c r="G176" s="138"/>
      <c r="J176" s="6" t="s">
        <v>64</v>
      </c>
      <c r="K176" s="7">
        <v>1</v>
      </c>
      <c r="L176" s="7">
        <v>1</v>
      </c>
      <c r="M176" s="7">
        <v>0</v>
      </c>
      <c r="N176" s="8">
        <v>1</v>
      </c>
      <c r="P176" t="s">
        <v>64</v>
      </c>
      <c r="Q176" s="85">
        <v>1.8867924528301886E-2</v>
      </c>
      <c r="R176" s="85">
        <v>1.7857142857142856E-2</v>
      </c>
      <c r="S176" s="85">
        <v>0</v>
      </c>
      <c r="T176" s="85">
        <v>1.6129032258064516E-2</v>
      </c>
    </row>
    <row r="177" spans="2:20">
      <c r="B177" s="2">
        <v>175</v>
      </c>
      <c r="C177" s="6">
        <v>2.9740000000000038</v>
      </c>
      <c r="D177" s="7">
        <v>6.2819999999999965</v>
      </c>
      <c r="E177" s="7">
        <v>-9.4620000000000033</v>
      </c>
      <c r="F177" s="8">
        <v>-13.355000000000004</v>
      </c>
      <c r="G177" s="138"/>
      <c r="J177" s="6" t="s">
        <v>65</v>
      </c>
      <c r="K177" s="7">
        <v>10</v>
      </c>
      <c r="L177" s="7">
        <v>5</v>
      </c>
      <c r="M177" s="7">
        <v>4</v>
      </c>
      <c r="N177" s="8">
        <v>16</v>
      </c>
      <c r="P177" t="s">
        <v>65</v>
      </c>
      <c r="Q177" s="85">
        <v>0.18867924528301888</v>
      </c>
      <c r="R177" s="85">
        <v>8.9285714285714288E-2</v>
      </c>
      <c r="S177" s="85">
        <v>7.1428571428571425E-2</v>
      </c>
      <c r="T177" s="85">
        <v>0.25806451612903225</v>
      </c>
    </row>
    <row r="178" spans="2:20">
      <c r="B178" s="2">
        <v>176</v>
      </c>
      <c r="C178" s="6">
        <v>-23.239999999999995</v>
      </c>
      <c r="D178" s="7">
        <v>-62.073000000000008</v>
      </c>
      <c r="E178" s="7">
        <v>-28.224999999999994</v>
      </c>
      <c r="F178" s="8">
        <v>-26.564999999999998</v>
      </c>
      <c r="G178" s="138"/>
      <c r="J178" s="6" t="s">
        <v>66</v>
      </c>
      <c r="K178" s="7">
        <v>24</v>
      </c>
      <c r="L178" s="7">
        <v>33</v>
      </c>
      <c r="M178" s="7">
        <v>34</v>
      </c>
      <c r="N178" s="8">
        <v>24</v>
      </c>
      <c r="P178" t="s">
        <v>66</v>
      </c>
      <c r="Q178" s="85">
        <v>0.45283018867924529</v>
      </c>
      <c r="R178" s="85">
        <v>0.5892857142857143</v>
      </c>
      <c r="S178" s="85">
        <v>0.6071428571428571</v>
      </c>
      <c r="T178" s="85">
        <v>0.38709677419354838</v>
      </c>
    </row>
    <row r="179" spans="2:20">
      <c r="B179" s="2">
        <v>177</v>
      </c>
      <c r="C179" s="6">
        <v>16.069999999999993</v>
      </c>
      <c r="D179" s="7">
        <v>-26.564999999999998</v>
      </c>
      <c r="E179" s="7">
        <v>24.747</v>
      </c>
      <c r="F179" s="8">
        <v>-0.46500000000000341</v>
      </c>
      <c r="G179" s="138"/>
      <c r="J179" s="6" t="s">
        <v>67</v>
      </c>
      <c r="K179" s="7">
        <v>18</v>
      </c>
      <c r="L179" s="7">
        <v>16</v>
      </c>
      <c r="M179" s="7">
        <v>18</v>
      </c>
      <c r="N179" s="8">
        <v>18</v>
      </c>
      <c r="P179" t="s">
        <v>67</v>
      </c>
      <c r="Q179" s="85">
        <v>0.33962264150943394</v>
      </c>
      <c r="R179" s="85">
        <v>0.2857142857142857</v>
      </c>
      <c r="S179" s="85">
        <v>0.32142857142857145</v>
      </c>
      <c r="T179" s="85">
        <v>0.29032258064516131</v>
      </c>
    </row>
    <row r="180" spans="2:20">
      <c r="B180" s="2">
        <v>178</v>
      </c>
      <c r="C180" s="6">
        <v>1.1230000000000047</v>
      </c>
      <c r="D180" s="7">
        <v>-36.870000000000005</v>
      </c>
      <c r="E180" s="7">
        <v>8.7270000000000039</v>
      </c>
      <c r="F180" s="8">
        <v>-14.709999999999994</v>
      </c>
      <c r="G180" s="138"/>
      <c r="J180" s="6" t="s">
        <v>68</v>
      </c>
      <c r="K180" s="7">
        <v>0</v>
      </c>
      <c r="L180" s="7">
        <v>1</v>
      </c>
      <c r="M180" s="7">
        <v>0</v>
      </c>
      <c r="N180" s="8">
        <v>3</v>
      </c>
      <c r="P180" t="s">
        <v>68</v>
      </c>
      <c r="Q180" s="85">
        <v>0</v>
      </c>
      <c r="R180" s="85">
        <v>1.7857142857142856E-2</v>
      </c>
      <c r="S180" s="85">
        <v>0</v>
      </c>
      <c r="T180" s="85">
        <v>4.8387096774193547E-2</v>
      </c>
    </row>
    <row r="181" spans="2:20">
      <c r="B181" s="2">
        <v>179</v>
      </c>
      <c r="C181" s="6">
        <v>-5.2060000000000031</v>
      </c>
      <c r="D181" s="7">
        <v>-22.106999999999999</v>
      </c>
      <c r="E181" s="7">
        <v>-7.125</v>
      </c>
      <c r="F181" s="8">
        <v>-28.072000000000003</v>
      </c>
      <c r="G181" s="138"/>
      <c r="J181" s="6" t="s">
        <v>69</v>
      </c>
      <c r="K181" s="7">
        <v>0</v>
      </c>
      <c r="L181" s="7">
        <v>0</v>
      </c>
      <c r="M181" s="7">
        <v>0</v>
      </c>
      <c r="N181" s="8">
        <v>0</v>
      </c>
      <c r="P181" t="s">
        <v>69</v>
      </c>
      <c r="Q181" s="85">
        <v>0</v>
      </c>
      <c r="R181" s="85">
        <v>0</v>
      </c>
      <c r="S181" s="85">
        <v>0</v>
      </c>
      <c r="T181" s="85">
        <v>0</v>
      </c>
    </row>
    <row r="182" spans="2:20">
      <c r="B182" s="2">
        <v>180</v>
      </c>
      <c r="C182" s="6">
        <v>11.310000000000002</v>
      </c>
      <c r="D182" s="7">
        <v>-0.56499999999999773</v>
      </c>
      <c r="E182" s="7">
        <v>-5.1940000000000026</v>
      </c>
      <c r="F182" s="8">
        <v>-21.801000000000002</v>
      </c>
      <c r="G182" s="138"/>
      <c r="J182" s="6" t="s">
        <v>70</v>
      </c>
      <c r="K182" s="7">
        <v>0</v>
      </c>
      <c r="L182" s="7">
        <v>0</v>
      </c>
      <c r="M182" s="7">
        <v>0</v>
      </c>
      <c r="N182" s="8">
        <v>0</v>
      </c>
      <c r="P182" t="s">
        <v>70</v>
      </c>
      <c r="Q182" s="85">
        <v>0</v>
      </c>
      <c r="R182" s="85">
        <v>0</v>
      </c>
      <c r="S182" s="85">
        <v>0</v>
      </c>
      <c r="T182" s="85">
        <v>0</v>
      </c>
    </row>
    <row r="183" spans="2:20">
      <c r="B183" s="2">
        <v>181</v>
      </c>
      <c r="C183" s="6">
        <v>-1.6370000000000005</v>
      </c>
      <c r="D183" s="7">
        <v>-23.198999999999998</v>
      </c>
      <c r="E183" s="7">
        <v>-7.4170000000000016</v>
      </c>
      <c r="F183" s="8">
        <v>-18.622</v>
      </c>
      <c r="G183" s="138"/>
      <c r="J183" s="6" t="s">
        <v>71</v>
      </c>
      <c r="K183" s="7">
        <v>0</v>
      </c>
      <c r="L183" s="7">
        <v>0</v>
      </c>
      <c r="M183" s="7">
        <v>0</v>
      </c>
      <c r="N183" s="8">
        <v>0</v>
      </c>
      <c r="P183" t="s">
        <v>71</v>
      </c>
      <c r="Q183" s="85">
        <v>0</v>
      </c>
      <c r="R183" s="85">
        <v>0</v>
      </c>
      <c r="S183" s="85">
        <v>0</v>
      </c>
      <c r="T183" s="85">
        <v>0</v>
      </c>
    </row>
    <row r="184" spans="2:20">
      <c r="B184" s="2">
        <v>182</v>
      </c>
      <c r="C184" s="6">
        <v>6.3400000000000034</v>
      </c>
      <c r="D184" s="7">
        <v>-8.1299999999999955</v>
      </c>
      <c r="E184" s="7">
        <v>17.114000000000004</v>
      </c>
      <c r="F184" s="8">
        <v>-27.349999999999994</v>
      </c>
      <c r="G184" s="138"/>
      <c r="J184" s="6" t="s">
        <v>72</v>
      </c>
      <c r="K184" s="7">
        <v>0</v>
      </c>
      <c r="L184" s="7">
        <v>0</v>
      </c>
      <c r="M184" s="7">
        <v>0</v>
      </c>
      <c r="N184" s="8">
        <v>0</v>
      </c>
      <c r="P184" t="s">
        <v>72</v>
      </c>
      <c r="Q184" s="85">
        <v>0</v>
      </c>
      <c r="R184" s="85">
        <v>0</v>
      </c>
      <c r="S184" s="85">
        <v>0</v>
      </c>
      <c r="T184" s="85">
        <v>0</v>
      </c>
    </row>
    <row r="185" spans="2:20">
      <c r="B185" s="2">
        <v>183</v>
      </c>
      <c r="C185" s="6">
        <v>-28.796000000000006</v>
      </c>
      <c r="D185" s="7">
        <v>1.8629999999999995</v>
      </c>
      <c r="E185" s="7">
        <v>-30.47</v>
      </c>
      <c r="F185" s="8">
        <v>-13.420000000000002</v>
      </c>
      <c r="G185" s="138"/>
      <c r="J185" s="6"/>
      <c r="K185" s="7"/>
      <c r="L185" s="7"/>
      <c r="M185" s="7"/>
      <c r="N185" s="8"/>
      <c r="Q185" s="85"/>
      <c r="R185" s="85"/>
      <c r="S185" s="85"/>
      <c r="T185" s="85"/>
    </row>
    <row r="186" spans="2:20" ht="14.65" thickBot="1">
      <c r="B186" s="2">
        <v>184</v>
      </c>
      <c r="C186" s="6">
        <v>-7.4419999999999931</v>
      </c>
      <c r="D186" s="7">
        <v>-15.352999999999994</v>
      </c>
      <c r="E186" s="7">
        <v>15.049999999999997</v>
      </c>
      <c r="F186" s="8">
        <v>-41.986999999999995</v>
      </c>
      <c r="G186" s="138"/>
      <c r="J186" s="9" t="s">
        <v>11</v>
      </c>
      <c r="K186" s="10">
        <v>53</v>
      </c>
      <c r="L186" s="10">
        <v>56</v>
      </c>
      <c r="M186" s="10">
        <v>56</v>
      </c>
      <c r="N186" s="11">
        <v>62</v>
      </c>
      <c r="P186" t="s">
        <v>11</v>
      </c>
      <c r="Q186" s="85">
        <v>1</v>
      </c>
      <c r="R186" s="85">
        <v>1</v>
      </c>
      <c r="S186" s="85">
        <v>1</v>
      </c>
      <c r="T186" s="85">
        <v>1</v>
      </c>
    </row>
    <row r="187" spans="2:20">
      <c r="B187" s="2">
        <v>185</v>
      </c>
      <c r="C187" s="6">
        <v>24.793000000000006</v>
      </c>
      <c r="D187" s="7">
        <v>47.261000000000003</v>
      </c>
      <c r="E187" s="7">
        <v>17.147999999999996</v>
      </c>
      <c r="F187" s="8">
        <v>-25.734999999999999</v>
      </c>
      <c r="G187" s="138"/>
    </row>
    <row r="188" spans="2:20">
      <c r="B188" s="2">
        <v>186</v>
      </c>
      <c r="C188" s="6">
        <v>29.578000000000003</v>
      </c>
      <c r="D188" s="7">
        <v>11.051000000000002</v>
      </c>
      <c r="E188" s="7">
        <v>2.2459999999999951</v>
      </c>
      <c r="F188" s="8">
        <v>-18.435000000000002</v>
      </c>
      <c r="G188" s="138"/>
    </row>
    <row r="189" spans="2:20">
      <c r="B189" s="2">
        <v>187</v>
      </c>
      <c r="C189" s="6">
        <v>24.230999999999995</v>
      </c>
      <c r="D189" s="7">
        <v>11.170000000000002</v>
      </c>
      <c r="E189" s="7">
        <v>-5.1689999999999969</v>
      </c>
      <c r="F189" s="8">
        <v>-37.558000000000007</v>
      </c>
      <c r="G189" s="138"/>
    </row>
    <row r="190" spans="2:20">
      <c r="B190" s="2">
        <v>188</v>
      </c>
      <c r="C190" s="6">
        <v>14.655000000000001</v>
      </c>
      <c r="D190" s="7">
        <v>26.134</v>
      </c>
      <c r="E190" s="7">
        <v>-10.234999999999999</v>
      </c>
      <c r="F190" s="8">
        <v>-25.292000000000002</v>
      </c>
      <c r="G190" s="138"/>
    </row>
    <row r="191" spans="2:20">
      <c r="B191" s="2">
        <v>189</v>
      </c>
      <c r="C191" s="6">
        <v>-3.6419999999999959</v>
      </c>
      <c r="D191" s="7">
        <v>-21.501000000000005</v>
      </c>
      <c r="E191" s="7">
        <v>-14.143000000000001</v>
      </c>
      <c r="F191" s="8">
        <v>-39.936000000000007</v>
      </c>
      <c r="G191" s="138"/>
    </row>
    <row r="192" spans="2:20">
      <c r="B192" s="2">
        <v>190</v>
      </c>
      <c r="C192" s="6">
        <v>17.236999999999995</v>
      </c>
      <c r="D192" s="7">
        <v>-12.772999999999996</v>
      </c>
      <c r="E192" s="7">
        <v>-13.728999999999999</v>
      </c>
      <c r="F192" s="8">
        <v>-32.638000000000005</v>
      </c>
      <c r="G192" s="138"/>
    </row>
    <row r="193" spans="2:7">
      <c r="B193" s="2">
        <v>191</v>
      </c>
      <c r="C193" s="6"/>
      <c r="D193" s="7"/>
      <c r="E193" s="7"/>
      <c r="F193" s="8">
        <v>-49.399000000000001</v>
      </c>
      <c r="G193" s="138"/>
    </row>
    <row r="194" spans="2:7">
      <c r="B194" s="2">
        <v>192</v>
      </c>
      <c r="C194" s="6"/>
      <c r="D194" s="7"/>
      <c r="E194" s="7"/>
      <c r="F194" s="8">
        <v>-34.433999999999997</v>
      </c>
      <c r="G194" s="138"/>
    </row>
    <row r="195" spans="2:7">
      <c r="B195" s="2">
        <v>193</v>
      </c>
      <c r="C195" s="6">
        <v>-41.582999999999998</v>
      </c>
      <c r="D195" s="7">
        <v>-23.823999999999998</v>
      </c>
      <c r="E195" s="7">
        <v>1.3319999999999936</v>
      </c>
      <c r="F195" s="8">
        <v>24.998000000000005</v>
      </c>
      <c r="G195" s="138"/>
    </row>
    <row r="196" spans="2:7">
      <c r="B196" s="2">
        <v>194</v>
      </c>
      <c r="C196" s="6">
        <v>-33.331999999999994</v>
      </c>
      <c r="D196" s="7">
        <v>-16.991</v>
      </c>
      <c r="E196" s="7">
        <v>-20.721999999999994</v>
      </c>
      <c r="F196" s="8">
        <v>-35.625</v>
      </c>
      <c r="G196" s="138"/>
    </row>
    <row r="197" spans="2:7">
      <c r="B197" s="2">
        <v>195</v>
      </c>
      <c r="C197" s="6">
        <v>-5.1940000000000026</v>
      </c>
      <c r="D197" s="7">
        <v>-23.462999999999994</v>
      </c>
      <c r="E197" s="7">
        <v>-0.4339999999999975</v>
      </c>
      <c r="F197" s="8">
        <v>15.123999999999995</v>
      </c>
      <c r="G197" s="138"/>
    </row>
    <row r="198" spans="2:7">
      <c r="B198" s="2">
        <v>196</v>
      </c>
      <c r="C198" s="6">
        <v>-31.733999999999995</v>
      </c>
      <c r="D198" s="7">
        <v>-15.141000000000005</v>
      </c>
      <c r="E198" s="7">
        <v>-5.1110000000000042</v>
      </c>
      <c r="F198" s="8">
        <v>24.775000000000006</v>
      </c>
      <c r="G198" s="138"/>
    </row>
    <row r="199" spans="2:7">
      <c r="B199" s="2">
        <v>197</v>
      </c>
      <c r="C199" s="6">
        <v>-60.396999999999991</v>
      </c>
      <c r="D199" s="7">
        <v>-30.893000000000001</v>
      </c>
      <c r="E199" s="7">
        <v>10.459000000000003</v>
      </c>
      <c r="F199" s="8">
        <v>-33.36</v>
      </c>
      <c r="G199" s="138"/>
    </row>
    <row r="200" spans="2:7">
      <c r="B200" s="2">
        <v>198</v>
      </c>
      <c r="C200" s="6">
        <v>-45.699999999999989</v>
      </c>
      <c r="D200" s="7">
        <v>-2.6269999999999953</v>
      </c>
      <c r="E200" s="7">
        <v>-12.528999999999996</v>
      </c>
      <c r="F200" s="8">
        <v>32.335000000000001</v>
      </c>
      <c r="G200" s="138"/>
    </row>
    <row r="201" spans="2:7">
      <c r="B201" s="2">
        <v>199</v>
      </c>
      <c r="C201" s="6">
        <v>-18.783000000000001</v>
      </c>
      <c r="D201" s="7">
        <v>-8.2189999999999941</v>
      </c>
      <c r="E201" s="7">
        <v>-5.9080000000000013</v>
      </c>
      <c r="F201" s="8">
        <v>4.5120000000000005</v>
      </c>
      <c r="G201" s="138"/>
    </row>
    <row r="202" spans="2:7">
      <c r="B202" s="2">
        <v>200</v>
      </c>
      <c r="C202" s="6">
        <v>-32.016999999999996</v>
      </c>
      <c r="D202" s="7">
        <v>-2.7710000000000008</v>
      </c>
      <c r="E202" s="7">
        <v>2.4080000000000013</v>
      </c>
      <c r="F202" s="8">
        <v>32.680999999999997</v>
      </c>
      <c r="G202" s="138"/>
    </row>
    <row r="203" spans="2:7">
      <c r="B203" s="2">
        <v>201</v>
      </c>
      <c r="C203" s="6">
        <v>-23.381</v>
      </c>
      <c r="D203" s="7">
        <v>-8.9399999999999977</v>
      </c>
      <c r="E203" s="7">
        <v>14.356999999999999</v>
      </c>
      <c r="F203" s="8">
        <v>-3.7210000000000036</v>
      </c>
      <c r="G203" s="138"/>
    </row>
    <row r="204" spans="2:7">
      <c r="B204" s="2">
        <v>202</v>
      </c>
      <c r="C204" s="6">
        <v>-13.849999999999994</v>
      </c>
      <c r="D204" s="7">
        <v>6.6839999999999975</v>
      </c>
      <c r="E204" s="7">
        <v>25.697000000000003</v>
      </c>
      <c r="F204" s="8">
        <v>32.082000000000001</v>
      </c>
      <c r="G204" s="138"/>
    </row>
    <row r="205" spans="2:7">
      <c r="B205" s="2">
        <v>203</v>
      </c>
      <c r="C205" s="6">
        <v>9.7759999999999962</v>
      </c>
      <c r="D205" s="7">
        <v>-24.775000000000006</v>
      </c>
      <c r="E205" s="7">
        <v>-9.1620000000000061</v>
      </c>
      <c r="F205" s="8">
        <v>1.909000000000006</v>
      </c>
      <c r="G205" s="138"/>
    </row>
    <row r="206" spans="2:7">
      <c r="B206" s="2">
        <v>204</v>
      </c>
      <c r="C206" s="6">
        <v>-21.801000000000002</v>
      </c>
      <c r="D206" s="7">
        <v>1.7540000000000049</v>
      </c>
      <c r="E206" s="7">
        <v>-1.2540000000000049</v>
      </c>
      <c r="F206" s="8">
        <v>15.296000000000006</v>
      </c>
      <c r="G206" s="138"/>
    </row>
    <row r="207" spans="2:7">
      <c r="B207" s="2">
        <v>205</v>
      </c>
      <c r="C207" s="6"/>
      <c r="D207" s="7">
        <v>-13.057000000000002</v>
      </c>
      <c r="E207" s="7">
        <v>4.0139999999999958</v>
      </c>
      <c r="F207" s="8">
        <v>11.414000000000001</v>
      </c>
      <c r="G207" s="138"/>
    </row>
    <row r="208" spans="2:7">
      <c r="B208" s="2">
        <v>206</v>
      </c>
      <c r="C208" s="6"/>
      <c r="D208" s="7">
        <v>-21.037999999999997</v>
      </c>
      <c r="E208" s="7">
        <v>-4.3509999999999991</v>
      </c>
      <c r="F208" s="8">
        <v>-7.5949999999999989</v>
      </c>
      <c r="G208" s="138"/>
    </row>
    <row r="209" spans="2:7">
      <c r="B209" s="2">
        <v>207</v>
      </c>
      <c r="C209" s="6"/>
      <c r="D209" s="7">
        <v>-16.397999999999996</v>
      </c>
      <c r="E209" s="7">
        <v>-2.5169999999999959</v>
      </c>
      <c r="F209" s="8">
        <v>-22.620000000000005</v>
      </c>
      <c r="G209" s="138"/>
    </row>
    <row r="210" spans="2:7">
      <c r="B210" s="2">
        <v>208</v>
      </c>
      <c r="C210" s="6"/>
      <c r="D210" s="7"/>
      <c r="E210" s="7">
        <v>-0.46500000000000341</v>
      </c>
      <c r="F210" s="8">
        <v>0.45099999999999341</v>
      </c>
      <c r="G210" s="138"/>
    </row>
    <row r="211" spans="2:7">
      <c r="B211" s="2">
        <v>209</v>
      </c>
      <c r="C211" s="6"/>
      <c r="D211" s="7"/>
      <c r="E211" s="7"/>
      <c r="F211" s="8">
        <v>-6.5630000000000024</v>
      </c>
      <c r="G211" s="138"/>
    </row>
    <row r="212" spans="2:7">
      <c r="B212" s="2">
        <v>210</v>
      </c>
      <c r="C212" s="6"/>
      <c r="D212" s="7"/>
      <c r="E212" s="7"/>
      <c r="F212" s="8">
        <v>14.176000000000002</v>
      </c>
      <c r="G212" s="138"/>
    </row>
    <row r="213" spans="2:7">
      <c r="B213" s="2">
        <v>211</v>
      </c>
      <c r="C213" s="6"/>
      <c r="D213" s="7"/>
      <c r="E213" s="7"/>
      <c r="F213" s="8">
        <v>19.466999999999999</v>
      </c>
      <c r="G213" s="138"/>
    </row>
    <row r="214" spans="2:7">
      <c r="B214" s="2">
        <v>212</v>
      </c>
      <c r="C214" s="6"/>
      <c r="D214" s="7"/>
      <c r="E214" s="7"/>
      <c r="F214" s="8">
        <v>5.9320000000000022</v>
      </c>
      <c r="G214" s="138"/>
    </row>
    <row r="215" spans="2:7">
      <c r="B215" s="2">
        <v>213</v>
      </c>
      <c r="C215" s="6">
        <v>-17.722999999999999</v>
      </c>
      <c r="D215" s="7">
        <v>-2.2150000000000034</v>
      </c>
      <c r="E215" s="7">
        <v>-1.0049999999999955</v>
      </c>
      <c r="F215" s="8">
        <v>4.3990000000000009</v>
      </c>
      <c r="G215" s="138"/>
    </row>
    <row r="216" spans="2:7">
      <c r="B216" s="2">
        <v>214</v>
      </c>
      <c r="C216" s="6">
        <v>-5.4590000000000032</v>
      </c>
      <c r="D216" s="7">
        <v>-26.241</v>
      </c>
      <c r="E216" s="7">
        <v>-14.036000000000001</v>
      </c>
      <c r="F216" s="8">
        <v>-14.469999999999999</v>
      </c>
      <c r="G216" s="138"/>
    </row>
    <row r="217" spans="2:7">
      <c r="B217" s="2">
        <v>215</v>
      </c>
      <c r="C217" s="6">
        <v>-19.805000000000007</v>
      </c>
      <c r="D217" s="7">
        <v>-6.7150000000000034</v>
      </c>
      <c r="E217" s="7">
        <v>-7.5720000000000027</v>
      </c>
      <c r="F217" s="8">
        <v>-7.3990000000000009</v>
      </c>
      <c r="G217" s="138"/>
    </row>
    <row r="218" spans="2:7">
      <c r="B218" s="2">
        <v>216</v>
      </c>
      <c r="C218" s="6">
        <v>2.8259999999999934</v>
      </c>
      <c r="D218" s="7">
        <v>9.5720000000000027</v>
      </c>
      <c r="E218" s="7">
        <v>-12.858000000000004</v>
      </c>
      <c r="F218" s="8">
        <v>4.5370000000000061</v>
      </c>
      <c r="G218" s="138"/>
    </row>
    <row r="219" spans="2:7">
      <c r="B219" s="2">
        <v>217</v>
      </c>
      <c r="C219" s="6">
        <v>7.9719999999999942</v>
      </c>
      <c r="D219" s="7">
        <v>-18.935000000000002</v>
      </c>
      <c r="E219" s="7">
        <v>3.0330000000000013</v>
      </c>
      <c r="F219" s="8">
        <v>-26.564999999999998</v>
      </c>
      <c r="G219" s="138"/>
    </row>
    <row r="220" spans="2:7">
      <c r="B220" s="2">
        <v>218</v>
      </c>
      <c r="C220" s="6">
        <v>-16.147999999999996</v>
      </c>
      <c r="D220" s="7">
        <v>10.689999999999998</v>
      </c>
      <c r="E220" s="7">
        <v>1.6099999999999994</v>
      </c>
      <c r="F220" s="8">
        <v>0.67499999999999716</v>
      </c>
      <c r="G220" s="138"/>
    </row>
    <row r="221" spans="2:7">
      <c r="B221" s="2">
        <v>219</v>
      </c>
      <c r="C221" s="6">
        <v>-10.125</v>
      </c>
      <c r="D221" s="7">
        <v>-19.299000000000007</v>
      </c>
      <c r="E221" s="7">
        <v>-3.1899999999999977</v>
      </c>
      <c r="F221" s="8">
        <v>29.274000000000001</v>
      </c>
      <c r="G221" s="138"/>
    </row>
    <row r="222" spans="2:7">
      <c r="B222" s="2">
        <v>220</v>
      </c>
      <c r="C222" s="6">
        <v>2.6310000000000002</v>
      </c>
      <c r="D222" s="7">
        <v>-14.579999999999998</v>
      </c>
      <c r="E222" s="7">
        <v>-7.2530000000000001</v>
      </c>
      <c r="F222" s="8">
        <v>4.0439999999999969</v>
      </c>
      <c r="G222" s="138"/>
    </row>
    <row r="223" spans="2:7">
      <c r="B223" s="2">
        <v>221</v>
      </c>
      <c r="C223" s="6">
        <v>26.271000000000001</v>
      </c>
      <c r="D223" s="7">
        <v>-9.5990000000000038</v>
      </c>
      <c r="E223" s="7">
        <v>16.147000000000006</v>
      </c>
      <c r="F223" s="8">
        <v>-24.146000000000001</v>
      </c>
      <c r="G223" s="138"/>
    </row>
    <row r="224" spans="2:7">
      <c r="B224" s="2">
        <v>222</v>
      </c>
      <c r="C224" s="6">
        <v>-7.3329999999999984</v>
      </c>
      <c r="D224" s="7">
        <v>11.36</v>
      </c>
      <c r="E224" s="7">
        <v>16.423000000000002</v>
      </c>
      <c r="F224" s="8">
        <v>9.4159999999999968</v>
      </c>
      <c r="G224" s="138"/>
    </row>
    <row r="225" spans="2:18">
      <c r="B225" s="2">
        <v>223</v>
      </c>
      <c r="C225" s="6">
        <v>-18.647000000000006</v>
      </c>
      <c r="D225" s="7">
        <v>2.8760000000000048</v>
      </c>
      <c r="E225" s="7">
        <v>-3.2399999999999949</v>
      </c>
      <c r="F225" s="8">
        <v>5.4569999999999936</v>
      </c>
      <c r="G225" s="138"/>
    </row>
    <row r="226" spans="2:18">
      <c r="B226" s="2">
        <v>224</v>
      </c>
      <c r="C226" s="6">
        <v>-20.465999999999994</v>
      </c>
      <c r="D226" s="7">
        <v>12.283000000000001</v>
      </c>
      <c r="E226" s="7">
        <v>-1.652000000000001</v>
      </c>
      <c r="F226" s="8">
        <v>-1.2450000000000045</v>
      </c>
      <c r="G226" s="138"/>
    </row>
    <row r="227" spans="2:18" ht="14.65" thickBot="1">
      <c r="B227" s="2">
        <v>225</v>
      </c>
      <c r="C227" s="9"/>
      <c r="D227" s="10"/>
      <c r="E227" s="10">
        <v>0.507000000000005</v>
      </c>
      <c r="F227" s="11"/>
      <c r="G227" s="138"/>
    </row>
    <row r="228" spans="2:18">
      <c r="B228" t="s">
        <v>12</v>
      </c>
      <c r="C228">
        <f>COUNT(C3:C227)</f>
        <v>197</v>
      </c>
      <c r="D228">
        <f t="shared" ref="D228:F228" si="0">COUNT(D3:D227)</f>
        <v>213</v>
      </c>
      <c r="E228">
        <f t="shared" si="0"/>
        <v>209</v>
      </c>
      <c r="F228">
        <f t="shared" si="0"/>
        <v>221</v>
      </c>
    </row>
    <row r="229" spans="2:18" ht="14.65" thickBot="1"/>
    <row r="230" spans="2:18">
      <c r="B230" s="3" t="s">
        <v>76</v>
      </c>
      <c r="C230" s="4"/>
      <c r="D230" s="4"/>
      <c r="E230" s="4"/>
      <c r="F230" s="5"/>
    </row>
    <row r="231" spans="2:18">
      <c r="B231" s="139" t="s">
        <v>38</v>
      </c>
      <c r="C231" s="140"/>
      <c r="D231" s="140"/>
      <c r="E231" s="140"/>
      <c r="F231" s="141"/>
      <c r="H231" s="137" t="s">
        <v>73</v>
      </c>
      <c r="I231" s="137"/>
      <c r="J231" s="137"/>
      <c r="K231" s="137"/>
      <c r="L231" s="137"/>
      <c r="O231" s="47" t="s">
        <v>1</v>
      </c>
      <c r="P231" s="47" t="s">
        <v>2</v>
      </c>
      <c r="Q231" s="47" t="s">
        <v>3</v>
      </c>
      <c r="R231" s="47" t="s">
        <v>4</v>
      </c>
    </row>
    <row r="232" spans="2:18">
      <c r="B232" s="80" t="s">
        <v>39</v>
      </c>
      <c r="C232" s="44" t="s">
        <v>17</v>
      </c>
      <c r="D232" s="1" t="s">
        <v>18</v>
      </c>
      <c r="E232" s="1" t="s">
        <v>19</v>
      </c>
      <c r="F232" s="83" t="s">
        <v>20</v>
      </c>
      <c r="G232" s="82"/>
      <c r="H232" t="s">
        <v>60</v>
      </c>
      <c r="I232" t="s">
        <v>7</v>
      </c>
      <c r="J232" t="s">
        <v>8</v>
      </c>
      <c r="K232" t="s">
        <v>9</v>
      </c>
      <c r="L232" t="s">
        <v>10</v>
      </c>
      <c r="N232" s="48"/>
      <c r="O232" s="12"/>
      <c r="P232" s="12"/>
      <c r="Q232" s="12"/>
      <c r="R232" s="12"/>
    </row>
    <row r="233" spans="2:18">
      <c r="B233" s="80" t="s">
        <v>40</v>
      </c>
      <c r="C233" s="44">
        <f>COUNTIF(C3:C227,"&lt;=-150")</f>
        <v>0</v>
      </c>
      <c r="D233" s="44">
        <f t="shared" ref="D233:F233" si="1">COUNTIF(D3:D227,"&lt;=-150")</f>
        <v>0</v>
      </c>
      <c r="E233" s="44">
        <f t="shared" si="1"/>
        <v>0</v>
      </c>
      <c r="F233" s="84">
        <f t="shared" si="1"/>
        <v>0</v>
      </c>
      <c r="G233" s="82"/>
      <c r="H233" t="s">
        <v>61</v>
      </c>
      <c r="I233" s="46">
        <f>C233/C245</f>
        <v>0</v>
      </c>
      <c r="J233" s="46">
        <f t="shared" ref="J233" si="2">D233/D245</f>
        <v>0</v>
      </c>
      <c r="K233" s="46">
        <f>E233/E245</f>
        <v>0</v>
      </c>
      <c r="L233" s="46">
        <f>F233/F245</f>
        <v>0</v>
      </c>
      <c r="N233" s="1"/>
      <c r="O233" s="49">
        <v>0</v>
      </c>
      <c r="P233" s="49">
        <v>0</v>
      </c>
      <c r="Q233" s="49">
        <v>0</v>
      </c>
      <c r="R233" s="49">
        <v>0</v>
      </c>
    </row>
    <row r="234" spans="2:18">
      <c r="B234" s="80" t="s">
        <v>41</v>
      </c>
      <c r="C234" s="44">
        <f>COUNTIF(C3:C227,"&lt;=-120")-COUNTIF(C3:C227,"&lt;-150")</f>
        <v>0</v>
      </c>
      <c r="D234" s="44">
        <f t="shared" ref="D234:F234" si="3">COUNTIF(D3:D227,"&lt;=-120")-COUNTIF(D3:D227,"&lt;-150")</f>
        <v>0</v>
      </c>
      <c r="E234" s="44">
        <f t="shared" si="3"/>
        <v>0</v>
      </c>
      <c r="F234" s="84">
        <f t="shared" si="3"/>
        <v>0</v>
      </c>
      <c r="G234" s="82"/>
      <c r="H234" t="s">
        <v>62</v>
      </c>
      <c r="I234" s="46">
        <f>C234/C245</f>
        <v>0</v>
      </c>
      <c r="J234" s="46">
        <f t="shared" ref="J234:L234" si="4">D234/D245</f>
        <v>0</v>
      </c>
      <c r="K234" s="46">
        <f t="shared" si="4"/>
        <v>0</v>
      </c>
      <c r="L234" s="46">
        <f t="shared" si="4"/>
        <v>0</v>
      </c>
      <c r="N234" s="45"/>
      <c r="O234" s="49">
        <v>0</v>
      </c>
      <c r="P234" s="49">
        <v>0</v>
      </c>
      <c r="Q234" s="49">
        <v>0</v>
      </c>
      <c r="R234" s="49">
        <v>0</v>
      </c>
    </row>
    <row r="235" spans="2:18">
      <c r="B235" s="80" t="s">
        <v>42</v>
      </c>
      <c r="C235" s="44">
        <f>COUNTIF(C3:C227,"&lt;=-90")-COUNTIF(C3:C227,"&lt;-120")</f>
        <v>0</v>
      </c>
      <c r="D235" s="44">
        <f t="shared" ref="D235:F235" si="5">COUNTIF(D3:D227,"&lt;=-90")-COUNTIF(D3:D227,"&lt;-120")</f>
        <v>0</v>
      </c>
      <c r="E235" s="44">
        <f t="shared" si="5"/>
        <v>0</v>
      </c>
      <c r="F235" s="84">
        <f t="shared" si="5"/>
        <v>0</v>
      </c>
      <c r="G235" s="82"/>
      <c r="H235" t="s">
        <v>63</v>
      </c>
      <c r="I235" s="46">
        <f>C235/C245</f>
        <v>0</v>
      </c>
      <c r="J235" s="46">
        <f t="shared" ref="J235:L235" si="6">D235/D245</f>
        <v>0</v>
      </c>
      <c r="K235" s="46">
        <f t="shared" si="6"/>
        <v>0</v>
      </c>
      <c r="L235" s="46">
        <f t="shared" si="6"/>
        <v>0</v>
      </c>
      <c r="N235" s="45"/>
      <c r="O235" s="49">
        <v>0</v>
      </c>
      <c r="P235" s="49">
        <v>0</v>
      </c>
      <c r="Q235" s="49">
        <v>0</v>
      </c>
      <c r="R235" s="49">
        <v>0</v>
      </c>
    </row>
    <row r="236" spans="2:18">
      <c r="B236" s="80" t="s">
        <v>43</v>
      </c>
      <c r="C236" s="44">
        <f>COUNTIF(C3:C227,"&lt;=-60")-COUNTIF(C3:C227,"&lt;-90")</f>
        <v>1</v>
      </c>
      <c r="D236" s="44">
        <f t="shared" ref="D236:F236" si="7">COUNTIF(D3:D227,"&lt;=-60")-COUNTIF(D3:D227,"&lt;-90")</f>
        <v>1</v>
      </c>
      <c r="E236" s="44">
        <f t="shared" si="7"/>
        <v>0</v>
      </c>
      <c r="F236" s="84">
        <f t="shared" si="7"/>
        <v>2</v>
      </c>
      <c r="G236" s="82"/>
      <c r="H236" t="s">
        <v>64</v>
      </c>
      <c r="I236" s="46">
        <f>C236/C245</f>
        <v>5.076142131979695E-3</v>
      </c>
      <c r="J236" s="46">
        <f t="shared" ref="J236:L236" si="8">D236/D245</f>
        <v>4.6948356807511738E-3</v>
      </c>
      <c r="K236" s="46">
        <f t="shared" si="8"/>
        <v>0</v>
      </c>
      <c r="L236" s="46">
        <f t="shared" si="8"/>
        <v>9.0497737556561094E-3</v>
      </c>
      <c r="N236" s="45"/>
      <c r="O236" s="49">
        <v>5.076142131979695E-3</v>
      </c>
      <c r="P236" s="49">
        <v>4.6948356807511738E-3</v>
      </c>
      <c r="Q236" s="49">
        <v>0</v>
      </c>
      <c r="R236" s="49">
        <v>9.0497737556561094E-3</v>
      </c>
    </row>
    <row r="237" spans="2:18" ht="14.65" thickBot="1">
      <c r="B237" s="80" t="s">
        <v>44</v>
      </c>
      <c r="C237" s="44">
        <f>COUNTIF(C3:C227,"&lt;=-30")-COUNTIF(C3:C227,"&lt;-60")</f>
        <v>12</v>
      </c>
      <c r="D237" s="44">
        <f t="shared" ref="D237:F237" si="9">COUNTIF(D3:D227,"&lt;=-30")-COUNTIF(D3:D227,"&lt;-60")</f>
        <v>6</v>
      </c>
      <c r="E237" s="44">
        <f t="shared" si="9"/>
        <v>6</v>
      </c>
      <c r="F237" s="84">
        <f t="shared" si="9"/>
        <v>48</v>
      </c>
      <c r="G237" s="82"/>
      <c r="H237" t="s">
        <v>65</v>
      </c>
      <c r="I237" s="46">
        <f>C237/C245</f>
        <v>6.0913705583756347E-2</v>
      </c>
      <c r="J237" s="46">
        <f t="shared" ref="J237:L237" si="10">D237/D245</f>
        <v>2.8169014084507043E-2</v>
      </c>
      <c r="K237" s="46">
        <f t="shared" si="10"/>
        <v>2.8708133971291867E-2</v>
      </c>
      <c r="L237" s="46">
        <f t="shared" si="10"/>
        <v>0.21719457013574661</v>
      </c>
      <c r="N237" s="51"/>
      <c r="O237" s="52">
        <v>6.0913705583756347E-2</v>
      </c>
      <c r="P237" s="52">
        <v>2.8169014084507043E-2</v>
      </c>
      <c r="Q237" s="52">
        <v>2.8708133971291867E-2</v>
      </c>
      <c r="R237" s="52">
        <v>0.21719457013574661</v>
      </c>
    </row>
    <row r="238" spans="2:18">
      <c r="B238" s="80" t="s">
        <v>45</v>
      </c>
      <c r="C238" s="44">
        <f>COUNTIF(C3:C227,"&lt;=0")-COUNTIF(C3:C227,"&lt;-30")</f>
        <v>110</v>
      </c>
      <c r="D238" s="44">
        <f t="shared" ref="D238:F238" si="11">COUNTIF(D3:D227,"&lt;=0")-COUNTIF(D3:D227,"&lt;-30")</f>
        <v>116</v>
      </c>
      <c r="E238" s="44">
        <f t="shared" si="11"/>
        <v>123</v>
      </c>
      <c r="F238" s="84">
        <f t="shared" si="11"/>
        <v>88</v>
      </c>
      <c r="G238" s="82"/>
      <c r="H238" s="3" t="s">
        <v>66</v>
      </c>
      <c r="I238" s="55">
        <f>C238/C245</f>
        <v>0.55837563451776651</v>
      </c>
      <c r="J238" s="55">
        <f t="shared" ref="J238:L238" si="12">D238/D245</f>
        <v>0.54460093896713613</v>
      </c>
      <c r="K238" s="55">
        <f t="shared" si="12"/>
        <v>0.58851674641148322</v>
      </c>
      <c r="L238" s="55">
        <f t="shared" si="12"/>
        <v>0.39819004524886875</v>
      </c>
      <c r="M238" s="4"/>
      <c r="N238" s="57"/>
      <c r="O238" s="58">
        <v>0.55837563451776651</v>
      </c>
      <c r="P238" s="58">
        <v>0.54460093896713613</v>
      </c>
      <c r="Q238" s="58">
        <v>0.58851674641148322</v>
      </c>
      <c r="R238" s="59">
        <v>0.39819004524886875</v>
      </c>
    </row>
    <row r="239" spans="2:18" ht="14.65" thickBot="1">
      <c r="B239" s="80" t="s">
        <v>46</v>
      </c>
      <c r="C239" s="44">
        <f>COUNTIF(C3:C227,"&lt;=30")-COUNTIF(C3:C227,"&lt;0")</f>
        <v>74</v>
      </c>
      <c r="D239" s="44">
        <f t="shared" ref="D239:F239" si="13">COUNTIF(D3:D227,"&lt;=30")-COUNTIF(D3:D227,"&lt;0")</f>
        <v>89</v>
      </c>
      <c r="E239" s="44">
        <f t="shared" si="13"/>
        <v>79</v>
      </c>
      <c r="F239" s="84">
        <f t="shared" si="13"/>
        <v>67</v>
      </c>
      <c r="G239" s="82"/>
      <c r="H239" s="9" t="s">
        <v>67</v>
      </c>
      <c r="I239" s="60">
        <f>C239/C245</f>
        <v>0.37563451776649748</v>
      </c>
      <c r="J239" s="60">
        <f t="shared" ref="J239:L239" si="14">D239/D245</f>
        <v>0.41784037558685444</v>
      </c>
      <c r="K239" s="60">
        <f t="shared" si="14"/>
        <v>0.37799043062200954</v>
      </c>
      <c r="L239" s="60">
        <f t="shared" si="14"/>
        <v>0.30316742081447962</v>
      </c>
      <c r="M239" s="10"/>
      <c r="N239" s="62"/>
      <c r="O239" s="63">
        <v>0.37563451776649748</v>
      </c>
      <c r="P239" s="63">
        <v>0.41784037558685444</v>
      </c>
      <c r="Q239" s="63">
        <v>0.37799043062200954</v>
      </c>
      <c r="R239" s="64">
        <v>0.30316742081447962</v>
      </c>
    </row>
    <row r="240" spans="2:18">
      <c r="B240" s="81" t="s">
        <v>47</v>
      </c>
      <c r="C240" s="44">
        <f>COUNTIF(C3:C227,"&lt;=60")-COUNTIF(C3:C227,"&lt;30")</f>
        <v>0</v>
      </c>
      <c r="D240" s="44">
        <f t="shared" ref="D240:F240" si="15">COUNTIF(D3:D227,"&lt;=60")-COUNTIF(D3:D227,"&lt;30")</f>
        <v>1</v>
      </c>
      <c r="E240" s="44">
        <f t="shared" si="15"/>
        <v>1</v>
      </c>
      <c r="F240" s="84">
        <f t="shared" si="15"/>
        <v>15</v>
      </c>
      <c r="H240" t="s">
        <v>68</v>
      </c>
      <c r="I240" s="46">
        <f>C240/C245</f>
        <v>0</v>
      </c>
      <c r="J240" s="46">
        <f t="shared" ref="J240:L240" si="16">D240/D245</f>
        <v>4.6948356807511738E-3</v>
      </c>
      <c r="K240" s="46">
        <f t="shared" si="16"/>
        <v>4.7846889952153108E-3</v>
      </c>
      <c r="L240" s="46">
        <f t="shared" si="16"/>
        <v>6.7873303167420809E-2</v>
      </c>
      <c r="N240" s="53"/>
      <c r="O240" s="54">
        <v>0</v>
      </c>
      <c r="P240" s="54">
        <v>4.6948356807511738E-3</v>
      </c>
      <c r="Q240" s="54">
        <v>4.7846889952153108E-3</v>
      </c>
      <c r="R240" s="54">
        <v>6.7873303167420809E-2</v>
      </c>
    </row>
    <row r="241" spans="2:18">
      <c r="B241" s="81" t="s">
        <v>48</v>
      </c>
      <c r="C241" s="44">
        <f>COUNTIF(C3:C227,"&lt;=90")-COUNTIF(C3:C227,"&lt;60")</f>
        <v>0</v>
      </c>
      <c r="D241" s="44">
        <f t="shared" ref="D241:F241" si="17">COUNTIF(D3:D227,"&lt;=90")-COUNTIF(D3:D227,"&lt;60")</f>
        <v>0</v>
      </c>
      <c r="E241" s="44">
        <f t="shared" si="17"/>
        <v>0</v>
      </c>
      <c r="F241" s="84">
        <f t="shared" si="17"/>
        <v>1</v>
      </c>
      <c r="H241" t="s">
        <v>69</v>
      </c>
      <c r="I241" s="46">
        <f>C241/C245</f>
        <v>0</v>
      </c>
      <c r="J241" s="46">
        <f t="shared" ref="J241:L241" si="18">D241/D245</f>
        <v>0</v>
      </c>
      <c r="K241" s="46">
        <f t="shared" si="18"/>
        <v>0</v>
      </c>
      <c r="L241" s="46">
        <f t="shared" si="18"/>
        <v>4.5248868778280547E-3</v>
      </c>
      <c r="N241" s="1"/>
      <c r="O241" s="49">
        <v>0</v>
      </c>
      <c r="P241" s="49">
        <v>0</v>
      </c>
      <c r="Q241" s="49">
        <v>0</v>
      </c>
      <c r="R241" s="49">
        <v>4.5248868778280547E-3</v>
      </c>
    </row>
    <row r="242" spans="2:18">
      <c r="B242" s="81" t="s">
        <v>49</v>
      </c>
      <c r="C242" s="44">
        <f>COUNTIF(C3:C227,"&lt;=120")-COUNTIF(C3:C227,"&lt;90")</f>
        <v>0</v>
      </c>
      <c r="D242" s="44">
        <f t="shared" ref="D242:F242" si="19">COUNTIF(D3:D227,"&lt;=120")-COUNTIF(D3:D227,"&lt;90")</f>
        <v>0</v>
      </c>
      <c r="E242" s="44">
        <f t="shared" si="19"/>
        <v>0</v>
      </c>
      <c r="F242" s="84">
        <f t="shared" si="19"/>
        <v>0</v>
      </c>
      <c r="H242" t="s">
        <v>70</v>
      </c>
      <c r="I242" s="46">
        <f>C242/C245</f>
        <v>0</v>
      </c>
      <c r="J242" s="46">
        <f t="shared" ref="J242:L242" si="20">D242/D245</f>
        <v>0</v>
      </c>
      <c r="K242" s="46">
        <f t="shared" si="20"/>
        <v>0</v>
      </c>
      <c r="L242" s="46">
        <f t="shared" si="20"/>
        <v>0</v>
      </c>
      <c r="N242" s="1"/>
      <c r="O242" s="49">
        <v>0</v>
      </c>
      <c r="P242" s="49">
        <v>0</v>
      </c>
      <c r="Q242" s="49">
        <v>0</v>
      </c>
      <c r="R242" s="49">
        <v>0</v>
      </c>
    </row>
    <row r="243" spans="2:18">
      <c r="B243" s="81" t="s">
        <v>50</v>
      </c>
      <c r="C243" s="44">
        <f>COUNTIF(C3:C227,"&lt;=150")-COUNTIF(C3:C227,"&lt;120")</f>
        <v>0</v>
      </c>
      <c r="D243" s="44">
        <f t="shared" ref="D243:F243" si="21">COUNTIF(D3:D227,"&lt;=150")-COUNTIF(D3:D227,"&lt;120")</f>
        <v>0</v>
      </c>
      <c r="E243" s="44">
        <f t="shared" si="21"/>
        <v>0</v>
      </c>
      <c r="F243" s="84">
        <f t="shared" si="21"/>
        <v>0</v>
      </c>
      <c r="H243" t="s">
        <v>71</v>
      </c>
      <c r="I243" s="46">
        <f>C243/C245</f>
        <v>0</v>
      </c>
      <c r="J243" s="46">
        <f t="shared" ref="J243:L243" si="22">D243/D245</f>
        <v>0</v>
      </c>
      <c r="K243" s="46">
        <f t="shared" si="22"/>
        <v>0</v>
      </c>
      <c r="L243" s="46">
        <f t="shared" si="22"/>
        <v>0</v>
      </c>
      <c r="N243" s="1"/>
      <c r="O243" s="49">
        <v>0</v>
      </c>
      <c r="P243" s="49">
        <v>0</v>
      </c>
      <c r="Q243" s="49">
        <v>0</v>
      </c>
      <c r="R243" s="49">
        <v>0</v>
      </c>
    </row>
    <row r="244" spans="2:18">
      <c r="B244" s="81" t="s">
        <v>51</v>
      </c>
      <c r="C244" s="44">
        <f>COUNTIF(C3:C227,"&lt;=180")-COUNTIF(C3:C227,"&lt;150")</f>
        <v>0</v>
      </c>
      <c r="D244" s="44">
        <f t="shared" ref="D244:F244" si="23">COUNTIF(D3:D227,"&lt;=180")-COUNTIF(D3:D227,"&lt;150")</f>
        <v>0</v>
      </c>
      <c r="E244" s="44">
        <f t="shared" si="23"/>
        <v>0</v>
      </c>
      <c r="F244" s="84">
        <f t="shared" si="23"/>
        <v>0</v>
      </c>
      <c r="H244" t="s">
        <v>72</v>
      </c>
      <c r="I244" s="46">
        <f>C244/C245</f>
        <v>0</v>
      </c>
      <c r="J244" s="46">
        <f t="shared" ref="J244:L244" si="24">D244/D245</f>
        <v>0</v>
      </c>
      <c r="K244" s="46">
        <f t="shared" si="24"/>
        <v>0</v>
      </c>
      <c r="L244" s="46">
        <f t="shared" si="24"/>
        <v>0</v>
      </c>
      <c r="N244" s="1"/>
      <c r="O244" s="49">
        <v>0</v>
      </c>
      <c r="P244" s="49">
        <v>0</v>
      </c>
      <c r="Q244" s="49">
        <v>0</v>
      </c>
      <c r="R244" s="49">
        <v>0</v>
      </c>
    </row>
    <row r="245" spans="2:18" ht="14.65" thickBot="1">
      <c r="B245" s="67" t="s">
        <v>52</v>
      </c>
      <c r="C245" s="76">
        <f>SUM(C233:C244)</f>
        <v>197</v>
      </c>
      <c r="D245" s="76">
        <f t="shared" ref="D245:F245" si="25">SUM(D233:D244)</f>
        <v>213</v>
      </c>
      <c r="E245" s="76">
        <f t="shared" si="25"/>
        <v>209</v>
      </c>
      <c r="F245" s="77">
        <f t="shared" si="25"/>
        <v>221</v>
      </c>
      <c r="H245" t="s">
        <v>11</v>
      </c>
      <c r="I245" s="46">
        <f>C245/C245</f>
        <v>1</v>
      </c>
      <c r="J245" s="46">
        <f t="shared" ref="J245:L245" si="26">D245/D245</f>
        <v>1</v>
      </c>
      <c r="K245" s="46">
        <f t="shared" si="26"/>
        <v>1</v>
      </c>
      <c r="L245" s="46">
        <f t="shared" si="26"/>
        <v>1</v>
      </c>
      <c r="N245" s="12"/>
      <c r="O245" s="12"/>
      <c r="P245" s="12"/>
      <c r="Q245" s="12"/>
      <c r="R245" s="12"/>
    </row>
    <row r="246" spans="2:18">
      <c r="N246" s="1"/>
      <c r="O246" s="49">
        <v>1</v>
      </c>
      <c r="P246" s="49">
        <v>1</v>
      </c>
      <c r="Q246" s="49">
        <v>1</v>
      </c>
      <c r="R246" s="49">
        <v>1</v>
      </c>
    </row>
  </sheetData>
  <mergeCells count="5">
    <mergeCell ref="H231:L231"/>
    <mergeCell ref="G3:G85"/>
    <mergeCell ref="G86:G163"/>
    <mergeCell ref="G164:G227"/>
    <mergeCell ref="B231:F231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401"/>
  <sheetViews>
    <sheetView tabSelected="1" topLeftCell="A12" zoomScale="70" zoomScaleNormal="70" workbookViewId="0">
      <selection activeCell="F28" sqref="F28"/>
    </sheetView>
  </sheetViews>
  <sheetFormatPr defaultRowHeight="14.25"/>
  <cols>
    <col min="2" max="2" width="18.73046875" bestFit="1" customWidth="1"/>
    <col min="3" max="3" width="10.265625" bestFit="1" customWidth="1"/>
    <col min="8" max="9" width="19.59765625" bestFit="1" customWidth="1"/>
    <col min="15" max="15" width="19.59765625" bestFit="1" customWidth="1"/>
  </cols>
  <sheetData>
    <row r="1" spans="2:19">
      <c r="B1" t="s">
        <v>22</v>
      </c>
    </row>
    <row r="2" spans="2:19" ht="14.65" thickBot="1">
      <c r="B2" s="1" t="s">
        <v>16</v>
      </c>
      <c r="C2" s="14" t="s">
        <v>17</v>
      </c>
      <c r="D2" s="15" t="s">
        <v>18</v>
      </c>
      <c r="E2" s="15" t="s">
        <v>19</v>
      </c>
      <c r="F2" s="15" t="s">
        <v>20</v>
      </c>
    </row>
    <row r="3" spans="2:19">
      <c r="B3" s="2">
        <v>1</v>
      </c>
      <c r="C3" s="16">
        <f>-26.565</f>
        <v>-26.565000000000001</v>
      </c>
      <c r="D3" s="4">
        <v>10.773999999999999</v>
      </c>
      <c r="E3" s="4">
        <v>75.963999999999999</v>
      </c>
      <c r="F3" s="5">
        <v>-32.210999999999999</v>
      </c>
      <c r="G3" s="137" t="s">
        <v>0</v>
      </c>
      <c r="I3" s="3" t="s">
        <v>80</v>
      </c>
      <c r="J3" s="4"/>
      <c r="K3" s="4"/>
      <c r="L3" s="4"/>
      <c r="M3" s="5"/>
      <c r="O3" s="3" t="s">
        <v>80</v>
      </c>
    </row>
    <row r="4" spans="2:19">
      <c r="B4" s="2">
        <v>2</v>
      </c>
      <c r="C4" s="17">
        <v>18.387</v>
      </c>
      <c r="D4" s="7">
        <v>51.375999999999998</v>
      </c>
      <c r="E4" s="7">
        <v>6.1929999999999996</v>
      </c>
      <c r="F4" s="8">
        <v>35.895000000000003</v>
      </c>
      <c r="G4" s="137"/>
      <c r="I4" s="80" t="s">
        <v>39</v>
      </c>
      <c r="J4" s="44" t="s">
        <v>1</v>
      </c>
      <c r="K4" s="1" t="s">
        <v>2</v>
      </c>
      <c r="L4" s="1" t="s">
        <v>3</v>
      </c>
      <c r="M4" s="83" t="s">
        <v>4</v>
      </c>
      <c r="O4" s="80" t="s">
        <v>39</v>
      </c>
      <c r="P4" s="44" t="s">
        <v>1</v>
      </c>
      <c r="Q4" s="1" t="s">
        <v>2</v>
      </c>
      <c r="R4" s="1" t="s">
        <v>3</v>
      </c>
      <c r="S4" s="83" t="s">
        <v>4</v>
      </c>
    </row>
    <row r="5" spans="2:19">
      <c r="B5" s="2">
        <v>3</v>
      </c>
      <c r="C5" s="17">
        <v>3.3740000000000001</v>
      </c>
      <c r="D5" s="7">
        <v>-3.8140000000000001</v>
      </c>
      <c r="E5" s="7">
        <v>-33.69</v>
      </c>
      <c r="F5" s="8">
        <v>41.987000000000002</v>
      </c>
      <c r="G5" s="137"/>
      <c r="I5" s="80" t="s">
        <v>40</v>
      </c>
      <c r="J5" s="44">
        <f>COUNTIF(C3:C107,"&lt;=-150")</f>
        <v>0</v>
      </c>
      <c r="K5" s="44">
        <f>COUNTIF(D3:D107,"&lt;=-150")</f>
        <v>4</v>
      </c>
      <c r="L5" s="44">
        <f t="shared" ref="L5" si="0">COUNTIF(E3:E107,"&lt;=-150")</f>
        <v>0</v>
      </c>
      <c r="M5" s="84">
        <f>COUNTIF(F3:F107,"&lt;=-150")</f>
        <v>0</v>
      </c>
      <c r="O5" s="80" t="s">
        <v>40</v>
      </c>
      <c r="P5" s="96">
        <f>J5/$J$17</f>
        <v>0</v>
      </c>
      <c r="Q5" s="96">
        <f>K5/$K$17</f>
        <v>0.04</v>
      </c>
      <c r="R5" s="96">
        <f>L5/$L$17</f>
        <v>0</v>
      </c>
      <c r="S5" s="96">
        <f>M5/$M$17</f>
        <v>0</v>
      </c>
    </row>
    <row r="6" spans="2:19">
      <c r="B6" s="2">
        <v>4</v>
      </c>
      <c r="C6" s="17">
        <v>-26.811</v>
      </c>
      <c r="D6" s="7">
        <v>-40.235999999999997</v>
      </c>
      <c r="E6" s="7">
        <v>-21.038</v>
      </c>
      <c r="F6" s="8">
        <v>-126.027</v>
      </c>
      <c r="G6" s="137"/>
      <c r="I6" s="80" t="s">
        <v>31</v>
      </c>
      <c r="J6" s="44">
        <f>COUNTIF(C3:C107,"&lt;=-120")-COUNTIF(C3:C107,"&lt;-150")</f>
        <v>0</v>
      </c>
      <c r="K6" s="44">
        <f t="shared" ref="K6:L6" si="1">COUNTIF(D3:D107,"&lt;=-120")-COUNTIF(D3:D107,"&lt;-150")</f>
        <v>13</v>
      </c>
      <c r="L6" s="44">
        <f t="shared" si="1"/>
        <v>4</v>
      </c>
      <c r="M6" s="84">
        <f>COUNTIF(F3:F107,"&lt;=-120")-COUNTIF(F3:F107,"&lt;-150")</f>
        <v>1</v>
      </c>
      <c r="O6" s="80" t="s">
        <v>31</v>
      </c>
      <c r="P6" s="96">
        <f t="shared" ref="P6:P16" si="2">J6/$J$17</f>
        <v>0</v>
      </c>
      <c r="Q6" s="96">
        <f t="shared" ref="Q6:Q16" si="3">K6/$K$17</f>
        <v>0.13</v>
      </c>
      <c r="R6" s="96">
        <f t="shared" ref="R6:R16" si="4">L6/$L$17</f>
        <v>4.7058823529411764E-2</v>
      </c>
      <c r="S6" s="96">
        <f t="shared" ref="S6:S16" si="5">M6/$M$17</f>
        <v>9.5238095238095247E-3</v>
      </c>
    </row>
    <row r="7" spans="2:19">
      <c r="B7" s="2">
        <v>5</v>
      </c>
      <c r="C7" s="17">
        <v>-22.59</v>
      </c>
      <c r="D7" s="7">
        <v>-26.565000000000001</v>
      </c>
      <c r="E7" s="7">
        <v>37.569000000000003</v>
      </c>
      <c r="F7" s="8">
        <v>-68.198999999999998</v>
      </c>
      <c r="G7" s="137"/>
      <c r="I7" s="80" t="s">
        <v>42</v>
      </c>
      <c r="J7" s="44">
        <f>COUNTIF(C3:C107,"&lt;=-90")-COUNTIF(C3:C107,"&lt;-120")</f>
        <v>0</v>
      </c>
      <c r="K7" s="44">
        <f t="shared" ref="K7:M7" si="6">COUNTIF(D3:D107,"&lt;=-90")-COUNTIF(D3:D107,"&lt;-120")</f>
        <v>3</v>
      </c>
      <c r="L7" s="44">
        <f t="shared" si="6"/>
        <v>2</v>
      </c>
      <c r="M7" s="84">
        <f t="shared" si="6"/>
        <v>1</v>
      </c>
      <c r="O7" s="80" t="s">
        <v>42</v>
      </c>
      <c r="P7" s="96">
        <f t="shared" si="2"/>
        <v>0</v>
      </c>
      <c r="Q7" s="96">
        <f t="shared" si="3"/>
        <v>0.03</v>
      </c>
      <c r="R7" s="96">
        <f t="shared" si="4"/>
        <v>2.3529411764705882E-2</v>
      </c>
      <c r="S7" s="96">
        <f t="shared" si="5"/>
        <v>9.5238095238095247E-3</v>
      </c>
    </row>
    <row r="8" spans="2:19">
      <c r="B8" s="2">
        <v>6</v>
      </c>
      <c r="C8" s="17">
        <v>8.0429999999999993</v>
      </c>
      <c r="D8" s="7">
        <f>-131.987</f>
        <v>-131.98699999999999</v>
      </c>
      <c r="E8" s="7">
        <v>52.430999999999997</v>
      </c>
      <c r="F8" s="8">
        <v>-55.305</v>
      </c>
      <c r="G8" s="137"/>
      <c r="I8" s="80" t="s">
        <v>43</v>
      </c>
      <c r="J8" s="44">
        <f>COUNTIF(C3:C107,"&lt;=-60")-COUNTIF(C3:C107,"&lt;-90")</f>
        <v>0</v>
      </c>
      <c r="K8" s="44">
        <f t="shared" ref="K8:M8" si="7">COUNTIF(D3:D107,"&lt;=-60")-COUNTIF(D3:D107,"&lt;-90")</f>
        <v>5</v>
      </c>
      <c r="L8" s="44">
        <f t="shared" si="7"/>
        <v>3</v>
      </c>
      <c r="M8" s="84">
        <f t="shared" si="7"/>
        <v>10</v>
      </c>
      <c r="O8" s="80" t="s">
        <v>43</v>
      </c>
      <c r="P8" s="96">
        <f t="shared" si="2"/>
        <v>0</v>
      </c>
      <c r="Q8" s="96">
        <f t="shared" si="3"/>
        <v>0.05</v>
      </c>
      <c r="R8" s="96">
        <f t="shared" si="4"/>
        <v>3.5294117647058823E-2</v>
      </c>
      <c r="S8" s="96">
        <f t="shared" si="5"/>
        <v>9.5238095238095233E-2</v>
      </c>
    </row>
    <row r="9" spans="2:19" ht="14.65" thickBot="1">
      <c r="B9" s="2">
        <v>7</v>
      </c>
      <c r="C9" s="17">
        <v>21.800999999999998</v>
      </c>
      <c r="D9" s="7">
        <v>118.61</v>
      </c>
      <c r="E9" s="7">
        <v>-26.565000000000001</v>
      </c>
      <c r="F9" s="8">
        <v>52.430999999999997</v>
      </c>
      <c r="G9" s="137"/>
      <c r="I9" s="90" t="s">
        <v>32</v>
      </c>
      <c r="J9" s="70">
        <f>COUNTIF(C3:C107,"&lt;=-30")-COUNTIF(C3:C107,"&lt;-60")</f>
        <v>5</v>
      </c>
      <c r="K9" s="70">
        <f t="shared" ref="K9:M9" si="8">COUNTIF(D3:D107,"&lt;=-30")-COUNTIF(D3:D107,"&lt;-60")</f>
        <v>8</v>
      </c>
      <c r="L9" s="70">
        <f t="shared" si="8"/>
        <v>11</v>
      </c>
      <c r="M9" s="91">
        <f t="shared" si="8"/>
        <v>20</v>
      </c>
      <c r="O9" s="90" t="s">
        <v>32</v>
      </c>
      <c r="P9" s="96">
        <f t="shared" si="2"/>
        <v>6.4102564102564097E-2</v>
      </c>
      <c r="Q9" s="96">
        <f t="shared" si="3"/>
        <v>0.08</v>
      </c>
      <c r="R9" s="96">
        <f t="shared" si="4"/>
        <v>0.12941176470588237</v>
      </c>
      <c r="S9" s="96">
        <f t="shared" si="5"/>
        <v>0.19047619047619047</v>
      </c>
    </row>
    <row r="10" spans="2:19">
      <c r="B10" s="2">
        <v>8</v>
      </c>
      <c r="C10" s="17">
        <v>-4.6539999999999999</v>
      </c>
      <c r="D10" s="7">
        <v>12.529</v>
      </c>
      <c r="E10" s="7">
        <v>-64.983000000000004</v>
      </c>
      <c r="F10" s="8">
        <v>58.392000000000003</v>
      </c>
      <c r="G10" s="137"/>
      <c r="I10" s="73" t="s">
        <v>33</v>
      </c>
      <c r="J10" s="74">
        <f>COUNTIF(C3:C107,"&lt;=0")-COUNTIF(C3:C107,"&lt;-30")</f>
        <v>33</v>
      </c>
      <c r="K10" s="74">
        <f t="shared" ref="K10:L10" si="9">COUNTIF(D3:D107,"&lt;=0")-COUNTIF(D3:D107,"&lt;-30")</f>
        <v>11</v>
      </c>
      <c r="L10" s="74">
        <f t="shared" si="9"/>
        <v>19</v>
      </c>
      <c r="M10" s="75">
        <f>COUNTIF(F3:F107,"&lt;=0")-COUNTIF(F3:F107,"&lt;-30")</f>
        <v>15</v>
      </c>
      <c r="O10" s="73" t="s">
        <v>33</v>
      </c>
      <c r="P10" s="96">
        <f t="shared" si="2"/>
        <v>0.42307692307692307</v>
      </c>
      <c r="Q10" s="96">
        <f t="shared" si="3"/>
        <v>0.11</v>
      </c>
      <c r="R10" s="96">
        <f t="shared" si="4"/>
        <v>0.22352941176470589</v>
      </c>
      <c r="S10" s="96">
        <f t="shared" si="5"/>
        <v>0.14285714285714285</v>
      </c>
    </row>
    <row r="11" spans="2:19" ht="14.65" thickBot="1">
      <c r="B11" s="2">
        <v>9</v>
      </c>
      <c r="C11" s="17">
        <v>-26.565000000000001</v>
      </c>
      <c r="D11" s="7">
        <v>-123.69</v>
      </c>
      <c r="E11" s="7">
        <v>10.62</v>
      </c>
      <c r="F11" s="8">
        <v>50.194000000000003</v>
      </c>
      <c r="G11" s="137"/>
      <c r="I11" s="67" t="s">
        <v>34</v>
      </c>
      <c r="J11" s="76">
        <f>COUNTIF(C3:C107,"&lt;=30")-COUNTIF(C3:C107,"&lt;0")</f>
        <v>30</v>
      </c>
      <c r="K11" s="76">
        <f>COUNTIF(D3:D107,"&lt;=30")-COUNTIF(D3:D107,"&lt;0")</f>
        <v>11</v>
      </c>
      <c r="L11" s="76">
        <f t="shared" ref="L11:M11" si="10">COUNTIF(E3:E107,"&lt;=30")-COUNTIF(E3:E107,"&lt;0")</f>
        <v>22</v>
      </c>
      <c r="M11" s="77">
        <f t="shared" si="10"/>
        <v>6</v>
      </c>
      <c r="O11" s="67" t="s">
        <v>34</v>
      </c>
      <c r="P11" s="96">
        <f t="shared" si="2"/>
        <v>0.38461538461538464</v>
      </c>
      <c r="Q11" s="96">
        <f t="shared" si="3"/>
        <v>0.11</v>
      </c>
      <c r="R11" s="96">
        <f t="shared" si="4"/>
        <v>0.25882352941176473</v>
      </c>
      <c r="S11" s="96">
        <f t="shared" si="5"/>
        <v>5.7142857142857141E-2</v>
      </c>
    </row>
    <row r="12" spans="2:19">
      <c r="B12" s="2">
        <v>10</v>
      </c>
      <c r="C12" s="17">
        <v>34.509</v>
      </c>
      <c r="D12" s="7">
        <v>-45</v>
      </c>
      <c r="E12" s="7">
        <v>-53.13</v>
      </c>
      <c r="F12" s="8">
        <v>-26.565000000000001</v>
      </c>
      <c r="G12" s="137"/>
      <c r="I12" s="92" t="s">
        <v>35</v>
      </c>
      <c r="J12" s="72">
        <f>COUNTIF(C3:C107,"&lt;=60")-COUNTIF(C3:C107,"&lt;30")</f>
        <v>10</v>
      </c>
      <c r="K12" s="72">
        <f t="shared" ref="K12:M12" si="11">COUNTIF(D3:D107,"&lt;=60")-COUNTIF(D3:D107,"&lt;30")</f>
        <v>11</v>
      </c>
      <c r="L12" s="72">
        <f t="shared" si="11"/>
        <v>14</v>
      </c>
      <c r="M12" s="93">
        <f t="shared" si="11"/>
        <v>27</v>
      </c>
      <c r="O12" s="92" t="s">
        <v>35</v>
      </c>
      <c r="P12" s="96">
        <f t="shared" si="2"/>
        <v>0.12820512820512819</v>
      </c>
      <c r="Q12" s="96">
        <f t="shared" si="3"/>
        <v>0.11</v>
      </c>
      <c r="R12" s="96">
        <f t="shared" si="4"/>
        <v>0.16470588235294117</v>
      </c>
      <c r="S12" s="96">
        <f t="shared" si="5"/>
        <v>0.25714285714285712</v>
      </c>
    </row>
    <row r="13" spans="2:19">
      <c r="B13" s="2">
        <v>11</v>
      </c>
      <c r="C13" s="17">
        <v>4.782</v>
      </c>
      <c r="D13" s="7">
        <v>137.726</v>
      </c>
      <c r="E13" s="7">
        <v>-39.805999999999997</v>
      </c>
      <c r="F13" s="8">
        <v>63.435000000000002</v>
      </c>
      <c r="G13" s="137"/>
      <c r="I13" s="81" t="s">
        <v>36</v>
      </c>
      <c r="J13" s="44">
        <f>COUNTIF(C3:C107,"&lt;=90")-COUNTIF(C3:C107,"&lt;60")</f>
        <v>0</v>
      </c>
      <c r="K13" s="44">
        <f>COUNTIF(D3:D107,"&lt;=90")-COUNTIF(D3:D107,"&lt;60")</f>
        <v>5</v>
      </c>
      <c r="L13" s="44">
        <f t="shared" ref="L13:M13" si="12">COUNTIF(E3:E107,"&lt;=90")-COUNTIF(E3:E107,"&lt;60")</f>
        <v>5</v>
      </c>
      <c r="M13" s="84">
        <f t="shared" si="12"/>
        <v>14</v>
      </c>
      <c r="O13" s="81" t="s">
        <v>36</v>
      </c>
      <c r="P13" s="96">
        <f t="shared" si="2"/>
        <v>0</v>
      </c>
      <c r="Q13" s="96">
        <f t="shared" si="3"/>
        <v>0.05</v>
      </c>
      <c r="R13" s="96">
        <f t="shared" si="4"/>
        <v>5.8823529411764705E-2</v>
      </c>
      <c r="S13" s="96">
        <f t="shared" si="5"/>
        <v>0.13333333333333333</v>
      </c>
    </row>
    <row r="14" spans="2:19">
      <c r="B14" s="2">
        <v>12</v>
      </c>
      <c r="C14" s="17">
        <v>5</v>
      </c>
      <c r="D14" s="7">
        <v>39.289000000000001</v>
      </c>
      <c r="E14" s="7">
        <v>-14.036</v>
      </c>
      <c r="F14" s="8">
        <v>155.55600000000001</v>
      </c>
      <c r="G14" s="137"/>
      <c r="I14" s="81" t="s">
        <v>49</v>
      </c>
      <c r="J14" s="44">
        <f>COUNTIF(C3:C107,"&lt;=120")-COUNTIF(C3:C107,"&lt;90")</f>
        <v>0</v>
      </c>
      <c r="K14" s="44">
        <f t="shared" ref="K14:M14" si="13">COUNTIF(D3:D107,"&lt;=120")-COUNTIF(D3:D107,"&lt;90")</f>
        <v>6</v>
      </c>
      <c r="L14" s="44">
        <f>COUNTIF(E3:E107,"&lt;=120")-COUNTIF(E3:E107,"&lt;90")</f>
        <v>1</v>
      </c>
      <c r="M14" s="84">
        <f t="shared" si="13"/>
        <v>3</v>
      </c>
      <c r="O14" s="81" t="s">
        <v>49</v>
      </c>
      <c r="P14" s="96">
        <f t="shared" si="2"/>
        <v>0</v>
      </c>
      <c r="Q14" s="96">
        <f t="shared" si="3"/>
        <v>0.06</v>
      </c>
      <c r="R14" s="96">
        <f t="shared" si="4"/>
        <v>1.1764705882352941E-2</v>
      </c>
      <c r="S14" s="96">
        <f t="shared" si="5"/>
        <v>2.8571428571428571E-2</v>
      </c>
    </row>
    <row r="15" spans="2:19">
      <c r="B15" s="2">
        <v>13</v>
      </c>
      <c r="C15" s="17">
        <v>-10.528</v>
      </c>
      <c r="D15" s="7">
        <v>38.659999999999997</v>
      </c>
      <c r="E15" s="7">
        <v>81.87</v>
      </c>
      <c r="F15" s="8">
        <v>-32.470999999999997</v>
      </c>
      <c r="G15" s="137"/>
      <c r="I15" s="81" t="s">
        <v>50</v>
      </c>
      <c r="J15" s="44">
        <f>COUNTIF(C3:C107,"&lt;=150")-COUNTIF(C3:C107,"&lt;120")</f>
        <v>0</v>
      </c>
      <c r="K15" s="44">
        <f t="shared" ref="K15:M15" si="14">COUNTIF(D3:D107,"&lt;=150")-COUNTIF(D3:D107,"&lt;120")</f>
        <v>16</v>
      </c>
      <c r="L15" s="44">
        <f t="shared" si="14"/>
        <v>2</v>
      </c>
      <c r="M15" s="84">
        <f t="shared" si="14"/>
        <v>4</v>
      </c>
      <c r="O15" s="81" t="s">
        <v>50</v>
      </c>
      <c r="P15" s="96">
        <f t="shared" si="2"/>
        <v>0</v>
      </c>
      <c r="Q15" s="96">
        <f t="shared" si="3"/>
        <v>0.16</v>
      </c>
      <c r="R15" s="96">
        <f t="shared" si="4"/>
        <v>2.3529411764705882E-2</v>
      </c>
      <c r="S15" s="96">
        <f t="shared" si="5"/>
        <v>3.8095238095238099E-2</v>
      </c>
    </row>
    <row r="16" spans="2:19">
      <c r="B16" s="2">
        <v>14</v>
      </c>
      <c r="C16" s="17">
        <v>-26.565000000000001</v>
      </c>
      <c r="D16" s="7">
        <v>-39.289000000000001</v>
      </c>
      <c r="E16" s="7">
        <v>-3.0129999999999999</v>
      </c>
      <c r="F16" s="8">
        <v>24.774999999999999</v>
      </c>
      <c r="G16" s="137"/>
      <c r="I16" s="81" t="s">
        <v>37</v>
      </c>
      <c r="J16" s="44">
        <f>COUNTIF(C3:C107,"&lt;=180")-COUNTIF(C3:C107,"&lt;150")</f>
        <v>0</v>
      </c>
      <c r="K16" s="44">
        <f t="shared" ref="K16:M16" si="15">COUNTIF(D3:D107,"&lt;=180")-COUNTIF(D3:D107,"&lt;150")</f>
        <v>7</v>
      </c>
      <c r="L16" s="44">
        <f t="shared" si="15"/>
        <v>2</v>
      </c>
      <c r="M16" s="84">
        <f t="shared" si="15"/>
        <v>4</v>
      </c>
      <c r="O16" s="81" t="s">
        <v>37</v>
      </c>
      <c r="P16" s="96">
        <f t="shared" si="2"/>
        <v>0</v>
      </c>
      <c r="Q16" s="96">
        <f t="shared" si="3"/>
        <v>7.0000000000000007E-2</v>
      </c>
      <c r="R16" s="96">
        <f t="shared" si="4"/>
        <v>2.3529411764705882E-2</v>
      </c>
      <c r="S16" s="96">
        <f t="shared" si="5"/>
        <v>3.8095238095238099E-2</v>
      </c>
    </row>
    <row r="17" spans="2:19">
      <c r="B17" s="2">
        <v>15</v>
      </c>
      <c r="C17" s="17">
        <v>19.983000000000001</v>
      </c>
      <c r="D17" s="7">
        <v>153.435</v>
      </c>
      <c r="E17" s="7">
        <v>-47.49</v>
      </c>
      <c r="F17" s="8">
        <v>-42.51</v>
      </c>
      <c r="G17" s="137"/>
      <c r="I17" s="80" t="s">
        <v>12</v>
      </c>
      <c r="J17" s="44">
        <f>SUM(J5:J16)</f>
        <v>78</v>
      </c>
      <c r="K17" s="44">
        <f t="shared" ref="K17:M17" si="16">SUM(K5:K16)</f>
        <v>100</v>
      </c>
      <c r="L17" s="44">
        <f t="shared" si="16"/>
        <v>85</v>
      </c>
      <c r="M17" s="84">
        <f t="shared" si="16"/>
        <v>105</v>
      </c>
      <c r="O17" s="80" t="s">
        <v>12</v>
      </c>
      <c r="P17" s="96">
        <f>SUM(P5:P16)</f>
        <v>1</v>
      </c>
      <c r="Q17" s="96">
        <f t="shared" ref="Q17" si="17">SUM(Q5:Q16)</f>
        <v>1</v>
      </c>
      <c r="R17" s="96">
        <f t="shared" ref="R17" si="18">SUM(R5:R16)</f>
        <v>1</v>
      </c>
      <c r="S17" s="96">
        <f t="shared" ref="S17" si="19">SUM(S5:S16)</f>
        <v>0.99999999999999989</v>
      </c>
    </row>
    <row r="18" spans="2:19">
      <c r="B18" s="2">
        <v>16</v>
      </c>
      <c r="C18" s="17">
        <v>9.4619999999999997</v>
      </c>
      <c r="D18" s="7">
        <v>27.954999999999998</v>
      </c>
      <c r="E18" s="7">
        <v>-3.0129999999999999</v>
      </c>
      <c r="F18" s="8">
        <v>70.016999999999996</v>
      </c>
      <c r="G18" s="137"/>
      <c r="I18" s="6"/>
      <c r="J18" s="7"/>
      <c r="K18" s="7"/>
      <c r="L18" s="7"/>
      <c r="M18" s="8"/>
    </row>
    <row r="19" spans="2:19">
      <c r="B19" s="2">
        <v>17</v>
      </c>
      <c r="C19" s="17">
        <v>0.19400000000000001</v>
      </c>
      <c r="D19" s="7">
        <v>165.06899999999999</v>
      </c>
      <c r="E19" s="7">
        <v>87.972999999999999</v>
      </c>
      <c r="F19" s="8">
        <v>48.814</v>
      </c>
      <c r="G19" s="137"/>
      <c r="I19" s="6"/>
      <c r="J19" s="7"/>
      <c r="K19" s="7"/>
      <c r="L19" s="7"/>
      <c r="M19" s="8"/>
    </row>
    <row r="20" spans="2:19">
      <c r="B20" s="2">
        <v>18</v>
      </c>
      <c r="C20" s="17">
        <v>-7.62</v>
      </c>
      <c r="D20" s="7">
        <v>-132.51</v>
      </c>
      <c r="E20" s="7">
        <v>-34.695</v>
      </c>
      <c r="F20" s="8">
        <v>37.875</v>
      </c>
      <c r="G20" s="137"/>
      <c r="I20" s="6"/>
      <c r="J20" s="7"/>
      <c r="K20" s="7"/>
      <c r="L20" s="7"/>
      <c r="M20" s="8"/>
    </row>
    <row r="21" spans="2:19" ht="14.65" thickBot="1">
      <c r="B21" s="2">
        <v>19</v>
      </c>
      <c r="C21" s="17">
        <v>7.0949999999999998</v>
      </c>
      <c r="D21" s="7">
        <v>56.31</v>
      </c>
      <c r="E21" s="7">
        <v>3.3660000000000001</v>
      </c>
      <c r="F21" s="8">
        <v>90.165000000000006</v>
      </c>
      <c r="G21" s="137"/>
      <c r="I21" s="9"/>
      <c r="J21" s="94">
        <f>COUNT(C3:C107)</f>
        <v>78</v>
      </c>
      <c r="K21" s="94">
        <f>COUNT(D3:D107)</f>
        <v>100</v>
      </c>
      <c r="L21" s="94">
        <f>COUNT(E3:E107)</f>
        <v>85</v>
      </c>
      <c r="M21" s="95">
        <f>COUNT(F3:F107)</f>
        <v>105</v>
      </c>
    </row>
    <row r="22" spans="2:19">
      <c r="B22" s="2">
        <v>20</v>
      </c>
      <c r="C22" s="17">
        <v>-38.659999999999997</v>
      </c>
      <c r="D22" s="7">
        <v>127.569</v>
      </c>
      <c r="E22" s="7">
        <v>41.987000000000002</v>
      </c>
      <c r="F22" s="8">
        <v>33.69</v>
      </c>
      <c r="G22" s="137"/>
    </row>
    <row r="23" spans="2:19">
      <c r="B23" s="2">
        <v>21</v>
      </c>
      <c r="C23" s="17">
        <v>0.94499999999999995</v>
      </c>
      <c r="D23" s="7">
        <v>180</v>
      </c>
      <c r="E23" s="7">
        <v>23.199000000000002</v>
      </c>
      <c r="F23" s="8">
        <v>-8.1300000000000008</v>
      </c>
      <c r="G23" s="137"/>
    </row>
    <row r="24" spans="2:19">
      <c r="B24" s="2">
        <v>22</v>
      </c>
      <c r="C24" s="17">
        <v>6.31</v>
      </c>
      <c r="D24" s="7">
        <v>-126.027</v>
      </c>
      <c r="E24" s="7">
        <v>-4.0860000000000003</v>
      </c>
      <c r="F24" s="8">
        <v>-75.069000000000003</v>
      </c>
      <c r="G24" s="137"/>
    </row>
    <row r="25" spans="2:19">
      <c r="B25" s="2">
        <v>23</v>
      </c>
      <c r="C25" s="17">
        <v>-7.2910000000000004</v>
      </c>
      <c r="D25" s="7">
        <v>-8.1300000000000008</v>
      </c>
      <c r="E25" s="7">
        <v>77.905000000000001</v>
      </c>
      <c r="F25" s="8">
        <v>35.537999999999997</v>
      </c>
      <c r="G25" s="137"/>
    </row>
    <row r="26" spans="2:19">
      <c r="B26" s="2">
        <v>24</v>
      </c>
      <c r="C26" s="17">
        <v>-0.16500000000000001</v>
      </c>
      <c r="D26" s="7">
        <v>50.924999999999997</v>
      </c>
      <c r="E26" s="7">
        <v>-54.462000000000003</v>
      </c>
      <c r="F26" s="8">
        <v>48.012999999999998</v>
      </c>
      <c r="G26" s="137"/>
    </row>
    <row r="27" spans="2:19">
      <c r="B27" s="2">
        <v>25</v>
      </c>
      <c r="C27" s="17">
        <v>16.483000000000001</v>
      </c>
      <c r="D27" s="7">
        <v>-142.125</v>
      </c>
      <c r="E27" s="7">
        <v>47.49</v>
      </c>
      <c r="F27" s="8">
        <v>-8.1300000000000008</v>
      </c>
      <c r="G27" s="137"/>
    </row>
    <row r="28" spans="2:19">
      <c r="B28" s="2">
        <v>26</v>
      </c>
      <c r="C28" s="17">
        <v>-44.798999999999999</v>
      </c>
      <c r="D28" s="7">
        <v>-156.80099999999999</v>
      </c>
      <c r="E28" s="7">
        <v>-24.774999999999999</v>
      </c>
      <c r="F28" s="8">
        <v>-45.125999999999998</v>
      </c>
      <c r="G28" s="137"/>
    </row>
    <row r="29" spans="2:19">
      <c r="B29" s="2">
        <v>27</v>
      </c>
      <c r="C29" s="17">
        <v>3.5760000000000001</v>
      </c>
      <c r="D29" s="7">
        <v>33.69</v>
      </c>
      <c r="E29" s="7">
        <v>-126.027</v>
      </c>
      <c r="F29" s="8">
        <v>-33.69</v>
      </c>
      <c r="G29" s="137"/>
    </row>
    <row r="30" spans="2:19">
      <c r="B30" s="2">
        <v>28</v>
      </c>
      <c r="C30" s="17">
        <v>49.085999999999999</v>
      </c>
      <c r="D30" s="7">
        <v>154.62200000000001</v>
      </c>
      <c r="E30" s="7">
        <v>42.51</v>
      </c>
      <c r="F30" s="8">
        <v>153.435</v>
      </c>
      <c r="G30" s="137"/>
    </row>
    <row r="31" spans="2:19">
      <c r="B31" s="2">
        <v>29</v>
      </c>
      <c r="C31" s="17">
        <v>-1.34</v>
      </c>
      <c r="D31" s="7">
        <v>18.434999999999999</v>
      </c>
      <c r="E31" s="7">
        <v>20.556000000000001</v>
      </c>
      <c r="F31" s="8">
        <v>-5.194</v>
      </c>
      <c r="G31" s="137"/>
    </row>
    <row r="32" spans="2:19">
      <c r="B32" s="2">
        <v>30</v>
      </c>
      <c r="C32" s="17">
        <v>6.5010000000000003</v>
      </c>
      <c r="D32" s="7">
        <v>36.027000000000001</v>
      </c>
      <c r="E32" s="7">
        <v>41.186</v>
      </c>
      <c r="F32" s="8">
        <v>74.745000000000005</v>
      </c>
      <c r="G32" s="137"/>
    </row>
    <row r="33" spans="2:7">
      <c r="B33" s="2">
        <v>31</v>
      </c>
      <c r="C33" s="17">
        <v>3.8809999999999998</v>
      </c>
      <c r="D33" s="7">
        <v>37.875</v>
      </c>
      <c r="E33" s="7">
        <v>14.036</v>
      </c>
      <c r="F33" s="8">
        <v>-30.256</v>
      </c>
      <c r="G33" s="137"/>
    </row>
    <row r="34" spans="2:7">
      <c r="B34" s="2">
        <v>32</v>
      </c>
      <c r="C34" s="17">
        <v>-4.4619999999999997</v>
      </c>
      <c r="D34" s="7">
        <v>41.634</v>
      </c>
      <c r="E34" s="7">
        <v>120.964</v>
      </c>
      <c r="F34" s="8">
        <v>45</v>
      </c>
      <c r="G34" s="137"/>
    </row>
    <row r="35" spans="2:7">
      <c r="B35" s="2">
        <v>33</v>
      </c>
      <c r="C35" s="17">
        <v>35.537999999999997</v>
      </c>
      <c r="D35" s="7">
        <v>63.435000000000002</v>
      </c>
      <c r="E35" s="7">
        <v>37.875</v>
      </c>
      <c r="F35" s="8">
        <v>69.444000000000003</v>
      </c>
      <c r="G35" s="137"/>
    </row>
    <row r="36" spans="2:7">
      <c r="B36" s="2">
        <v>34</v>
      </c>
      <c r="C36" s="17">
        <v>45</v>
      </c>
      <c r="D36" s="7">
        <v>114.77500000000001</v>
      </c>
      <c r="E36" s="7">
        <v>26.565000000000001</v>
      </c>
      <c r="F36" s="8">
        <v>36.869999999999997</v>
      </c>
      <c r="G36" s="137"/>
    </row>
    <row r="37" spans="2:7">
      <c r="B37" s="2">
        <v>35</v>
      </c>
      <c r="C37" s="17">
        <v>-14.930999999999999</v>
      </c>
      <c r="D37" s="7">
        <v>-35.537999999999997</v>
      </c>
      <c r="E37" s="7">
        <v>28.61</v>
      </c>
      <c r="F37" s="8">
        <v>32.470999999999997</v>
      </c>
      <c r="G37" s="137"/>
    </row>
    <row r="38" spans="2:7" ht="14.65" thickBot="1">
      <c r="B38" s="2">
        <v>36</v>
      </c>
      <c r="C38" s="17">
        <v>5</v>
      </c>
      <c r="D38" s="7">
        <v>-131.98699999999999</v>
      </c>
      <c r="E38" s="7">
        <v>12.095000000000001</v>
      </c>
      <c r="F38" s="8">
        <v>82.405000000000001</v>
      </c>
      <c r="G38" s="137"/>
    </row>
    <row r="39" spans="2:7" ht="14.65" thickBot="1">
      <c r="B39" s="2">
        <v>37</v>
      </c>
      <c r="C39" s="17">
        <v>-2.879</v>
      </c>
      <c r="D39" s="18">
        <v>-145.30500000000001</v>
      </c>
      <c r="E39" s="7">
        <v>23.962</v>
      </c>
      <c r="F39" s="8">
        <v>63.435000000000002</v>
      </c>
      <c r="G39" s="137"/>
    </row>
    <row r="40" spans="2:7">
      <c r="B40" s="2">
        <v>38</v>
      </c>
      <c r="C40" s="19">
        <v>-4.5090000000000003</v>
      </c>
      <c r="D40" s="7">
        <v>-61.631</v>
      </c>
      <c r="E40" s="20">
        <v>59.744</v>
      </c>
      <c r="F40" s="20">
        <v>-45</v>
      </c>
      <c r="G40" s="137"/>
    </row>
    <row r="41" spans="2:7">
      <c r="B41" s="2">
        <v>39</v>
      </c>
      <c r="C41" s="21">
        <v>35.537999999999997</v>
      </c>
      <c r="D41" s="7">
        <v>-76.516999999999996</v>
      </c>
      <c r="E41" s="22">
        <v>30.963999999999999</v>
      </c>
      <c r="F41" s="22">
        <v>-54.462000000000003</v>
      </c>
      <c r="G41" s="137"/>
    </row>
    <row r="42" spans="2:7">
      <c r="B42" s="2">
        <v>40</v>
      </c>
      <c r="C42" s="21">
        <v>17.094999999999999</v>
      </c>
      <c r="D42" s="7">
        <v>10.321999999999999</v>
      </c>
      <c r="E42" s="22">
        <v>-11.31</v>
      </c>
      <c r="F42" s="22">
        <v>78.69</v>
      </c>
      <c r="G42" s="137"/>
    </row>
    <row r="43" spans="2:7" ht="14.65" thickBot="1">
      <c r="B43" s="2">
        <v>41</v>
      </c>
      <c r="C43" s="21">
        <v>42.878999999999998</v>
      </c>
      <c r="D43" s="7">
        <v>-22.443000000000001</v>
      </c>
      <c r="E43" s="22">
        <v>-50.710999999999999</v>
      </c>
      <c r="F43" s="23">
        <v>80.492000000000004</v>
      </c>
      <c r="G43" s="137"/>
    </row>
    <row r="44" spans="2:7" ht="14.65" thickBot="1">
      <c r="B44" s="2">
        <v>42</v>
      </c>
      <c r="C44" s="21">
        <v>-10.236000000000001</v>
      </c>
      <c r="D44" s="7">
        <v>-160.821</v>
      </c>
      <c r="E44" s="23">
        <v>59.036000000000001</v>
      </c>
      <c r="F44" s="8">
        <v>35.276000000000003</v>
      </c>
      <c r="G44" s="137"/>
    </row>
    <row r="45" spans="2:7">
      <c r="B45" s="2">
        <v>43</v>
      </c>
      <c r="C45" s="21">
        <v>-40.600999999999999</v>
      </c>
      <c r="D45" s="7">
        <v>-142.125</v>
      </c>
      <c r="E45" s="7">
        <v>70.150000000000006</v>
      </c>
      <c r="F45" s="8">
        <v>-29.619</v>
      </c>
      <c r="G45" s="137"/>
    </row>
    <row r="46" spans="2:7" ht="14.65" thickBot="1">
      <c r="B46" s="2">
        <v>44</v>
      </c>
      <c r="C46" s="24">
        <v>9.5340000000000007</v>
      </c>
      <c r="D46" s="7">
        <v>137.12100000000001</v>
      </c>
      <c r="E46" s="7">
        <v>47.174999999999997</v>
      </c>
      <c r="F46" s="8">
        <v>57.186</v>
      </c>
      <c r="G46" s="137"/>
    </row>
    <row r="47" spans="2:7">
      <c r="B47" s="2">
        <v>45</v>
      </c>
      <c r="C47" s="17">
        <v>1.464</v>
      </c>
      <c r="D47" s="7">
        <v>11.535</v>
      </c>
      <c r="E47" s="7">
        <v>19.760000000000002</v>
      </c>
      <c r="F47" s="8">
        <v>44.445999999999998</v>
      </c>
      <c r="G47" s="137"/>
    </row>
    <row r="48" spans="2:7">
      <c r="B48" s="2">
        <v>46</v>
      </c>
      <c r="C48" s="17">
        <v>22.815000000000001</v>
      </c>
      <c r="D48" s="7">
        <v>99.807000000000002</v>
      </c>
      <c r="E48" s="7">
        <v>-29.902999999999999</v>
      </c>
      <c r="F48" s="8">
        <v>61.631</v>
      </c>
      <c r="G48" s="137"/>
    </row>
    <row r="49" spans="2:7">
      <c r="B49" s="2">
        <v>47</v>
      </c>
      <c r="C49" s="17">
        <v>38.893999999999998</v>
      </c>
      <c r="D49" s="7">
        <v>152.30099999999999</v>
      </c>
      <c r="E49" s="7">
        <v>12.036</v>
      </c>
      <c r="F49" s="8">
        <v>-112.443</v>
      </c>
      <c r="G49" s="137"/>
    </row>
    <row r="50" spans="2:7">
      <c r="B50" s="2">
        <v>48</v>
      </c>
      <c r="C50" s="17">
        <v>5.9560000000000004</v>
      </c>
      <c r="D50" s="7">
        <v>133.17400000000001</v>
      </c>
      <c r="E50" s="7">
        <v>121.866</v>
      </c>
      <c r="F50" s="8">
        <v>-36.481000000000002</v>
      </c>
      <c r="G50" s="137"/>
    </row>
    <row r="51" spans="2:7">
      <c r="B51" s="2">
        <v>49</v>
      </c>
      <c r="C51" s="17">
        <v>0.60199999999999998</v>
      </c>
      <c r="D51" s="7">
        <v>126.09699999999999</v>
      </c>
      <c r="E51" s="7">
        <v>-132.39099999999999</v>
      </c>
      <c r="F51" s="8">
        <v>32.969000000000001</v>
      </c>
      <c r="G51" s="137"/>
    </row>
    <row r="52" spans="2:7">
      <c r="B52" s="2">
        <v>50</v>
      </c>
      <c r="C52" s="17">
        <v>-35.832999999999998</v>
      </c>
      <c r="D52" s="7">
        <v>133.17500000000001</v>
      </c>
      <c r="E52" s="7">
        <v>-98.13</v>
      </c>
      <c r="F52" s="8">
        <v>49.872999999999998</v>
      </c>
      <c r="G52" s="137"/>
    </row>
    <row r="53" spans="2:7">
      <c r="B53" s="2">
        <v>51</v>
      </c>
      <c r="C53" s="17">
        <v>-5.9240000000000004</v>
      </c>
      <c r="D53" s="7">
        <v>96.629000000000005</v>
      </c>
      <c r="E53" s="7">
        <v>-133.87700000000001</v>
      </c>
      <c r="F53" s="8">
        <v>57.057000000000002</v>
      </c>
      <c r="G53" s="137"/>
    </row>
    <row r="54" spans="2:7">
      <c r="B54" s="2">
        <v>52</v>
      </c>
      <c r="C54" s="17">
        <v>-23.693999999999999</v>
      </c>
      <c r="D54" s="7">
        <v>-19.466000000000001</v>
      </c>
      <c r="E54" s="7">
        <v>-28.774000000000001</v>
      </c>
      <c r="F54" s="8">
        <v>18.687999999999999</v>
      </c>
      <c r="G54" s="137"/>
    </row>
    <row r="55" spans="2:7">
      <c r="B55" s="2">
        <v>53</v>
      </c>
      <c r="C55" s="17">
        <v>-9.3989999999999991</v>
      </c>
      <c r="D55" s="7">
        <v>-114.039</v>
      </c>
      <c r="E55" s="7">
        <v>-92.992000000000004</v>
      </c>
      <c r="F55" s="8">
        <v>80.852000000000004</v>
      </c>
      <c r="G55" s="137"/>
    </row>
    <row r="56" spans="2:7">
      <c r="B56" s="2">
        <v>54</v>
      </c>
      <c r="C56" s="17">
        <v>-9.6</v>
      </c>
      <c r="D56" s="7">
        <v>-153.35900000000001</v>
      </c>
      <c r="E56" s="7">
        <v>-28.141999999999999</v>
      </c>
      <c r="F56" s="8">
        <v>42.084000000000003</v>
      </c>
      <c r="G56" s="137"/>
    </row>
    <row r="57" spans="2:7">
      <c r="B57" s="2">
        <v>55</v>
      </c>
      <c r="C57" s="17">
        <v>24.774999999999999</v>
      </c>
      <c r="D57" s="7">
        <v>-127.986</v>
      </c>
      <c r="E57" s="7">
        <v>-38.991</v>
      </c>
      <c r="F57" s="8">
        <v>78.459000000000003</v>
      </c>
      <c r="G57" s="137"/>
    </row>
    <row r="58" spans="2:7">
      <c r="B58" s="2">
        <v>56</v>
      </c>
      <c r="C58" s="17">
        <v>-3.13</v>
      </c>
      <c r="D58" s="7">
        <v>-68.566999999999993</v>
      </c>
      <c r="E58" s="7">
        <v>-11.13</v>
      </c>
      <c r="F58" s="8">
        <v>142.72800000000001</v>
      </c>
      <c r="G58" s="137"/>
    </row>
    <row r="59" spans="2:7">
      <c r="B59" s="2">
        <v>57</v>
      </c>
      <c r="C59" s="17">
        <v>-6.07</v>
      </c>
      <c r="D59" s="7">
        <v>22.946000000000002</v>
      </c>
      <c r="E59" s="7">
        <v>8.15</v>
      </c>
      <c r="F59" s="8">
        <v>22.202999999999999</v>
      </c>
      <c r="G59" s="137"/>
    </row>
    <row r="60" spans="2:7">
      <c r="B60" s="2">
        <v>58</v>
      </c>
      <c r="C60" s="17">
        <v>25.577000000000002</v>
      </c>
      <c r="D60" s="7">
        <v>27.69</v>
      </c>
      <c r="E60" s="7">
        <v>17.687000000000001</v>
      </c>
      <c r="F60" s="8">
        <v>59.348999999999997</v>
      </c>
      <c r="G60" s="137"/>
    </row>
    <row r="61" spans="2:7">
      <c r="B61" s="2">
        <v>59</v>
      </c>
      <c r="C61" s="17">
        <v>-21.481999999999999</v>
      </c>
      <c r="D61" s="7">
        <v>-138.25</v>
      </c>
      <c r="E61" s="7">
        <v>-26.565000000000001</v>
      </c>
      <c r="F61" s="8">
        <v>43.56</v>
      </c>
      <c r="G61" s="137"/>
    </row>
    <row r="62" spans="2:7">
      <c r="B62" s="2">
        <v>60</v>
      </c>
      <c r="C62" s="17">
        <v>-4.2590000000000003</v>
      </c>
      <c r="D62" s="7">
        <v>143.13</v>
      </c>
      <c r="E62" s="7">
        <v>8.7260000000000009</v>
      </c>
      <c r="F62" s="8">
        <v>-24.074999999999999</v>
      </c>
      <c r="G62" s="137"/>
    </row>
    <row r="63" spans="2:7">
      <c r="B63" s="2">
        <v>61</v>
      </c>
      <c r="C63" s="17">
        <v>10.17</v>
      </c>
      <c r="D63" s="7">
        <v>143.13</v>
      </c>
      <c r="E63" s="7">
        <v>-22.443000000000001</v>
      </c>
      <c r="F63" s="8">
        <v>-33.619</v>
      </c>
      <c r="G63" s="137"/>
    </row>
    <row r="64" spans="2:7">
      <c r="B64" s="2">
        <v>62</v>
      </c>
      <c r="C64" s="17">
        <v>17.439</v>
      </c>
      <c r="D64" s="7">
        <v>62.368000000000002</v>
      </c>
      <c r="E64" s="7">
        <v>-7.681</v>
      </c>
      <c r="F64" s="8">
        <v>64.680999999999997</v>
      </c>
      <c r="G64" s="137"/>
    </row>
    <row r="65" spans="2:7">
      <c r="B65" s="2">
        <v>63</v>
      </c>
      <c r="C65" s="17">
        <v>47.363999999999997</v>
      </c>
      <c r="D65" s="7">
        <v>153.39599999999999</v>
      </c>
      <c r="E65" s="7">
        <v>167.45500000000001</v>
      </c>
      <c r="F65" s="8">
        <v>-13.295</v>
      </c>
      <c r="G65" s="137"/>
    </row>
    <row r="66" spans="2:7">
      <c r="B66" s="2">
        <v>64</v>
      </c>
      <c r="C66" s="17">
        <v>-20.891999999999999</v>
      </c>
      <c r="D66" s="7" t="s">
        <v>21</v>
      </c>
      <c r="E66" s="7">
        <v>112.60599999999999</v>
      </c>
      <c r="F66" s="8">
        <v>-34.249000000000002</v>
      </c>
      <c r="G66" s="137"/>
    </row>
    <row r="67" spans="2:7">
      <c r="B67" s="2">
        <v>65</v>
      </c>
      <c r="C67" s="17">
        <v>55.188000000000002</v>
      </c>
      <c r="D67" s="7">
        <v>145.84</v>
      </c>
      <c r="E67" s="7">
        <v>-21.811</v>
      </c>
      <c r="F67" s="8">
        <v>-35.537999999999997</v>
      </c>
      <c r="G67" s="137"/>
    </row>
    <row r="68" spans="2:7">
      <c r="B68" s="2">
        <v>66</v>
      </c>
      <c r="C68" s="17">
        <v>-37.052999999999997</v>
      </c>
      <c r="D68" s="7">
        <v>173.30799999999999</v>
      </c>
      <c r="E68" s="7">
        <v>160.79</v>
      </c>
      <c r="F68" s="8">
        <v>71.564999999999998</v>
      </c>
      <c r="G68" s="137"/>
    </row>
    <row r="69" spans="2:7">
      <c r="B69" s="2">
        <v>67</v>
      </c>
      <c r="C69" s="17">
        <v>-27.326000000000001</v>
      </c>
      <c r="D69" s="7">
        <v>-9.7590000000000003</v>
      </c>
      <c r="E69" s="7">
        <v>40.451000000000001</v>
      </c>
      <c r="F69" s="8">
        <v>-22.920999999999999</v>
      </c>
      <c r="G69" s="137"/>
    </row>
    <row r="70" spans="2:7">
      <c r="B70" s="2">
        <v>68</v>
      </c>
      <c r="C70" s="17">
        <v>-27.459</v>
      </c>
      <c r="D70" s="7">
        <v>-154.48599999999999</v>
      </c>
      <c r="E70" s="7">
        <v>10.125</v>
      </c>
      <c r="F70" s="8">
        <v>115.093</v>
      </c>
      <c r="G70" s="137"/>
    </row>
    <row r="71" spans="2:7">
      <c r="B71" s="2">
        <v>69</v>
      </c>
      <c r="C71" s="17">
        <v>-18.481999999999999</v>
      </c>
      <c r="D71" s="7">
        <v>-24.029</v>
      </c>
      <c r="E71" s="7">
        <v>-71.319000000000003</v>
      </c>
      <c r="F71" s="8">
        <v>-38.015999999999998</v>
      </c>
      <c r="G71" s="137"/>
    </row>
    <row r="72" spans="2:7">
      <c r="B72" s="2">
        <v>70</v>
      </c>
      <c r="C72" s="17">
        <v>-22.934999999999999</v>
      </c>
      <c r="D72" s="7">
        <v>-141.34</v>
      </c>
      <c r="E72" s="7">
        <v>-11.446999999999999</v>
      </c>
      <c r="F72" s="8">
        <v>-18.853000000000002</v>
      </c>
      <c r="G72" s="137"/>
    </row>
    <row r="73" spans="2:7">
      <c r="B73" s="2">
        <v>71</v>
      </c>
      <c r="C73" s="17">
        <v>11.186</v>
      </c>
      <c r="D73" s="7">
        <v>95.194000000000003</v>
      </c>
      <c r="E73" s="7">
        <v>25.934999999999999</v>
      </c>
      <c r="F73" s="8">
        <v>154.636</v>
      </c>
      <c r="G73" s="137"/>
    </row>
    <row r="74" spans="2:7">
      <c r="B74" s="2">
        <v>72</v>
      </c>
      <c r="C74" s="17">
        <v>26.329000000000001</v>
      </c>
      <c r="D74" s="7">
        <v>74.941000000000003</v>
      </c>
      <c r="E74" s="7">
        <v>-78.650000000000006</v>
      </c>
      <c r="F74" s="8">
        <v>160.93100000000001</v>
      </c>
      <c r="G74" s="137"/>
    </row>
    <row r="75" spans="2:7">
      <c r="B75" s="2">
        <v>73</v>
      </c>
      <c r="C75" s="17">
        <v>-22.14</v>
      </c>
      <c r="D75" s="7">
        <v>137.23099999999999</v>
      </c>
      <c r="E75" s="7">
        <v>25.661000000000001</v>
      </c>
      <c r="F75" s="8">
        <v>125.131</v>
      </c>
      <c r="G75" s="137"/>
    </row>
    <row r="76" spans="2:7">
      <c r="B76" s="2">
        <v>74</v>
      </c>
      <c r="C76" s="17">
        <v>-3.6589999999999998</v>
      </c>
      <c r="D76" s="7">
        <v>107.072</v>
      </c>
      <c r="E76" s="7">
        <v>27.048999999999999</v>
      </c>
      <c r="F76" s="8">
        <v>-10.334</v>
      </c>
      <c r="G76" s="137"/>
    </row>
    <row r="77" spans="2:7">
      <c r="B77" s="2">
        <v>75</v>
      </c>
      <c r="C77" s="17">
        <v>1.246</v>
      </c>
      <c r="D77" s="7">
        <v>77.912000000000006</v>
      </c>
      <c r="E77" s="7">
        <v>-54.819000000000003</v>
      </c>
      <c r="F77" s="8">
        <v>125.417</v>
      </c>
      <c r="G77" s="137"/>
    </row>
    <row r="78" spans="2:7">
      <c r="B78" s="2">
        <v>76</v>
      </c>
      <c r="C78" s="17">
        <v>-11.531000000000001</v>
      </c>
      <c r="D78" s="7">
        <v>149.886</v>
      </c>
      <c r="E78" s="7">
        <v>-131.16300000000001</v>
      </c>
      <c r="F78" s="8">
        <v>101.11</v>
      </c>
      <c r="G78" s="137"/>
    </row>
    <row r="79" spans="2:7">
      <c r="B79" s="2">
        <v>77</v>
      </c>
      <c r="C79" s="17">
        <v>-7.5810000000000004</v>
      </c>
      <c r="D79" s="7">
        <v>-76.421000000000006</v>
      </c>
      <c r="E79" s="7">
        <v>26.651</v>
      </c>
      <c r="F79" s="8">
        <v>38.332999999999998</v>
      </c>
      <c r="G79" s="137"/>
    </row>
    <row r="80" spans="2:7">
      <c r="B80" s="2">
        <v>78</v>
      </c>
      <c r="C80" s="17">
        <v>45.26</v>
      </c>
      <c r="D80" s="7">
        <v>72.921000000000006</v>
      </c>
      <c r="E80" s="7">
        <v>32.866999999999997</v>
      </c>
      <c r="F80" s="8">
        <v>-76.504000000000005</v>
      </c>
      <c r="G80" s="137"/>
    </row>
    <row r="81" spans="2:7">
      <c r="B81" s="2">
        <v>79</v>
      </c>
      <c r="C81" s="25"/>
      <c r="D81" s="7">
        <v>149.946</v>
      </c>
      <c r="E81" s="7">
        <v>-37.524999999999999</v>
      </c>
      <c r="F81" s="8">
        <v>54.039000000000001</v>
      </c>
      <c r="G81" s="137"/>
    </row>
    <row r="82" spans="2:7">
      <c r="B82" s="2">
        <v>80</v>
      </c>
      <c r="C82" s="25"/>
      <c r="D82" s="7">
        <v>41.969000000000001</v>
      </c>
      <c r="E82" s="7">
        <v>26.457000000000001</v>
      </c>
      <c r="F82" s="8">
        <v>41.991</v>
      </c>
      <c r="G82" s="137"/>
    </row>
    <row r="83" spans="2:7">
      <c r="B83" s="2">
        <v>81</v>
      </c>
      <c r="C83" s="25"/>
      <c r="D83" s="7">
        <v>-96.52</v>
      </c>
      <c r="E83" s="7">
        <v>-44.119</v>
      </c>
      <c r="F83" s="8">
        <v>16.983000000000001</v>
      </c>
      <c r="G83" s="137"/>
    </row>
    <row r="84" spans="2:7">
      <c r="B84" s="2">
        <v>82</v>
      </c>
      <c r="C84" s="25"/>
      <c r="D84" s="7">
        <v>-10.821999999999999</v>
      </c>
      <c r="E84" s="7">
        <v>3.1219999999999999</v>
      </c>
      <c r="F84" s="8">
        <v>144.72800000000001</v>
      </c>
      <c r="G84" s="137"/>
    </row>
    <row r="85" spans="2:7" ht="14.65" thickBot="1">
      <c r="B85" s="2">
        <v>83</v>
      </c>
      <c r="C85" s="26"/>
      <c r="D85" s="7">
        <v>24.007000000000001</v>
      </c>
      <c r="E85" s="7">
        <v>41.249000000000002</v>
      </c>
      <c r="F85" s="8">
        <v>-46.037999999999997</v>
      </c>
      <c r="G85" s="137"/>
    </row>
    <row r="86" spans="2:7">
      <c r="B86" s="2">
        <v>84</v>
      </c>
      <c r="C86" s="25"/>
      <c r="D86" s="7">
        <v>-22.238</v>
      </c>
      <c r="E86" s="7">
        <v>-2.6419999999999999</v>
      </c>
      <c r="F86" s="8">
        <v>78.906000000000006</v>
      </c>
      <c r="G86" s="137"/>
    </row>
    <row r="87" spans="2:7">
      <c r="B87" s="2">
        <v>85</v>
      </c>
      <c r="C87" s="25"/>
      <c r="D87" s="7">
        <v>-22.317</v>
      </c>
      <c r="E87" s="7">
        <v>-19.937999999999999</v>
      </c>
      <c r="F87" s="8">
        <v>-65.094999999999999</v>
      </c>
      <c r="G87" s="137"/>
    </row>
    <row r="88" spans="2:7">
      <c r="B88" s="2">
        <v>86</v>
      </c>
      <c r="C88" s="25"/>
      <c r="D88" s="7">
        <v>-24.305</v>
      </c>
      <c r="E88" s="7"/>
      <c r="F88" s="8">
        <v>-12.555</v>
      </c>
      <c r="G88" s="137"/>
    </row>
    <row r="89" spans="2:7">
      <c r="B89" s="2">
        <v>87</v>
      </c>
      <c r="C89" s="25"/>
      <c r="D89" s="7">
        <v>-48.28</v>
      </c>
      <c r="E89" s="7"/>
      <c r="F89" s="8">
        <v>-73.564999999999998</v>
      </c>
      <c r="G89" s="137"/>
    </row>
    <row r="90" spans="2:7">
      <c r="B90" s="2">
        <v>88</v>
      </c>
      <c r="C90" s="25"/>
      <c r="D90" s="7">
        <v>123.825</v>
      </c>
      <c r="E90" s="7"/>
      <c r="F90" s="8">
        <v>-64.183000000000007</v>
      </c>
      <c r="G90" s="137"/>
    </row>
    <row r="91" spans="2:7">
      <c r="B91" s="2">
        <v>89</v>
      </c>
      <c r="C91" s="25"/>
      <c r="D91" s="7">
        <v>-39.667999999999999</v>
      </c>
      <c r="E91" s="7"/>
      <c r="F91" s="8">
        <v>-10.346</v>
      </c>
      <c r="G91" s="137"/>
    </row>
    <row r="92" spans="2:7">
      <c r="B92" s="2">
        <v>90</v>
      </c>
      <c r="C92" s="25"/>
      <c r="D92" s="7">
        <v>-122.241</v>
      </c>
      <c r="E92" s="7"/>
      <c r="F92" s="8">
        <v>-51.692999999999998</v>
      </c>
      <c r="G92" s="137"/>
    </row>
    <row r="93" spans="2:7">
      <c r="B93" s="2">
        <v>91</v>
      </c>
      <c r="C93" s="25"/>
      <c r="D93" s="7">
        <v>133.11000000000001</v>
      </c>
      <c r="E93" s="7"/>
      <c r="F93" s="8">
        <v>-24.611000000000001</v>
      </c>
      <c r="G93" s="137"/>
    </row>
    <row r="94" spans="2:7">
      <c r="B94" s="2">
        <v>92</v>
      </c>
      <c r="C94" s="25"/>
      <c r="D94" s="7">
        <v>131.34</v>
      </c>
      <c r="E94" s="7"/>
      <c r="F94" s="8">
        <v>-44.31</v>
      </c>
      <c r="G94" s="137"/>
    </row>
    <row r="95" spans="2:7">
      <c r="B95" s="2">
        <v>93</v>
      </c>
      <c r="C95" s="25"/>
      <c r="D95" s="7">
        <v>23.716000000000001</v>
      </c>
      <c r="E95" s="7"/>
      <c r="F95" s="8">
        <v>-17.684999999999999</v>
      </c>
      <c r="G95" s="137"/>
    </row>
    <row r="96" spans="2:7">
      <c r="B96" s="2">
        <v>94</v>
      </c>
      <c r="C96" s="25"/>
      <c r="D96" s="7">
        <v>44.459000000000003</v>
      </c>
      <c r="E96" s="7"/>
      <c r="F96" s="8">
        <v>-64.941999999999993</v>
      </c>
      <c r="G96" s="137"/>
    </row>
    <row r="97" spans="2:19">
      <c r="B97" s="2">
        <v>95</v>
      </c>
      <c r="C97" s="25"/>
      <c r="D97" s="7">
        <v>-60.83</v>
      </c>
      <c r="E97" s="7"/>
      <c r="F97" s="8">
        <v>6.2880000000000003</v>
      </c>
      <c r="G97" s="137"/>
    </row>
    <row r="98" spans="2:19">
      <c r="B98" s="2">
        <v>96</v>
      </c>
      <c r="C98" s="25"/>
      <c r="D98" s="7">
        <v>-45.811</v>
      </c>
      <c r="E98" s="7"/>
      <c r="F98" s="8">
        <v>-14.811999999999999</v>
      </c>
      <c r="G98" s="137"/>
    </row>
    <row r="99" spans="2:19">
      <c r="B99" s="2">
        <v>97</v>
      </c>
      <c r="C99" s="25"/>
      <c r="D99" s="7">
        <v>-96.355999999999995</v>
      </c>
      <c r="E99" s="7"/>
      <c r="F99" s="8">
        <v>-42.192</v>
      </c>
      <c r="G99" s="137"/>
    </row>
    <row r="100" spans="2:19">
      <c r="B100" s="2">
        <v>98</v>
      </c>
      <c r="C100" s="25"/>
      <c r="D100" s="7">
        <v>-129.018</v>
      </c>
      <c r="E100" s="7"/>
      <c r="F100" s="8">
        <v>-61.750999999999998</v>
      </c>
      <c r="G100" s="137"/>
    </row>
    <row r="101" spans="2:19">
      <c r="B101" s="2">
        <v>99</v>
      </c>
      <c r="C101" s="25"/>
      <c r="D101" s="7">
        <v>-30.577999999999999</v>
      </c>
      <c r="E101" s="7"/>
      <c r="F101" s="8">
        <v>-64.445999999999998</v>
      </c>
      <c r="G101" s="137"/>
    </row>
    <row r="102" spans="2:19">
      <c r="B102" s="2">
        <v>100</v>
      </c>
      <c r="C102" s="25"/>
      <c r="D102" s="7">
        <v>8.1839999999999993</v>
      </c>
      <c r="E102" s="30"/>
      <c r="F102" s="8">
        <v>46.854999999999997</v>
      </c>
      <c r="G102" s="137"/>
    </row>
    <row r="103" spans="2:19">
      <c r="B103" s="2">
        <v>101</v>
      </c>
      <c r="C103" s="25"/>
      <c r="D103" s="7">
        <v>141.09299999999999</v>
      </c>
      <c r="E103" s="30"/>
      <c r="F103" s="8">
        <v>42.939</v>
      </c>
      <c r="G103" s="137"/>
    </row>
    <row r="104" spans="2:19">
      <c r="B104" s="2">
        <v>102</v>
      </c>
      <c r="C104" s="25"/>
      <c r="D104" s="7"/>
      <c r="E104" s="30"/>
      <c r="F104" s="8">
        <v>7.9530000000000003</v>
      </c>
      <c r="G104" s="137"/>
    </row>
    <row r="105" spans="2:19">
      <c r="B105" s="2">
        <v>103</v>
      </c>
      <c r="C105" s="25"/>
      <c r="D105" s="7"/>
      <c r="E105" s="30"/>
      <c r="F105" s="8">
        <v>-34.851999999999997</v>
      </c>
      <c r="G105" s="137"/>
    </row>
    <row r="106" spans="2:19">
      <c r="B106" s="2">
        <v>104</v>
      </c>
      <c r="C106" s="25"/>
      <c r="D106" s="7"/>
      <c r="E106" s="30"/>
      <c r="F106" s="8">
        <v>-63.435000000000002</v>
      </c>
      <c r="G106" s="137"/>
    </row>
    <row r="107" spans="2:19" ht="14.65" thickBot="1">
      <c r="B107" s="2">
        <v>105</v>
      </c>
      <c r="C107" s="26"/>
      <c r="D107" s="10"/>
      <c r="E107" s="31"/>
      <c r="F107" s="11">
        <v>-51.901000000000003</v>
      </c>
      <c r="G107" s="137"/>
    </row>
    <row r="108" spans="2:19">
      <c r="B108" s="2">
        <v>106</v>
      </c>
      <c r="C108" s="16">
        <v>1.4319999999999999</v>
      </c>
      <c r="D108" s="4">
        <v>37.982999999999997</v>
      </c>
      <c r="E108" s="4">
        <v>-23.905000000000001</v>
      </c>
      <c r="F108" s="5">
        <v>8.6530000000000005</v>
      </c>
      <c r="G108" s="138" t="s">
        <v>14</v>
      </c>
      <c r="I108" s="3" t="s">
        <v>81</v>
      </c>
      <c r="J108" s="4"/>
      <c r="K108" s="4"/>
      <c r="L108" s="4"/>
      <c r="M108" s="5"/>
      <c r="O108" s="3" t="s">
        <v>81</v>
      </c>
      <c r="P108" s="4"/>
      <c r="Q108" s="4"/>
      <c r="R108" s="4"/>
      <c r="S108" s="5"/>
    </row>
    <row r="109" spans="2:19">
      <c r="B109" s="2">
        <v>107</v>
      </c>
      <c r="C109" s="17">
        <v>33.905999999999999</v>
      </c>
      <c r="D109" s="7">
        <v>39.302999999999997</v>
      </c>
      <c r="E109" s="7">
        <v>-94.156000000000006</v>
      </c>
      <c r="F109" s="8">
        <v>24.305</v>
      </c>
      <c r="G109" s="138"/>
      <c r="I109" s="80" t="s">
        <v>39</v>
      </c>
      <c r="J109" s="44" t="s">
        <v>1</v>
      </c>
      <c r="K109" s="1" t="s">
        <v>2</v>
      </c>
      <c r="L109" s="1" t="s">
        <v>3</v>
      </c>
      <c r="M109" s="83" t="s">
        <v>4</v>
      </c>
      <c r="O109" s="80" t="s">
        <v>39</v>
      </c>
      <c r="P109" s="44" t="s">
        <v>1</v>
      </c>
      <c r="Q109" s="1" t="s">
        <v>2</v>
      </c>
      <c r="R109" s="1" t="s">
        <v>3</v>
      </c>
      <c r="S109" s="83" t="s">
        <v>4</v>
      </c>
    </row>
    <row r="110" spans="2:19">
      <c r="B110" s="2">
        <v>108</v>
      </c>
      <c r="C110" s="17">
        <v>28.963000000000001</v>
      </c>
      <c r="D110" s="7">
        <v>-148.32</v>
      </c>
      <c r="E110" s="7">
        <v>-19.95</v>
      </c>
      <c r="F110" s="8">
        <v>-35.926000000000002</v>
      </c>
      <c r="G110" s="138"/>
      <c r="I110" s="80" t="s">
        <v>40</v>
      </c>
      <c r="J110" s="44">
        <f>COUNTIF(C108:C239,"&lt;=-150")</f>
        <v>0</v>
      </c>
      <c r="K110" s="44">
        <f t="shared" ref="K110:M110" si="20">COUNTIF(D108:D239,"&lt;=-150")</f>
        <v>2</v>
      </c>
      <c r="L110" s="44">
        <f t="shared" si="20"/>
        <v>2</v>
      </c>
      <c r="M110" s="84">
        <f t="shared" si="20"/>
        <v>1</v>
      </c>
      <c r="O110" s="80" t="s">
        <v>40</v>
      </c>
      <c r="P110" s="96">
        <f>J110/$J$122</f>
        <v>0</v>
      </c>
      <c r="Q110" s="96">
        <f>K110/$K$122</f>
        <v>1.5503875968992248E-2</v>
      </c>
      <c r="R110" s="96">
        <f>L110/$L$122</f>
        <v>1.5151515151515152E-2</v>
      </c>
      <c r="S110" s="96">
        <f>M110/$M$122</f>
        <v>8.5470085470085479E-3</v>
      </c>
    </row>
    <row r="111" spans="2:19">
      <c r="B111" s="2">
        <v>109</v>
      </c>
      <c r="C111" s="17">
        <v>-31.263999999999999</v>
      </c>
      <c r="D111" s="7">
        <v>-15.101000000000001</v>
      </c>
      <c r="E111" s="7">
        <v>-128.66</v>
      </c>
      <c r="F111" s="8">
        <v>-38.479999999999997</v>
      </c>
      <c r="G111" s="138"/>
      <c r="I111" s="80" t="s">
        <v>31</v>
      </c>
      <c r="J111" s="44">
        <f>COUNTIF(C108:C239,"&lt;=-120")-COUNTIF(C108:C239,"&lt;-150")</f>
        <v>0</v>
      </c>
      <c r="K111" s="44">
        <f>COUNTIF(D108:D239,"&lt;=-120")-COUNTIF(D108:D239,"&lt;-150")</f>
        <v>4</v>
      </c>
      <c r="L111" s="44">
        <f t="shared" ref="L111:M111" si="21">COUNTIF(E108:E239,"&lt;=-120")-COUNTIF(E108:E239,"&lt;-150")</f>
        <v>2</v>
      </c>
      <c r="M111" s="84">
        <f t="shared" si="21"/>
        <v>0</v>
      </c>
      <c r="O111" s="80" t="s">
        <v>31</v>
      </c>
      <c r="P111" s="96">
        <f t="shared" ref="P111:P121" si="22">J111/$J$122</f>
        <v>0</v>
      </c>
      <c r="Q111" s="96">
        <f t="shared" ref="Q111:Q121" si="23">K111/$K$122</f>
        <v>3.1007751937984496E-2</v>
      </c>
      <c r="R111" s="96">
        <f t="shared" ref="R111:R121" si="24">L111/$L$122</f>
        <v>1.5151515151515152E-2</v>
      </c>
      <c r="S111" s="96">
        <f t="shared" ref="S111:S121" si="25">M111/$M$122</f>
        <v>0</v>
      </c>
    </row>
    <row r="112" spans="2:19">
      <c r="B112" s="2">
        <v>110</v>
      </c>
      <c r="C112" s="17">
        <v>-22.152000000000001</v>
      </c>
      <c r="D112" s="7">
        <v>-45.868000000000002</v>
      </c>
      <c r="E112" s="7">
        <v>-65.445999999999998</v>
      </c>
      <c r="F112" s="8">
        <v>14.541</v>
      </c>
      <c r="G112" s="138"/>
      <c r="I112" s="80" t="s">
        <v>42</v>
      </c>
      <c r="J112" s="44">
        <f>COUNTIF(C108:C239,"&lt;=-90")-COUNTIF(C108:C239,"&lt;-120")</f>
        <v>0</v>
      </c>
      <c r="K112" s="44">
        <f t="shared" ref="K112:M112" si="26">COUNTIF(D108:D239,"&lt;=-90")-COUNTIF(D108:D239,"&lt;-120")</f>
        <v>4</v>
      </c>
      <c r="L112" s="44">
        <f t="shared" si="26"/>
        <v>5</v>
      </c>
      <c r="M112" s="84">
        <f t="shared" si="26"/>
        <v>5</v>
      </c>
      <c r="O112" s="80" t="s">
        <v>42</v>
      </c>
      <c r="P112" s="96">
        <f t="shared" si="22"/>
        <v>0</v>
      </c>
      <c r="Q112" s="96">
        <f t="shared" si="23"/>
        <v>3.1007751937984496E-2</v>
      </c>
      <c r="R112" s="96">
        <f t="shared" si="24"/>
        <v>3.787878787878788E-2</v>
      </c>
      <c r="S112" s="96">
        <f t="shared" si="25"/>
        <v>4.2735042735042736E-2</v>
      </c>
    </row>
    <row r="113" spans="2:19">
      <c r="B113" s="2">
        <v>111</v>
      </c>
      <c r="C113" s="17">
        <v>-47.497999999999998</v>
      </c>
      <c r="D113" s="7">
        <v>-56.15</v>
      </c>
      <c r="E113" s="7">
        <v>-66.275000000000006</v>
      </c>
      <c r="F113" s="8">
        <v>9.4</v>
      </c>
      <c r="G113" s="138"/>
      <c r="I113" s="80" t="s">
        <v>43</v>
      </c>
      <c r="J113" s="44">
        <f>COUNTIF(C108:C239,"&lt;=-60")-COUNTIF(C108:C239,"&lt;-90")</f>
        <v>0</v>
      </c>
      <c r="K113" s="44">
        <f t="shared" ref="K113:L113" si="27">COUNTIF(D108:D239,"&lt;=-60")-COUNTIF(D108:D239,"&lt;-90")</f>
        <v>16</v>
      </c>
      <c r="L113" s="44">
        <f t="shared" si="27"/>
        <v>20</v>
      </c>
      <c r="M113" s="84">
        <f>COUNTIF(F108:F239,"&lt;=-60")-COUNTIF(F108:F239,"&lt;-90")</f>
        <v>11</v>
      </c>
      <c r="O113" s="80" t="s">
        <v>43</v>
      </c>
      <c r="P113" s="96">
        <f t="shared" si="22"/>
        <v>0</v>
      </c>
      <c r="Q113" s="96">
        <f t="shared" si="23"/>
        <v>0.12403100775193798</v>
      </c>
      <c r="R113" s="96">
        <f t="shared" si="24"/>
        <v>0.15151515151515152</v>
      </c>
      <c r="S113" s="96">
        <f t="shared" si="25"/>
        <v>9.4017094017094016E-2</v>
      </c>
    </row>
    <row r="114" spans="2:19" ht="14.65" thickBot="1">
      <c r="B114" s="2">
        <v>112</v>
      </c>
      <c r="C114" s="17">
        <v>32.043999999999997</v>
      </c>
      <c r="D114" s="7">
        <v>54.475999999999999</v>
      </c>
      <c r="E114" s="7">
        <v>80.837999999999994</v>
      </c>
      <c r="F114" s="8">
        <v>61.426000000000002</v>
      </c>
      <c r="G114" s="138"/>
      <c r="I114" s="90" t="s">
        <v>32</v>
      </c>
      <c r="J114" s="70">
        <f>COUNTIF(C108:C239,"&lt;=-30")-COUNTIF(C108:C239,"&lt;-60")</f>
        <v>8</v>
      </c>
      <c r="K114" s="70">
        <f t="shared" ref="K114:M114" si="28">COUNTIF(D108:D239,"&lt;=-30")-COUNTIF(D108:D239,"&lt;-60")</f>
        <v>26</v>
      </c>
      <c r="L114" s="70">
        <f t="shared" si="28"/>
        <v>17</v>
      </c>
      <c r="M114" s="91">
        <f t="shared" si="28"/>
        <v>19</v>
      </c>
      <c r="O114" s="90" t="s">
        <v>32</v>
      </c>
      <c r="P114" s="96">
        <f t="shared" si="22"/>
        <v>0.11428571428571428</v>
      </c>
      <c r="Q114" s="96">
        <f t="shared" si="23"/>
        <v>0.20155038759689922</v>
      </c>
      <c r="R114" s="96">
        <f t="shared" si="24"/>
        <v>0.12878787878787878</v>
      </c>
      <c r="S114" s="96">
        <f t="shared" si="25"/>
        <v>0.1623931623931624</v>
      </c>
    </row>
    <row r="115" spans="2:19">
      <c r="B115" s="2">
        <v>113</v>
      </c>
      <c r="C115" s="17">
        <v>37.424999999999997</v>
      </c>
      <c r="D115" s="7">
        <v>87.665000000000006</v>
      </c>
      <c r="E115" s="7">
        <v>35.073999999999998</v>
      </c>
      <c r="F115" s="8">
        <v>4.2809999999999997</v>
      </c>
      <c r="G115" s="138"/>
      <c r="I115" s="73" t="s">
        <v>33</v>
      </c>
      <c r="J115" s="74">
        <f>COUNTIF(C108:C239,"&lt;=0")-COUNTIF(C108:C239,"&lt;-30")</f>
        <v>30</v>
      </c>
      <c r="K115" s="74">
        <f t="shared" ref="K115" si="29">COUNTIF(D108:D239,"&lt;=0")-COUNTIF(D108:D239,"&lt;-30")</f>
        <v>16</v>
      </c>
      <c r="L115" s="74">
        <f>COUNTIF(E108:E239,"&lt;=0")-COUNTIF(E108:E239,"&lt;-30")</f>
        <v>16</v>
      </c>
      <c r="M115" s="75">
        <f>COUNTIF(F108:F239,"&lt;=0")-COUNTIF(F108:F239,"&lt;-30")</f>
        <v>7</v>
      </c>
      <c r="O115" s="73" t="s">
        <v>33</v>
      </c>
      <c r="P115" s="96">
        <f t="shared" si="22"/>
        <v>0.42857142857142855</v>
      </c>
      <c r="Q115" s="96">
        <f t="shared" si="23"/>
        <v>0.12403100775193798</v>
      </c>
      <c r="R115" s="96">
        <f t="shared" si="24"/>
        <v>0.12121212121212122</v>
      </c>
      <c r="S115" s="96">
        <f t="shared" si="25"/>
        <v>5.9829059829059832E-2</v>
      </c>
    </row>
    <row r="116" spans="2:19" ht="14.65" thickBot="1">
      <c r="B116" s="2">
        <v>114</v>
      </c>
      <c r="C116" s="17">
        <v>-22.631</v>
      </c>
      <c r="D116" s="7">
        <v>149.48500000000001</v>
      </c>
      <c r="E116" s="7">
        <v>-64.341999999999999</v>
      </c>
      <c r="F116" s="8">
        <v>5.7249999999999996</v>
      </c>
      <c r="G116" s="138"/>
      <c r="I116" s="67" t="s">
        <v>34</v>
      </c>
      <c r="J116" s="76">
        <f>COUNTIF(C108:C239,"&lt;=30")-COUNTIF(C108:C239,"&lt;0")</f>
        <v>19</v>
      </c>
      <c r="K116" s="76">
        <f>COUNTIF(D108:D239,"&lt;=30")-COUNTIF(D108:D239,"&lt;0")</f>
        <v>14</v>
      </c>
      <c r="L116" s="76">
        <f t="shared" ref="L116" si="30">COUNTIF(E108:E239,"&lt;=30")-COUNTIF(E108:E239,"&lt;0")</f>
        <v>22</v>
      </c>
      <c r="M116" s="77">
        <f>COUNTIF(F108:F239,"&lt;=30")-COUNTIF(F108:F239,"&lt;0")</f>
        <v>18</v>
      </c>
      <c r="O116" s="67" t="s">
        <v>34</v>
      </c>
      <c r="P116" s="96">
        <f t="shared" si="22"/>
        <v>0.27142857142857141</v>
      </c>
      <c r="Q116" s="96">
        <f t="shared" si="23"/>
        <v>0.10852713178294573</v>
      </c>
      <c r="R116" s="96">
        <f t="shared" si="24"/>
        <v>0.16666666666666666</v>
      </c>
      <c r="S116" s="96">
        <f t="shared" si="25"/>
        <v>0.15384615384615385</v>
      </c>
    </row>
    <row r="117" spans="2:19">
      <c r="B117" s="2">
        <v>115</v>
      </c>
      <c r="C117" s="17">
        <v>36.972999999999999</v>
      </c>
      <c r="D117" s="7">
        <v>126.208</v>
      </c>
      <c r="E117" s="7">
        <v>19.026</v>
      </c>
      <c r="F117" s="8">
        <v>95.861000000000004</v>
      </c>
      <c r="G117" s="138"/>
      <c r="I117" s="92" t="s">
        <v>35</v>
      </c>
      <c r="J117" s="72">
        <f>COUNTIF(C108:C239,"&lt;=60")-COUNTIF(C108:C239,"&lt;30")</f>
        <v>13</v>
      </c>
      <c r="K117" s="72">
        <f t="shared" ref="K117" si="31">COUNTIF(D108:D239,"&lt;=60")-COUNTIF(D108:D239,"&lt;30")</f>
        <v>22</v>
      </c>
      <c r="L117" s="72">
        <f>COUNTIF(E108:E239,"&lt;=60")-COUNTIF(E108:E239,"&lt;30")</f>
        <v>30</v>
      </c>
      <c r="M117" s="93">
        <f>COUNTIF(F108:F239,"&lt;=60")-COUNTIF(F108:F239,"&lt;30")</f>
        <v>25</v>
      </c>
      <c r="O117" s="92" t="s">
        <v>35</v>
      </c>
      <c r="P117" s="96">
        <f t="shared" si="22"/>
        <v>0.18571428571428572</v>
      </c>
      <c r="Q117" s="96">
        <f t="shared" si="23"/>
        <v>0.17054263565891473</v>
      </c>
      <c r="R117" s="96">
        <f t="shared" si="24"/>
        <v>0.22727272727272727</v>
      </c>
      <c r="S117" s="96">
        <f t="shared" si="25"/>
        <v>0.21367521367521367</v>
      </c>
    </row>
    <row r="118" spans="2:19">
      <c r="B118" s="2">
        <v>116</v>
      </c>
      <c r="C118" s="17">
        <v>10.007999999999999</v>
      </c>
      <c r="D118" s="7">
        <v>-43.936999999999998</v>
      </c>
      <c r="E118" s="7">
        <v>-31.675000000000001</v>
      </c>
      <c r="F118" s="8">
        <v>79.16</v>
      </c>
      <c r="G118" s="138"/>
      <c r="I118" s="81" t="s">
        <v>36</v>
      </c>
      <c r="J118" s="44">
        <f>COUNTIF(C108:C239,"&lt;=90")-COUNTIF(C108:C239,"&lt;60")</f>
        <v>0</v>
      </c>
      <c r="K118" s="44">
        <f t="shared" ref="K118:M118" si="32">COUNTIF(D108:D239,"&lt;=90")-COUNTIF(D108:D239,"&lt;60")</f>
        <v>11</v>
      </c>
      <c r="L118" s="44">
        <f t="shared" si="32"/>
        <v>11</v>
      </c>
      <c r="M118" s="84">
        <f t="shared" si="32"/>
        <v>22</v>
      </c>
      <c r="O118" s="81" t="s">
        <v>36</v>
      </c>
      <c r="P118" s="96">
        <f t="shared" si="22"/>
        <v>0</v>
      </c>
      <c r="Q118" s="96">
        <f t="shared" si="23"/>
        <v>8.5271317829457363E-2</v>
      </c>
      <c r="R118" s="96">
        <f t="shared" si="24"/>
        <v>8.3333333333333329E-2</v>
      </c>
      <c r="S118" s="96">
        <f t="shared" si="25"/>
        <v>0.18803418803418803</v>
      </c>
    </row>
    <row r="119" spans="2:19">
      <c r="B119" s="2">
        <v>117</v>
      </c>
      <c r="C119" s="17">
        <v>5.3310000000000004</v>
      </c>
      <c r="D119" s="7">
        <v>-121.188</v>
      </c>
      <c r="E119" s="7">
        <v>-88.48</v>
      </c>
      <c r="F119" s="8">
        <v>-71.308000000000007</v>
      </c>
      <c r="G119" s="138"/>
      <c r="I119" s="81" t="s">
        <v>49</v>
      </c>
      <c r="J119" s="44">
        <f>COUNTIF(C108:C239,"&lt;=120")-COUNTIF(C108:C239,"&lt;90")</f>
        <v>0</v>
      </c>
      <c r="K119" s="44">
        <f t="shared" ref="K119:M119" si="33">COUNTIF(D108:D239,"&lt;=120")-COUNTIF(D108:D239,"&lt;90")</f>
        <v>4</v>
      </c>
      <c r="L119" s="44">
        <f t="shared" si="33"/>
        <v>1</v>
      </c>
      <c r="M119" s="84">
        <f t="shared" si="33"/>
        <v>4</v>
      </c>
      <c r="O119" s="81" t="s">
        <v>49</v>
      </c>
      <c r="P119" s="96">
        <f t="shared" si="22"/>
        <v>0</v>
      </c>
      <c r="Q119" s="96">
        <f t="shared" si="23"/>
        <v>3.1007751937984496E-2</v>
      </c>
      <c r="R119" s="96">
        <f t="shared" si="24"/>
        <v>7.575757575757576E-3</v>
      </c>
      <c r="S119" s="96">
        <f t="shared" si="25"/>
        <v>3.4188034188034191E-2</v>
      </c>
    </row>
    <row r="120" spans="2:19">
      <c r="B120" s="2">
        <v>118</v>
      </c>
      <c r="C120" s="17">
        <v>26.565000000000001</v>
      </c>
      <c r="D120" s="7">
        <v>-49.399000000000001</v>
      </c>
      <c r="E120" s="7">
        <v>6.16</v>
      </c>
      <c r="F120" s="8">
        <v>48.927999999999997</v>
      </c>
      <c r="G120" s="138"/>
      <c r="I120" s="81" t="s">
        <v>50</v>
      </c>
      <c r="J120" s="44">
        <f>COUNTIF(C108:C239,"&lt;=150")-COUNTIF(C108:C239,"&lt;120")</f>
        <v>0</v>
      </c>
      <c r="K120" s="44">
        <f t="shared" ref="K120:M120" si="34">COUNTIF(D108:D239,"&lt;=150")-COUNTIF(D108:D239,"&lt;120")</f>
        <v>8</v>
      </c>
      <c r="L120" s="44">
        <f t="shared" si="34"/>
        <v>4</v>
      </c>
      <c r="M120" s="84">
        <f t="shared" si="34"/>
        <v>4</v>
      </c>
      <c r="O120" s="81" t="s">
        <v>50</v>
      </c>
      <c r="P120" s="96">
        <f t="shared" si="22"/>
        <v>0</v>
      </c>
      <c r="Q120" s="96">
        <f t="shared" si="23"/>
        <v>6.2015503875968991E-2</v>
      </c>
      <c r="R120" s="96">
        <f t="shared" si="24"/>
        <v>3.0303030303030304E-2</v>
      </c>
      <c r="S120" s="96">
        <f t="shared" si="25"/>
        <v>3.4188034188034191E-2</v>
      </c>
    </row>
    <row r="121" spans="2:19">
      <c r="B121" s="2">
        <v>119</v>
      </c>
      <c r="C121" s="17">
        <v>-19.29</v>
      </c>
      <c r="D121" s="7">
        <v>18.007000000000001</v>
      </c>
      <c r="E121" s="7">
        <v>-43.648000000000003</v>
      </c>
      <c r="F121" s="8">
        <v>71.274000000000001</v>
      </c>
      <c r="G121" s="138"/>
      <c r="I121" s="81" t="s">
        <v>37</v>
      </c>
      <c r="J121" s="44">
        <f>COUNTIF(C108:C239,"&lt;=180")-COUNTIF(C108:C239,"&lt;150")</f>
        <v>0</v>
      </c>
      <c r="K121" s="44">
        <f t="shared" ref="K121:L121" si="35">COUNTIF(D108:D239,"&lt;=180")-COUNTIF(D108:D239,"&lt;150")</f>
        <v>2</v>
      </c>
      <c r="L121" s="44">
        <f t="shared" si="35"/>
        <v>2</v>
      </c>
      <c r="M121" s="84">
        <f>COUNTIF(F108:F239,"&lt;=180")-COUNTIF(F108:F239,"&lt;150")</f>
        <v>1</v>
      </c>
      <c r="O121" s="81" t="s">
        <v>37</v>
      </c>
      <c r="P121" s="96">
        <f t="shared" si="22"/>
        <v>0</v>
      </c>
      <c r="Q121" s="96">
        <f t="shared" si="23"/>
        <v>1.5503875968992248E-2</v>
      </c>
      <c r="R121" s="96">
        <f t="shared" si="24"/>
        <v>1.5151515151515152E-2</v>
      </c>
      <c r="S121" s="96">
        <f t="shared" si="25"/>
        <v>8.5470085470085479E-3</v>
      </c>
    </row>
    <row r="122" spans="2:19">
      <c r="B122" s="2">
        <v>120</v>
      </c>
      <c r="C122" s="17">
        <v>-8.1300000000000008</v>
      </c>
      <c r="D122" s="7">
        <v>17.260999999999999</v>
      </c>
      <c r="E122" s="7">
        <v>-97.322000000000003</v>
      </c>
      <c r="F122" s="8">
        <v>-77.212000000000003</v>
      </c>
      <c r="G122" s="138"/>
      <c r="I122" s="80" t="s">
        <v>12</v>
      </c>
      <c r="J122" s="44">
        <f>SUM(J110:J121)</f>
        <v>70</v>
      </c>
      <c r="K122" s="44">
        <f>SUM(K110:K121)</f>
        <v>129</v>
      </c>
      <c r="L122" s="44">
        <f t="shared" ref="L122:M122" si="36">SUM(L110:L121)</f>
        <v>132</v>
      </c>
      <c r="M122" s="84">
        <f t="shared" si="36"/>
        <v>117</v>
      </c>
      <c r="O122" s="80" t="s">
        <v>12</v>
      </c>
      <c r="P122" s="96">
        <f>SUM(P110:P121)</f>
        <v>1</v>
      </c>
      <c r="Q122" s="96">
        <f t="shared" ref="Q122" si="37">SUM(Q110:Q121)</f>
        <v>1</v>
      </c>
      <c r="R122" s="96">
        <f t="shared" ref="R122" si="38">SUM(R110:R121)</f>
        <v>1</v>
      </c>
      <c r="S122" s="96">
        <f t="shared" ref="S122" si="39">SUM(S110:S121)</f>
        <v>1</v>
      </c>
    </row>
    <row r="123" spans="2:19">
      <c r="B123" s="2">
        <v>121</v>
      </c>
      <c r="C123" s="17">
        <v>-34.935000000000002</v>
      </c>
      <c r="D123" s="7">
        <v>93.19</v>
      </c>
      <c r="E123" s="7">
        <v>36.825000000000003</v>
      </c>
      <c r="F123" s="8">
        <v>69.192999999999998</v>
      </c>
      <c r="G123" s="138"/>
      <c r="I123" s="6"/>
      <c r="J123" s="7"/>
      <c r="K123" s="7"/>
      <c r="L123" s="7"/>
      <c r="M123" s="8"/>
    </row>
    <row r="124" spans="2:19">
      <c r="B124" s="2">
        <v>122</v>
      </c>
      <c r="C124" s="17">
        <v>-1.5649999999999999</v>
      </c>
      <c r="D124" s="7">
        <v>-26.007999999999999</v>
      </c>
      <c r="E124" s="7">
        <v>160.78899999999999</v>
      </c>
      <c r="F124" s="8">
        <v>-72.224000000000004</v>
      </c>
      <c r="G124" s="138"/>
      <c r="I124" s="6"/>
      <c r="J124" s="7"/>
      <c r="K124" s="7"/>
      <c r="L124" s="7"/>
      <c r="M124" s="8"/>
    </row>
    <row r="125" spans="2:19">
      <c r="B125" s="2">
        <v>123</v>
      </c>
      <c r="C125" s="17">
        <v>16.064</v>
      </c>
      <c r="D125" s="7">
        <v>-34.338999999999999</v>
      </c>
      <c r="E125" s="7">
        <v>127.131</v>
      </c>
      <c r="F125" s="8">
        <v>19.606999999999999</v>
      </c>
      <c r="G125" s="138"/>
      <c r="I125" s="6"/>
      <c r="J125" s="7"/>
      <c r="K125" s="7"/>
      <c r="L125" s="7"/>
      <c r="M125" s="8"/>
    </row>
    <row r="126" spans="2:19" ht="14.65" thickBot="1">
      <c r="B126" s="2">
        <v>124</v>
      </c>
      <c r="C126" s="17">
        <v>-5.9809999999999999</v>
      </c>
      <c r="D126" s="7">
        <v>81.222999999999999</v>
      </c>
      <c r="E126" s="7">
        <v>49.517000000000003</v>
      </c>
      <c r="F126" s="8">
        <v>6.1859999999999999</v>
      </c>
      <c r="G126" s="138"/>
      <c r="I126" s="9"/>
      <c r="J126" s="94">
        <f>COUNT(C108:C239)</f>
        <v>70</v>
      </c>
      <c r="K126" s="94">
        <f t="shared" ref="K126:M126" si="40">COUNT(D108:D239)</f>
        <v>129</v>
      </c>
      <c r="L126" s="94">
        <f t="shared" si="40"/>
        <v>132</v>
      </c>
      <c r="M126" s="95">
        <f t="shared" si="40"/>
        <v>117</v>
      </c>
    </row>
    <row r="127" spans="2:19">
      <c r="B127" s="2">
        <v>125</v>
      </c>
      <c r="C127" s="17">
        <v>6.782</v>
      </c>
      <c r="D127" s="7">
        <v>-39.124000000000002</v>
      </c>
      <c r="E127" s="7">
        <v>-84.477000000000004</v>
      </c>
      <c r="F127" s="8">
        <v>-35.451000000000001</v>
      </c>
      <c r="G127" s="138"/>
    </row>
    <row r="128" spans="2:19">
      <c r="B128" s="2">
        <v>126</v>
      </c>
      <c r="C128" s="17">
        <v>-33.183999999999997</v>
      </c>
      <c r="D128" s="7">
        <v>-37.58</v>
      </c>
      <c r="E128" s="7">
        <v>11.558</v>
      </c>
      <c r="F128" s="8">
        <v>90.153000000000006</v>
      </c>
      <c r="G128" s="138"/>
    </row>
    <row r="129" spans="2:7">
      <c r="B129" s="2">
        <v>127</v>
      </c>
      <c r="C129" s="17">
        <v>43.911999999999999</v>
      </c>
      <c r="D129" s="7">
        <v>143.13</v>
      </c>
      <c r="E129" s="7">
        <v>43.264000000000003</v>
      </c>
      <c r="F129" s="8">
        <v>-41.746000000000002</v>
      </c>
      <c r="G129" s="138"/>
    </row>
    <row r="130" spans="2:7">
      <c r="B130" s="2">
        <v>128</v>
      </c>
      <c r="C130" s="17">
        <v>13.227</v>
      </c>
      <c r="D130" s="7">
        <v>-21.556999999999999</v>
      </c>
      <c r="E130" s="7">
        <v>-80.049000000000007</v>
      </c>
      <c r="F130" s="8">
        <v>55.289000000000001</v>
      </c>
      <c r="G130" s="138"/>
    </row>
    <row r="131" spans="2:7">
      <c r="B131" s="2">
        <v>129</v>
      </c>
      <c r="C131" s="17">
        <v>25.062999999999999</v>
      </c>
      <c r="D131" s="7">
        <v>31.789000000000001</v>
      </c>
      <c r="E131" s="7">
        <v>-77.861000000000004</v>
      </c>
      <c r="F131" s="8">
        <v>-20.396999999999998</v>
      </c>
      <c r="G131" s="138"/>
    </row>
    <row r="132" spans="2:7">
      <c r="B132" s="2">
        <v>130</v>
      </c>
      <c r="C132" s="17">
        <v>-31.100999999999999</v>
      </c>
      <c r="D132" s="7">
        <v>153.172</v>
      </c>
      <c r="E132" s="7">
        <v>28.001999999999999</v>
      </c>
      <c r="F132" s="8">
        <v>-9.0670000000000002</v>
      </c>
      <c r="G132" s="138"/>
    </row>
    <row r="133" spans="2:7">
      <c r="B133" s="2">
        <v>131</v>
      </c>
      <c r="C133" s="17">
        <v>34.396000000000001</v>
      </c>
      <c r="D133" s="7">
        <v>-161.88900000000001</v>
      </c>
      <c r="E133" s="7">
        <v>-48.012999999999998</v>
      </c>
      <c r="F133" s="8">
        <v>-15.871</v>
      </c>
      <c r="G133" s="138"/>
    </row>
    <row r="134" spans="2:7">
      <c r="B134" s="2">
        <v>132</v>
      </c>
      <c r="C134" s="17">
        <v>-6.3520000000000003</v>
      </c>
      <c r="D134" s="7">
        <v>48.216999999999999</v>
      </c>
      <c r="E134" s="7">
        <v>56.634</v>
      </c>
      <c r="F134" s="8">
        <v>-105.17400000000001</v>
      </c>
      <c r="G134" s="138"/>
    </row>
    <row r="135" spans="2:7">
      <c r="B135" s="2">
        <v>133</v>
      </c>
      <c r="C135" s="17">
        <v>-19.027999999999999</v>
      </c>
      <c r="D135" s="7">
        <v>-7.6859999999999999</v>
      </c>
      <c r="E135" s="7">
        <v>-160.428</v>
      </c>
      <c r="F135" s="8">
        <v>68.838999999999999</v>
      </c>
      <c r="G135" s="138"/>
    </row>
    <row r="136" spans="2:7">
      <c r="B136" s="2">
        <v>134</v>
      </c>
      <c r="C136" s="17">
        <v>1.343</v>
      </c>
      <c r="D136" s="7">
        <v>50.44</v>
      </c>
      <c r="E136" s="7">
        <v>10.125</v>
      </c>
      <c r="F136" s="8">
        <v>-36.027000000000001</v>
      </c>
      <c r="G136" s="138"/>
    </row>
    <row r="137" spans="2:7">
      <c r="B137" s="2">
        <v>135</v>
      </c>
      <c r="C137" s="17">
        <v>37.115000000000002</v>
      </c>
      <c r="D137" s="7">
        <v>-161.41200000000001</v>
      </c>
      <c r="E137" s="7">
        <v>39.222000000000001</v>
      </c>
      <c r="F137" s="8">
        <v>147.58799999999999</v>
      </c>
      <c r="G137" s="138"/>
    </row>
    <row r="138" spans="2:7">
      <c r="B138" s="2">
        <v>136</v>
      </c>
      <c r="C138" s="17">
        <v>37.600999999999999</v>
      </c>
      <c r="D138" s="7">
        <v>-72.33</v>
      </c>
      <c r="E138" s="7">
        <v>35.356000000000002</v>
      </c>
      <c r="F138" s="8">
        <v>-44.515000000000001</v>
      </c>
      <c r="G138" s="138"/>
    </row>
    <row r="139" spans="2:7">
      <c r="B139" s="2">
        <v>137</v>
      </c>
      <c r="C139" s="17">
        <v>-4.4619999999999997</v>
      </c>
      <c r="D139" s="7">
        <v>-16.52</v>
      </c>
      <c r="E139" s="7">
        <v>-31.166</v>
      </c>
      <c r="F139" s="8">
        <v>47.664999999999999</v>
      </c>
      <c r="G139" s="138"/>
    </row>
    <row r="140" spans="2:7">
      <c r="B140" s="2">
        <v>138</v>
      </c>
      <c r="C140" s="17">
        <v>48.034999999999997</v>
      </c>
      <c r="D140" s="7">
        <v>-69.241</v>
      </c>
      <c r="E140" s="7">
        <v>75.899000000000001</v>
      </c>
      <c r="F140" s="8">
        <v>-64.123000000000005</v>
      </c>
      <c r="G140" s="138"/>
    </row>
    <row r="141" spans="2:7">
      <c r="B141" s="2">
        <v>139</v>
      </c>
      <c r="C141" s="17">
        <v>32.655999999999999</v>
      </c>
      <c r="D141" s="7">
        <v>-125.806</v>
      </c>
      <c r="E141" s="7">
        <v>136.84800000000001</v>
      </c>
      <c r="F141" s="8">
        <v>72.397999999999996</v>
      </c>
      <c r="G141" s="138"/>
    </row>
    <row r="142" spans="2:7">
      <c r="B142" s="2">
        <v>140</v>
      </c>
      <c r="C142" s="17">
        <v>21.827999999999999</v>
      </c>
      <c r="D142" s="7">
        <v>136.27099999999999</v>
      </c>
      <c r="E142" s="7">
        <v>44.345999999999997</v>
      </c>
      <c r="F142" s="8">
        <v>66.858999999999995</v>
      </c>
      <c r="G142" s="138"/>
    </row>
    <row r="143" spans="2:7">
      <c r="B143" s="2">
        <v>141</v>
      </c>
      <c r="C143" s="17">
        <v>-9.6229999999999993</v>
      </c>
      <c r="D143" s="7">
        <v>142.93100000000001</v>
      </c>
      <c r="E143" s="7">
        <v>-74.108999999999995</v>
      </c>
      <c r="F143" s="8">
        <v>50.29</v>
      </c>
      <c r="G143" s="138"/>
    </row>
    <row r="144" spans="2:7">
      <c r="B144" s="2">
        <v>142</v>
      </c>
      <c r="C144" s="17">
        <v>42.61</v>
      </c>
      <c r="D144" s="7">
        <v>34.902000000000001</v>
      </c>
      <c r="E144" s="7">
        <v>-88.897999999999996</v>
      </c>
      <c r="F144" s="8">
        <v>65.257000000000005</v>
      </c>
      <c r="G144" s="138"/>
    </row>
    <row r="145" spans="2:7">
      <c r="B145" s="2">
        <v>143</v>
      </c>
      <c r="C145" s="17">
        <v>-5.0140000000000002</v>
      </c>
      <c r="D145" s="7">
        <v>6.9530000000000003</v>
      </c>
      <c r="E145" s="7">
        <v>10.417999999999999</v>
      </c>
      <c r="F145" s="8">
        <v>-43.578000000000003</v>
      </c>
      <c r="G145" s="138"/>
    </row>
    <row r="146" spans="2:7">
      <c r="B146" s="2">
        <v>144</v>
      </c>
      <c r="C146" s="17">
        <v>-13.791</v>
      </c>
      <c r="D146" s="7">
        <v>-73.319999999999993</v>
      </c>
      <c r="E146" s="7">
        <v>16.113</v>
      </c>
      <c r="F146" s="8">
        <v>-76.504000000000005</v>
      </c>
      <c r="G146" s="138"/>
    </row>
    <row r="147" spans="2:7">
      <c r="B147" s="2">
        <v>145</v>
      </c>
      <c r="C147" s="17">
        <v>-8.5760000000000005</v>
      </c>
      <c r="D147" s="7">
        <v>81.603999999999999</v>
      </c>
      <c r="E147" s="7">
        <v>-78.528000000000006</v>
      </c>
      <c r="F147" s="8">
        <v>-37.656999999999996</v>
      </c>
      <c r="G147" s="138"/>
    </row>
    <row r="148" spans="2:7">
      <c r="B148" s="2">
        <v>146</v>
      </c>
      <c r="C148" s="17">
        <v>-4.577</v>
      </c>
      <c r="D148" s="7">
        <v>-56.575000000000003</v>
      </c>
      <c r="E148" s="7">
        <v>-33.244999999999997</v>
      </c>
      <c r="F148" s="8">
        <v>127.496</v>
      </c>
      <c r="G148" s="138"/>
    </row>
    <row r="149" spans="2:7">
      <c r="B149" s="2">
        <v>147</v>
      </c>
      <c r="C149" s="17">
        <v>45.343000000000004</v>
      </c>
      <c r="D149" s="7">
        <v>-54.058</v>
      </c>
      <c r="E149" s="7">
        <v>54.106999999999999</v>
      </c>
      <c r="F149" s="8">
        <v>53.228000000000002</v>
      </c>
      <c r="G149" s="138"/>
    </row>
    <row r="150" spans="2:7">
      <c r="B150" s="2">
        <v>148</v>
      </c>
      <c r="C150" s="17">
        <v>-13.973000000000001</v>
      </c>
      <c r="D150" s="7">
        <v>-72.221999999999994</v>
      </c>
      <c r="E150" s="7">
        <v>-164.982</v>
      </c>
      <c r="F150" s="8">
        <v>-162.46799999999999</v>
      </c>
      <c r="G150" s="138"/>
    </row>
    <row r="151" spans="2:7">
      <c r="B151" s="2">
        <v>149</v>
      </c>
      <c r="C151" s="17">
        <v>-29.76</v>
      </c>
      <c r="D151" s="7">
        <v>-41.284999999999997</v>
      </c>
      <c r="E151" s="7">
        <v>9.8190000000000008</v>
      </c>
      <c r="F151" s="8">
        <v>55.463999999999999</v>
      </c>
      <c r="G151" s="138"/>
    </row>
    <row r="152" spans="2:7">
      <c r="B152" s="2">
        <v>150</v>
      </c>
      <c r="C152" s="17">
        <v>-2.2490000000000001</v>
      </c>
      <c r="D152" s="7">
        <v>169.61699999999999</v>
      </c>
      <c r="E152" s="7">
        <v>36.26</v>
      </c>
      <c r="F152" s="8">
        <v>-19.654</v>
      </c>
      <c r="G152" s="138"/>
    </row>
    <row r="153" spans="2:7">
      <c r="B153" s="2">
        <v>151</v>
      </c>
      <c r="C153" s="17">
        <v>-13.581</v>
      </c>
      <c r="D153" s="7">
        <v>-112.85599999999999</v>
      </c>
      <c r="E153" s="7">
        <v>34.820999999999998</v>
      </c>
      <c r="F153" s="8">
        <v>67.055999999999997</v>
      </c>
      <c r="G153" s="138"/>
    </row>
    <row r="154" spans="2:7">
      <c r="B154" s="2">
        <v>152</v>
      </c>
      <c r="C154" s="17">
        <v>-0.98299999999999998</v>
      </c>
      <c r="D154" s="7">
        <v>-144.24799999999999</v>
      </c>
      <c r="E154" s="7">
        <v>-34.750999999999998</v>
      </c>
      <c r="F154" s="8">
        <v>50.991999999999997</v>
      </c>
      <c r="G154" s="138"/>
    </row>
    <row r="155" spans="2:7">
      <c r="B155" s="2">
        <v>153</v>
      </c>
      <c r="C155" s="17">
        <v>9.5269999999999992</v>
      </c>
      <c r="D155" s="7">
        <v>137.25299999999999</v>
      </c>
      <c r="E155" s="7">
        <v>75.906999999999996</v>
      </c>
      <c r="F155" s="8">
        <v>-7.2560000000000002</v>
      </c>
      <c r="G155" s="138"/>
    </row>
    <row r="156" spans="2:7">
      <c r="B156" s="2">
        <v>154</v>
      </c>
      <c r="C156" s="17">
        <v>-41.286000000000001</v>
      </c>
      <c r="D156" s="7">
        <v>-71.367000000000004</v>
      </c>
      <c r="E156" s="7">
        <v>132.86199999999999</v>
      </c>
      <c r="F156" s="8">
        <v>-117.544</v>
      </c>
      <c r="G156" s="138"/>
    </row>
    <row r="157" spans="2:7">
      <c r="B157" s="2">
        <v>155</v>
      </c>
      <c r="C157" s="17">
        <v>-24.248999999999999</v>
      </c>
      <c r="D157" s="7">
        <v>76.635000000000005</v>
      </c>
      <c r="E157" s="7">
        <v>-97.658000000000001</v>
      </c>
      <c r="F157" s="8">
        <v>127.556</v>
      </c>
      <c r="G157" s="138"/>
    </row>
    <row r="158" spans="2:7">
      <c r="B158" s="2">
        <v>156</v>
      </c>
      <c r="C158" s="17">
        <v>-11.746</v>
      </c>
      <c r="D158" s="7">
        <v>-117.89700000000001</v>
      </c>
      <c r="E158" s="7">
        <v>52.496000000000002</v>
      </c>
      <c r="F158" s="8">
        <v>48.823999999999998</v>
      </c>
      <c r="G158" s="138"/>
    </row>
    <row r="159" spans="2:7">
      <c r="B159" s="2">
        <v>157</v>
      </c>
      <c r="C159" s="17">
        <v>-3.3370000000000002</v>
      </c>
      <c r="D159" s="7">
        <v>-57.524000000000001</v>
      </c>
      <c r="E159" s="7">
        <v>-86.057000000000002</v>
      </c>
      <c r="F159" s="8">
        <v>40.774999999999999</v>
      </c>
      <c r="G159" s="138"/>
    </row>
    <row r="160" spans="2:7">
      <c r="B160" s="2">
        <v>158</v>
      </c>
      <c r="C160" s="17">
        <v>25.193000000000001</v>
      </c>
      <c r="D160" s="7">
        <v>18.731999999999999</v>
      </c>
      <c r="E160" s="7">
        <v>-74.587000000000003</v>
      </c>
      <c r="F160" s="8">
        <v>-46.735999999999997</v>
      </c>
      <c r="G160" s="138"/>
    </row>
    <row r="161" spans="2:7">
      <c r="B161" s="2">
        <v>159</v>
      </c>
      <c r="C161" s="17">
        <v>-9.702</v>
      </c>
      <c r="D161" s="7">
        <v>-32.152000000000001</v>
      </c>
      <c r="E161" s="7">
        <v>74.984999999999999</v>
      </c>
      <c r="F161" s="8">
        <v>90.22</v>
      </c>
      <c r="G161" s="138"/>
    </row>
    <row r="162" spans="2:7">
      <c r="B162" s="2">
        <v>160</v>
      </c>
      <c r="C162" s="17">
        <v>26.21</v>
      </c>
      <c r="D162" s="7">
        <v>5.2590000000000003</v>
      </c>
      <c r="E162" s="7">
        <v>18.911000000000001</v>
      </c>
      <c r="F162" s="8">
        <v>-60.552999999999997</v>
      </c>
      <c r="G162" s="138"/>
    </row>
    <row r="163" spans="2:7">
      <c r="B163" s="2">
        <v>161</v>
      </c>
      <c r="C163" s="17">
        <v>-9.7210000000000001</v>
      </c>
      <c r="D163" s="7">
        <v>-45.954999999999998</v>
      </c>
      <c r="E163" s="7">
        <v>38.395000000000003</v>
      </c>
      <c r="F163" s="8">
        <v>9.5009999999999994</v>
      </c>
      <c r="G163" s="138"/>
    </row>
    <row r="164" spans="2:7">
      <c r="B164" s="2">
        <v>162</v>
      </c>
      <c r="C164" s="17">
        <v>-32.448999999999998</v>
      </c>
      <c r="D164" s="7">
        <v>122.77800000000001</v>
      </c>
      <c r="E164" s="7">
        <v>-15.847</v>
      </c>
      <c r="F164" s="8">
        <v>72.316000000000003</v>
      </c>
      <c r="G164" s="138"/>
    </row>
    <row r="165" spans="2:7">
      <c r="B165" s="2">
        <v>163</v>
      </c>
      <c r="C165" s="17">
        <v>11.571</v>
      </c>
      <c r="D165" s="7">
        <v>-110.726</v>
      </c>
      <c r="E165" s="7">
        <v>-57.771000000000001</v>
      </c>
      <c r="F165" s="8">
        <v>87.197999999999993</v>
      </c>
      <c r="G165" s="138"/>
    </row>
    <row r="166" spans="2:7">
      <c r="B166" s="2">
        <v>164</v>
      </c>
      <c r="C166" s="17">
        <v>-43.337000000000003</v>
      </c>
      <c r="D166" s="7">
        <v>16.077000000000002</v>
      </c>
      <c r="E166" s="7">
        <v>67.108999999999995</v>
      </c>
      <c r="F166" s="8">
        <v>88.781000000000006</v>
      </c>
      <c r="G166" s="138"/>
    </row>
    <row r="167" spans="2:7">
      <c r="B167" s="2">
        <v>165</v>
      </c>
      <c r="C167" s="17">
        <v>-3.54</v>
      </c>
      <c r="D167" s="7">
        <v>-12.43</v>
      </c>
      <c r="E167" s="7">
        <v>46.692</v>
      </c>
      <c r="F167" s="8">
        <v>60.835999999999999</v>
      </c>
      <c r="G167" s="138"/>
    </row>
    <row r="168" spans="2:7">
      <c r="B168" s="2">
        <v>166</v>
      </c>
      <c r="C168" s="17">
        <v>32.036999999999999</v>
      </c>
      <c r="D168" s="7">
        <v>114.944</v>
      </c>
      <c r="E168" s="7">
        <v>-85.647999999999996</v>
      </c>
      <c r="F168" s="8">
        <v>81.67</v>
      </c>
      <c r="G168" s="138"/>
    </row>
    <row r="169" spans="2:7">
      <c r="B169" s="2">
        <v>167</v>
      </c>
      <c r="C169" s="17">
        <v>0.19400000000000001</v>
      </c>
      <c r="D169" s="7">
        <v>-33.164999999999999</v>
      </c>
      <c r="E169" s="7">
        <v>-40.36</v>
      </c>
      <c r="F169" s="8">
        <v>69.706000000000003</v>
      </c>
      <c r="G169" s="138"/>
    </row>
    <row r="170" spans="2:7">
      <c r="B170" s="2">
        <v>168</v>
      </c>
      <c r="C170" s="17">
        <v>25.687999999999999</v>
      </c>
      <c r="D170" s="7">
        <v>-73.988</v>
      </c>
      <c r="E170" s="7">
        <v>-29.038</v>
      </c>
      <c r="F170" s="8">
        <v>-9.3239999999999998</v>
      </c>
      <c r="G170" s="138"/>
    </row>
    <row r="171" spans="2:7">
      <c r="B171" s="2">
        <v>169</v>
      </c>
      <c r="C171" s="17">
        <v>-6.2290000000000001</v>
      </c>
      <c r="D171" s="7">
        <v>-80.537999999999997</v>
      </c>
      <c r="E171" s="7">
        <v>66.938000000000002</v>
      </c>
      <c r="F171" s="8">
        <v>44.533999999999999</v>
      </c>
      <c r="G171" s="138"/>
    </row>
    <row r="172" spans="2:7">
      <c r="B172" s="2">
        <v>170</v>
      </c>
      <c r="C172" s="17">
        <v>11.606999999999999</v>
      </c>
      <c r="D172" s="7">
        <v>33.110999999999997</v>
      </c>
      <c r="E172" s="7">
        <v>22.097999999999999</v>
      </c>
      <c r="F172" s="8">
        <v>73.212999999999994</v>
      </c>
      <c r="G172" s="138"/>
    </row>
    <row r="173" spans="2:7">
      <c r="B173" s="2">
        <v>171</v>
      </c>
      <c r="C173" s="17">
        <v>-2.0960000000000001</v>
      </c>
      <c r="D173" s="7">
        <v>-56.634</v>
      </c>
      <c r="E173" s="7">
        <v>58.152999999999999</v>
      </c>
      <c r="F173" s="8">
        <v>-46.432000000000002</v>
      </c>
      <c r="G173" s="138"/>
    </row>
    <row r="174" spans="2:7">
      <c r="B174" s="2">
        <v>172</v>
      </c>
      <c r="C174" s="17">
        <v>-2.3519999999999999</v>
      </c>
      <c r="D174" s="7">
        <v>-42.722000000000001</v>
      </c>
      <c r="E174" s="7">
        <v>-75.739000000000004</v>
      </c>
      <c r="F174" s="8">
        <v>-56.55</v>
      </c>
      <c r="G174" s="138"/>
    </row>
    <row r="175" spans="2:7">
      <c r="B175" s="2">
        <v>173</v>
      </c>
      <c r="C175" s="17">
        <v>-7.8479999999999999</v>
      </c>
      <c r="D175" s="7">
        <v>34.369</v>
      </c>
      <c r="E175" s="7">
        <v>-67.093999999999994</v>
      </c>
      <c r="F175" s="8">
        <v>53.957000000000001</v>
      </c>
      <c r="G175" s="138"/>
    </row>
    <row r="176" spans="2:7">
      <c r="B176" s="2">
        <v>174</v>
      </c>
      <c r="C176" s="17">
        <v>20.832000000000001</v>
      </c>
      <c r="D176" s="7">
        <v>50.555999999999997</v>
      </c>
      <c r="E176" s="7">
        <v>29.745000000000001</v>
      </c>
      <c r="F176" s="8">
        <v>60.494999999999997</v>
      </c>
      <c r="G176" s="138"/>
    </row>
    <row r="177" spans="2:7">
      <c r="B177" s="2">
        <v>175</v>
      </c>
      <c r="C177" s="17">
        <v>-7.1970000000000001</v>
      </c>
      <c r="D177" s="7">
        <v>32.997999999999998</v>
      </c>
      <c r="E177" s="7">
        <v>-77.977000000000004</v>
      </c>
      <c r="F177" s="8">
        <v>66.801000000000002</v>
      </c>
      <c r="G177" s="138"/>
    </row>
    <row r="178" spans="2:7">
      <c r="B178" s="2">
        <v>176</v>
      </c>
      <c r="C178" s="17"/>
      <c r="D178" s="7">
        <v>30.488</v>
      </c>
      <c r="E178" s="7">
        <v>41.500999999999998</v>
      </c>
      <c r="F178" s="8">
        <v>57.902000000000001</v>
      </c>
      <c r="G178" s="138"/>
    </row>
    <row r="179" spans="2:7">
      <c r="B179" s="2">
        <v>177</v>
      </c>
      <c r="C179" s="25"/>
      <c r="D179" s="7">
        <v>46.71</v>
      </c>
      <c r="E179" s="7">
        <v>-96.956999999999994</v>
      </c>
      <c r="F179" s="8">
        <v>68.61</v>
      </c>
      <c r="G179" s="138"/>
    </row>
    <row r="180" spans="2:7">
      <c r="B180" s="2">
        <v>178</v>
      </c>
      <c r="C180" s="25"/>
      <c r="D180" s="7">
        <v>68.465000000000003</v>
      </c>
      <c r="E180" s="7">
        <v>-67.471999999999994</v>
      </c>
      <c r="F180" s="8">
        <v>45.628</v>
      </c>
      <c r="G180" s="138"/>
    </row>
    <row r="181" spans="2:7">
      <c r="B181" s="2">
        <v>179</v>
      </c>
      <c r="C181" s="25"/>
      <c r="D181" s="7">
        <v>-27.38</v>
      </c>
      <c r="E181" s="7">
        <v>-12.766999999999999</v>
      </c>
      <c r="F181" s="8">
        <v>-37.039000000000001</v>
      </c>
      <c r="G181" s="138"/>
    </row>
    <row r="182" spans="2:7">
      <c r="B182" s="2">
        <v>180</v>
      </c>
      <c r="C182" s="25"/>
      <c r="D182" s="7">
        <v>109.90900000000001</v>
      </c>
      <c r="E182" s="7">
        <v>-9.8330000000000002</v>
      </c>
      <c r="F182" s="8">
        <v>56.103999999999999</v>
      </c>
      <c r="G182" s="138"/>
    </row>
    <row r="183" spans="2:7">
      <c r="B183" s="2">
        <v>181</v>
      </c>
      <c r="C183" s="25"/>
      <c r="D183" s="7">
        <v>-58.762999999999998</v>
      </c>
      <c r="E183" s="7">
        <v>36.941000000000003</v>
      </c>
      <c r="F183" s="8">
        <v>2.9140000000000001</v>
      </c>
      <c r="G183" s="138"/>
    </row>
    <row r="184" spans="2:7">
      <c r="B184" s="2">
        <v>182</v>
      </c>
      <c r="C184" s="25"/>
      <c r="D184" s="7">
        <v>128.61699999999999</v>
      </c>
      <c r="E184" s="7">
        <v>21.765999999999998</v>
      </c>
      <c r="F184" s="8">
        <v>35.984000000000002</v>
      </c>
      <c r="G184" s="138"/>
    </row>
    <row r="185" spans="2:7" ht="14.65" thickBot="1">
      <c r="B185" s="2">
        <v>183</v>
      </c>
      <c r="C185" s="26"/>
      <c r="D185" s="7">
        <v>-54.039000000000001</v>
      </c>
      <c r="E185" s="7">
        <v>44.067</v>
      </c>
      <c r="F185" s="8">
        <v>-52.35</v>
      </c>
      <c r="G185" s="138"/>
    </row>
    <row r="186" spans="2:7">
      <c r="B186" s="2">
        <v>184</v>
      </c>
      <c r="C186" s="25"/>
      <c r="D186" s="7">
        <v>46.978999999999999</v>
      </c>
      <c r="E186" s="7">
        <v>31.158999999999999</v>
      </c>
      <c r="F186" s="8">
        <v>-56.100999999999999</v>
      </c>
      <c r="G186" s="138"/>
    </row>
    <row r="187" spans="2:7">
      <c r="B187" s="2">
        <v>185</v>
      </c>
      <c r="C187" s="25"/>
      <c r="D187" s="7">
        <v>7.5919999999999996</v>
      </c>
      <c r="E187" s="7">
        <v>-22.782</v>
      </c>
      <c r="F187" s="8">
        <v>133.80199999999999</v>
      </c>
      <c r="G187" s="138"/>
    </row>
    <row r="188" spans="2:7">
      <c r="B188" s="2">
        <v>186</v>
      </c>
      <c r="C188" s="32"/>
      <c r="D188" s="7">
        <v>-51.103999999999999</v>
      </c>
      <c r="E188" s="7">
        <v>78.924000000000007</v>
      </c>
      <c r="F188" s="8">
        <v>-36.869999999999997</v>
      </c>
      <c r="G188" s="138"/>
    </row>
    <row r="189" spans="2:7">
      <c r="B189" s="2">
        <v>187</v>
      </c>
      <c r="C189" s="32"/>
      <c r="D189" s="7">
        <v>93.942999999999998</v>
      </c>
      <c r="E189" s="7">
        <v>-6.0119999999999996</v>
      </c>
      <c r="F189" s="8">
        <v>2.976</v>
      </c>
      <c r="G189" s="138"/>
    </row>
    <row r="190" spans="2:7">
      <c r="B190" s="2">
        <v>188</v>
      </c>
      <c r="C190" s="32"/>
      <c r="D190" s="7">
        <v>-23.641999999999999</v>
      </c>
      <c r="E190" s="7">
        <v>-14.313000000000001</v>
      </c>
      <c r="F190" s="8">
        <v>46.975000000000001</v>
      </c>
      <c r="G190" s="138"/>
    </row>
    <row r="191" spans="2:7">
      <c r="B191" s="2">
        <v>189</v>
      </c>
      <c r="C191" s="25"/>
      <c r="D191" s="7">
        <v>-41.738</v>
      </c>
      <c r="E191" s="7">
        <v>152.53200000000001</v>
      </c>
      <c r="F191" s="8">
        <v>-52.548999999999999</v>
      </c>
      <c r="G191" s="138"/>
    </row>
    <row r="192" spans="2:7">
      <c r="B192" s="2">
        <v>190</v>
      </c>
      <c r="C192" s="25"/>
      <c r="D192" s="7">
        <v>-35.915999999999997</v>
      </c>
      <c r="E192" s="7">
        <v>65.725999999999999</v>
      </c>
      <c r="F192" s="8">
        <v>48.866999999999997</v>
      </c>
      <c r="G192" s="138"/>
    </row>
    <row r="193" spans="2:7">
      <c r="B193" s="2">
        <v>191</v>
      </c>
      <c r="C193" s="25"/>
      <c r="D193" s="7">
        <v>60.642000000000003</v>
      </c>
      <c r="E193" s="7">
        <v>-21.547999999999998</v>
      </c>
      <c r="F193" s="8">
        <v>115.974</v>
      </c>
      <c r="G193" s="138"/>
    </row>
    <row r="194" spans="2:7">
      <c r="B194" s="2">
        <v>192</v>
      </c>
      <c r="C194" s="25"/>
      <c r="D194" s="7">
        <v>-17.029</v>
      </c>
      <c r="E194" s="7">
        <v>-39.472000000000001</v>
      </c>
      <c r="F194" s="8">
        <v>-63.435000000000002</v>
      </c>
      <c r="G194" s="138"/>
    </row>
    <row r="195" spans="2:7">
      <c r="B195" s="2">
        <v>193</v>
      </c>
      <c r="C195" s="25"/>
      <c r="D195" s="7">
        <v>33.341000000000001</v>
      </c>
      <c r="E195" s="7">
        <v>65.153999999999996</v>
      </c>
      <c r="F195" s="8">
        <v>68.072000000000003</v>
      </c>
      <c r="G195" s="138"/>
    </row>
    <row r="196" spans="2:7">
      <c r="B196" s="2">
        <v>194</v>
      </c>
      <c r="C196" s="25"/>
      <c r="D196" s="7">
        <v>59.048999999999999</v>
      </c>
      <c r="E196" s="7">
        <v>11.510999999999999</v>
      </c>
      <c r="F196" s="8">
        <v>52.026000000000003</v>
      </c>
      <c r="G196" s="138"/>
    </row>
    <row r="197" spans="2:7">
      <c r="B197" s="2">
        <v>195</v>
      </c>
      <c r="C197" s="25"/>
      <c r="D197" s="7">
        <v>-11.862</v>
      </c>
      <c r="E197" s="7">
        <v>-30.53</v>
      </c>
      <c r="F197" s="8">
        <v>26.71</v>
      </c>
      <c r="G197" s="138"/>
    </row>
    <row r="198" spans="2:7">
      <c r="B198" s="2">
        <v>196</v>
      </c>
      <c r="C198" s="25"/>
      <c r="D198" s="7">
        <v>51.904000000000003</v>
      </c>
      <c r="E198" s="7">
        <v>4.3280000000000003</v>
      </c>
      <c r="F198" s="8">
        <v>12.875</v>
      </c>
      <c r="G198" s="138"/>
    </row>
    <row r="199" spans="2:7">
      <c r="B199" s="2">
        <v>197</v>
      </c>
      <c r="C199" s="25"/>
      <c r="D199" s="7">
        <v>-69.204999999999998</v>
      </c>
      <c r="E199" s="7">
        <v>37.101999999999997</v>
      </c>
      <c r="F199" s="8">
        <v>-106.113</v>
      </c>
      <c r="G199" s="138"/>
    </row>
    <row r="200" spans="2:7">
      <c r="B200" s="2">
        <v>198</v>
      </c>
      <c r="C200" s="25"/>
      <c r="D200" s="7">
        <v>-69.619</v>
      </c>
      <c r="E200" s="7">
        <v>137.33699999999999</v>
      </c>
      <c r="F200" s="8">
        <v>-87.775999999999996</v>
      </c>
      <c r="G200" s="138"/>
    </row>
    <row r="201" spans="2:7">
      <c r="B201" s="2">
        <v>199</v>
      </c>
      <c r="C201" s="25"/>
      <c r="D201" s="7">
        <v>-54.850999999999999</v>
      </c>
      <c r="E201" s="7">
        <v>47.91</v>
      </c>
      <c r="F201" s="8">
        <v>153.154</v>
      </c>
      <c r="G201" s="138"/>
    </row>
    <row r="202" spans="2:7">
      <c r="B202" s="2">
        <v>200</v>
      </c>
      <c r="C202" s="25"/>
      <c r="D202" s="7">
        <v>-11.87</v>
      </c>
      <c r="E202" s="7">
        <v>78.760999999999996</v>
      </c>
      <c r="F202" s="8">
        <v>35.341999999999999</v>
      </c>
      <c r="G202" s="138"/>
    </row>
    <row r="203" spans="2:7">
      <c r="B203" s="2">
        <v>201</v>
      </c>
      <c r="C203" s="17"/>
      <c r="D203" s="7">
        <v>14.587999999999999</v>
      </c>
      <c r="E203" s="7">
        <v>31.34</v>
      </c>
      <c r="F203" s="8">
        <v>28.161000000000001</v>
      </c>
      <c r="G203" s="138"/>
    </row>
    <row r="204" spans="2:7">
      <c r="B204" s="2">
        <v>202</v>
      </c>
      <c r="C204" s="17"/>
      <c r="D204" s="7">
        <v>3.9529999999999998</v>
      </c>
      <c r="E204" s="7">
        <v>38.996000000000002</v>
      </c>
      <c r="F204" s="8">
        <v>53.329000000000001</v>
      </c>
      <c r="G204" s="138"/>
    </row>
    <row r="205" spans="2:7">
      <c r="B205" s="2">
        <v>203</v>
      </c>
      <c r="C205" s="17"/>
      <c r="D205" s="7">
        <v>35.537999999999997</v>
      </c>
      <c r="E205" s="7">
        <v>40.365000000000002</v>
      </c>
      <c r="F205" s="8">
        <v>-45.764000000000003</v>
      </c>
      <c r="G205" s="138"/>
    </row>
    <row r="206" spans="2:7">
      <c r="B206" s="2">
        <v>204</v>
      </c>
      <c r="C206" s="17"/>
      <c r="D206" s="7">
        <v>-64.537000000000006</v>
      </c>
      <c r="E206" s="7">
        <v>-39.859000000000002</v>
      </c>
      <c r="F206" s="8">
        <v>8.8379999999999992</v>
      </c>
      <c r="G206" s="138"/>
    </row>
    <row r="207" spans="2:7">
      <c r="B207" s="2">
        <v>205</v>
      </c>
      <c r="C207" s="17"/>
      <c r="D207" s="7">
        <v>4.6040000000000001</v>
      </c>
      <c r="E207" s="7">
        <v>-53.604999999999997</v>
      </c>
      <c r="F207" s="8">
        <v>37.692</v>
      </c>
      <c r="G207" s="138"/>
    </row>
    <row r="208" spans="2:7">
      <c r="B208" s="2">
        <v>206</v>
      </c>
      <c r="C208" s="17"/>
      <c r="D208" s="7">
        <v>-24.05</v>
      </c>
      <c r="E208" s="7">
        <v>38.838000000000001</v>
      </c>
      <c r="F208" s="8">
        <v>44.63</v>
      </c>
      <c r="G208" s="138"/>
    </row>
    <row r="209" spans="2:7">
      <c r="B209" s="2">
        <v>207</v>
      </c>
      <c r="C209" s="17"/>
      <c r="D209" s="7">
        <v>-28.849</v>
      </c>
      <c r="E209" s="7">
        <v>-51.718000000000004</v>
      </c>
      <c r="F209" s="8">
        <v>-41.192</v>
      </c>
      <c r="G209" s="138"/>
    </row>
    <row r="210" spans="2:7">
      <c r="B210" s="2">
        <v>208</v>
      </c>
      <c r="C210" s="17"/>
      <c r="D210" s="7">
        <v>83.224999999999994</v>
      </c>
      <c r="E210" s="7">
        <v>2.2909999999999999</v>
      </c>
      <c r="F210" s="8">
        <v>3.5379999999999998</v>
      </c>
      <c r="G210" s="138"/>
    </row>
    <row r="211" spans="2:7">
      <c r="B211" s="2">
        <v>209</v>
      </c>
      <c r="C211" s="17"/>
      <c r="D211" s="7">
        <v>-70.769000000000005</v>
      </c>
      <c r="E211" s="7">
        <v>28.300999999999998</v>
      </c>
      <c r="F211" s="8">
        <v>61.14</v>
      </c>
      <c r="G211" s="138"/>
    </row>
    <row r="212" spans="2:7">
      <c r="B212" s="2">
        <v>210</v>
      </c>
      <c r="C212" s="17"/>
      <c r="D212" s="7">
        <v>29.361000000000001</v>
      </c>
      <c r="E212" s="7">
        <v>-30.623999999999999</v>
      </c>
      <c r="F212" s="8">
        <v>-7.5949999999999998</v>
      </c>
      <c r="G212" s="138"/>
    </row>
    <row r="213" spans="2:7">
      <c r="B213" s="2">
        <v>211</v>
      </c>
      <c r="C213" s="17"/>
      <c r="D213" s="7">
        <v>-38.19</v>
      </c>
      <c r="E213" s="7">
        <v>5.1379999999999999</v>
      </c>
      <c r="F213" s="8">
        <v>36.213999999999999</v>
      </c>
      <c r="G213" s="138"/>
    </row>
    <row r="214" spans="2:7">
      <c r="B214" s="2">
        <v>212</v>
      </c>
      <c r="C214" s="17"/>
      <c r="D214" s="7">
        <v>-68.748999999999995</v>
      </c>
      <c r="E214" s="7">
        <v>-18.082999999999998</v>
      </c>
      <c r="F214" s="8">
        <v>48.378</v>
      </c>
      <c r="G214" s="138"/>
    </row>
    <row r="215" spans="2:7">
      <c r="B215" s="2">
        <v>213</v>
      </c>
      <c r="C215" s="17"/>
      <c r="D215" s="7">
        <v>-20.853999999999999</v>
      </c>
      <c r="E215" s="7">
        <v>54.462000000000003</v>
      </c>
      <c r="F215" s="8">
        <v>-70.539000000000001</v>
      </c>
      <c r="G215" s="138"/>
    </row>
    <row r="216" spans="2:7">
      <c r="B216" s="2">
        <v>214</v>
      </c>
      <c r="C216" s="17"/>
      <c r="D216" s="7">
        <v>-79.073999999999998</v>
      </c>
      <c r="E216" s="7">
        <v>-28.826000000000001</v>
      </c>
      <c r="F216" s="8">
        <v>-94.268000000000001</v>
      </c>
      <c r="G216" s="138"/>
    </row>
    <row r="217" spans="2:7">
      <c r="B217" s="2">
        <v>215</v>
      </c>
      <c r="C217" s="17"/>
      <c r="D217" s="7">
        <v>31.861999999999998</v>
      </c>
      <c r="E217" s="7">
        <v>-68.816000000000003</v>
      </c>
      <c r="F217" s="8">
        <v>53.006</v>
      </c>
      <c r="G217" s="138"/>
    </row>
    <row r="218" spans="2:7">
      <c r="B218" s="2">
        <v>216</v>
      </c>
      <c r="C218" s="17"/>
      <c r="D218" s="7">
        <v>51.935000000000002</v>
      </c>
      <c r="E218" s="7">
        <v>39.518000000000001</v>
      </c>
      <c r="F218" s="8">
        <v>-86.885999999999996</v>
      </c>
      <c r="G218" s="138"/>
    </row>
    <row r="219" spans="2:7">
      <c r="B219" s="2">
        <v>217</v>
      </c>
      <c r="C219" s="17"/>
      <c r="D219" s="7">
        <v>61.057000000000002</v>
      </c>
      <c r="E219" s="7">
        <v>-51.387999999999998</v>
      </c>
      <c r="F219" s="8">
        <v>-88.058999999999997</v>
      </c>
      <c r="G219" s="138"/>
    </row>
    <row r="220" spans="2:7">
      <c r="B220" s="2">
        <v>218</v>
      </c>
      <c r="C220" s="17"/>
      <c r="D220" s="7">
        <v>-33.456000000000003</v>
      </c>
      <c r="E220" s="7">
        <v>29.218</v>
      </c>
      <c r="F220" s="8">
        <v>6.3019999999999996</v>
      </c>
      <c r="G220" s="138"/>
    </row>
    <row r="221" spans="2:7">
      <c r="B221" s="2">
        <v>219</v>
      </c>
      <c r="C221" s="17"/>
      <c r="D221" s="7">
        <v>-42.61</v>
      </c>
      <c r="E221" s="7">
        <v>-29.891999999999999</v>
      </c>
      <c r="F221" s="8">
        <v>-111.108</v>
      </c>
      <c r="G221" s="138"/>
    </row>
    <row r="222" spans="2:7">
      <c r="B222" s="2">
        <v>220</v>
      </c>
      <c r="C222" s="17"/>
      <c r="D222" s="7">
        <v>-52.091000000000001</v>
      </c>
      <c r="E222" s="7">
        <v>-95.668000000000006</v>
      </c>
      <c r="F222" s="8">
        <v>16.518999999999998</v>
      </c>
      <c r="G222" s="138"/>
    </row>
    <row r="223" spans="2:7">
      <c r="B223" s="2">
        <v>221</v>
      </c>
      <c r="C223" s="17"/>
      <c r="D223" s="7">
        <v>59.122999999999998</v>
      </c>
      <c r="E223" s="7">
        <v>24.95</v>
      </c>
      <c r="F223" s="8">
        <v>81.001000000000005</v>
      </c>
      <c r="G223" s="138"/>
    </row>
    <row r="224" spans="2:7">
      <c r="B224" s="2">
        <v>222</v>
      </c>
      <c r="C224" s="17"/>
      <c r="D224" s="7">
        <v>-71.305999999999997</v>
      </c>
      <c r="E224" s="7">
        <v>47.332999999999998</v>
      </c>
      <c r="F224" s="8">
        <v>-37.131999999999998</v>
      </c>
      <c r="G224" s="138"/>
    </row>
    <row r="225" spans="2:19">
      <c r="B225" s="2">
        <v>223</v>
      </c>
      <c r="C225" s="17"/>
      <c r="D225" s="7">
        <v>-103.91200000000001</v>
      </c>
      <c r="E225" s="7">
        <v>43.271999999999998</v>
      </c>
      <c r="F225" s="8"/>
      <c r="G225" s="138"/>
    </row>
    <row r="226" spans="2:19">
      <c r="B226" s="2">
        <v>224</v>
      </c>
      <c r="C226" s="17"/>
      <c r="D226" s="7">
        <v>65.81</v>
      </c>
      <c r="E226" s="7">
        <v>-25.922000000000001</v>
      </c>
      <c r="F226" s="8"/>
      <c r="G226" s="138"/>
    </row>
    <row r="227" spans="2:19">
      <c r="B227" s="2">
        <v>225</v>
      </c>
      <c r="C227" s="17"/>
      <c r="D227" s="7">
        <v>70.965000000000003</v>
      </c>
      <c r="E227" s="7">
        <v>-63.134</v>
      </c>
      <c r="F227" s="8"/>
      <c r="G227" s="138"/>
    </row>
    <row r="228" spans="2:19">
      <c r="B228" s="2">
        <v>226</v>
      </c>
      <c r="C228" s="17"/>
      <c r="D228" s="7">
        <v>74.637</v>
      </c>
      <c r="E228" s="7">
        <v>81.349999999999994</v>
      </c>
      <c r="F228" s="8"/>
      <c r="G228" s="138"/>
    </row>
    <row r="229" spans="2:19">
      <c r="B229" s="2">
        <v>227</v>
      </c>
      <c r="C229" s="17"/>
      <c r="D229" s="7">
        <v>-11.667</v>
      </c>
      <c r="E229" s="7">
        <v>34.475000000000001</v>
      </c>
      <c r="F229" s="8"/>
      <c r="G229" s="138"/>
    </row>
    <row r="230" spans="2:19">
      <c r="B230" s="2">
        <v>228</v>
      </c>
      <c r="C230" s="17"/>
      <c r="D230" s="7">
        <v>20.864000000000001</v>
      </c>
      <c r="E230" s="7">
        <v>9.7720000000000002</v>
      </c>
      <c r="F230" s="8"/>
      <c r="G230" s="138"/>
    </row>
    <row r="231" spans="2:19">
      <c r="B231" s="2">
        <v>229</v>
      </c>
      <c r="C231" s="17"/>
      <c r="D231" s="7">
        <v>14.246</v>
      </c>
      <c r="E231" s="7">
        <v>24.06</v>
      </c>
      <c r="F231" s="8"/>
      <c r="G231" s="138"/>
    </row>
    <row r="232" spans="2:19">
      <c r="B232" s="2">
        <v>230</v>
      </c>
      <c r="C232" s="17"/>
      <c r="D232" s="7">
        <v>-28.436</v>
      </c>
      <c r="E232" s="7">
        <v>-65.283000000000001</v>
      </c>
      <c r="F232" s="8"/>
      <c r="G232" s="138"/>
    </row>
    <row r="233" spans="2:19">
      <c r="B233" s="2">
        <v>231</v>
      </c>
      <c r="C233" s="17"/>
      <c r="D233" s="7">
        <v>33.683</v>
      </c>
      <c r="E233" s="7">
        <v>6.766</v>
      </c>
      <c r="F233" s="8"/>
      <c r="G233" s="138"/>
    </row>
    <row r="234" spans="2:19">
      <c r="B234" s="2">
        <v>232</v>
      </c>
      <c r="C234" s="17"/>
      <c r="D234" s="7">
        <v>-76.941999999999993</v>
      </c>
      <c r="E234" s="7">
        <v>-49.353000000000002</v>
      </c>
      <c r="F234" s="8"/>
      <c r="G234" s="138"/>
    </row>
    <row r="235" spans="2:19">
      <c r="B235" s="2">
        <v>233</v>
      </c>
      <c r="C235" s="17"/>
      <c r="D235" s="7">
        <v>-79.600999999999999</v>
      </c>
      <c r="E235" s="7">
        <v>-146.32300000000001</v>
      </c>
      <c r="F235" s="8"/>
      <c r="G235" s="138"/>
    </row>
    <row r="236" spans="2:19">
      <c r="B236" s="2">
        <v>234</v>
      </c>
      <c r="C236" s="17"/>
      <c r="D236" s="7">
        <v>3.72</v>
      </c>
      <c r="E236" s="7">
        <v>-8.7289999999999992</v>
      </c>
      <c r="F236" s="8"/>
      <c r="G236" s="138"/>
    </row>
    <row r="237" spans="2:19">
      <c r="B237" s="2">
        <v>235</v>
      </c>
      <c r="C237" s="17"/>
      <c r="D237" s="7"/>
      <c r="E237" s="7">
        <v>104.124</v>
      </c>
      <c r="F237" s="8"/>
      <c r="G237" s="138"/>
    </row>
    <row r="238" spans="2:19">
      <c r="B238" s="2">
        <v>236</v>
      </c>
      <c r="C238" s="17"/>
      <c r="D238" s="7"/>
      <c r="E238" s="7">
        <v>-10.25</v>
      </c>
      <c r="F238" s="8"/>
      <c r="G238" s="138"/>
    </row>
    <row r="239" spans="2:19" ht="14.65" thickBot="1">
      <c r="B239" s="2">
        <v>237</v>
      </c>
      <c r="C239" s="33"/>
      <c r="D239" s="10"/>
      <c r="E239" s="10">
        <v>-46.911999999999999</v>
      </c>
      <c r="F239" s="11"/>
      <c r="G239" s="138"/>
    </row>
    <row r="240" spans="2:19">
      <c r="B240" s="2">
        <v>238</v>
      </c>
      <c r="C240" s="34">
        <v>7.8179999999999996</v>
      </c>
      <c r="D240" s="35">
        <v>21.908000000000001</v>
      </c>
      <c r="E240" s="35">
        <v>58.735999999999997</v>
      </c>
      <c r="F240" s="36">
        <v>-28.61</v>
      </c>
      <c r="G240" s="138" t="s">
        <v>23</v>
      </c>
      <c r="I240" s="3" t="s">
        <v>82</v>
      </c>
      <c r="J240" s="4"/>
      <c r="K240" s="4"/>
      <c r="L240" s="4"/>
      <c r="M240" s="5"/>
      <c r="O240" s="3" t="s">
        <v>82</v>
      </c>
      <c r="P240" s="4"/>
      <c r="Q240" s="4"/>
      <c r="R240" s="4"/>
      <c r="S240" s="5"/>
    </row>
    <row r="241" spans="2:19">
      <c r="B241" s="2">
        <v>239</v>
      </c>
      <c r="C241" s="37">
        <v>1.2729999999999999</v>
      </c>
      <c r="D241" s="12">
        <v>32.470999999999997</v>
      </c>
      <c r="E241" s="12">
        <v>61.572000000000003</v>
      </c>
      <c r="F241" s="38">
        <v>93.421000000000006</v>
      </c>
      <c r="G241" s="138"/>
      <c r="I241" s="80" t="s">
        <v>39</v>
      </c>
      <c r="J241" s="44" t="s">
        <v>1</v>
      </c>
      <c r="K241" s="1" t="s">
        <v>2</v>
      </c>
      <c r="L241" s="1" t="s">
        <v>3</v>
      </c>
      <c r="M241" s="83" t="s">
        <v>4</v>
      </c>
      <c r="O241" s="80" t="s">
        <v>39</v>
      </c>
      <c r="P241" s="44" t="s">
        <v>1</v>
      </c>
      <c r="Q241" s="1" t="s">
        <v>2</v>
      </c>
      <c r="R241" s="1" t="s">
        <v>3</v>
      </c>
      <c r="S241" s="83" t="s">
        <v>4</v>
      </c>
    </row>
    <row r="242" spans="2:19">
      <c r="B242" s="2">
        <v>240</v>
      </c>
      <c r="C242" s="37">
        <v>3.5019999999999998</v>
      </c>
      <c r="D242" s="12">
        <v>133.10599999999999</v>
      </c>
      <c r="E242" s="12">
        <v>38.070999999999998</v>
      </c>
      <c r="F242" s="38">
        <v>95.59</v>
      </c>
      <c r="G242" s="138"/>
      <c r="I242" s="80" t="s">
        <v>40</v>
      </c>
      <c r="J242" s="44">
        <f>COUNTIF(C240:C381,"&lt;=-150")</f>
        <v>0</v>
      </c>
      <c r="K242" s="44">
        <f t="shared" ref="K242:M242" si="41">COUNTIF(D240:D381,"&lt;=-150")</f>
        <v>0</v>
      </c>
      <c r="L242" s="44">
        <f t="shared" si="41"/>
        <v>0</v>
      </c>
      <c r="M242" s="44">
        <f t="shared" si="41"/>
        <v>0</v>
      </c>
      <c r="O242" s="80" t="s">
        <v>40</v>
      </c>
      <c r="P242" s="96">
        <f>J242/$J$254</f>
        <v>0</v>
      </c>
      <c r="Q242" s="96">
        <f>K242/$K$254</f>
        <v>0</v>
      </c>
      <c r="R242" s="96">
        <f>L242/$L$258</f>
        <v>0</v>
      </c>
      <c r="S242" s="96">
        <f>M242/$M$254</f>
        <v>0</v>
      </c>
    </row>
    <row r="243" spans="2:19">
      <c r="B243" s="2">
        <v>241</v>
      </c>
      <c r="C243" s="37">
        <v>2.2029999999999998</v>
      </c>
      <c r="D243" s="12">
        <v>29.096</v>
      </c>
      <c r="E243" s="12">
        <v>46.637</v>
      </c>
      <c r="F243" s="38">
        <v>4.9770000000000003</v>
      </c>
      <c r="G243" s="138"/>
      <c r="I243" s="80" t="s">
        <v>31</v>
      </c>
      <c r="J243" s="44">
        <f>COUNTIF(C240:C381,"&lt;=-120")-COUNTIF(C240:C381,"&lt;-150")</f>
        <v>0</v>
      </c>
      <c r="K243" s="44">
        <f t="shared" ref="K243:M243" si="42">COUNTIF(D240:D381,"&lt;=-120")-COUNTIF(D240:D381,"&lt;-150")</f>
        <v>3</v>
      </c>
      <c r="L243" s="44">
        <f t="shared" si="42"/>
        <v>0</v>
      </c>
      <c r="M243" s="44">
        <f t="shared" si="42"/>
        <v>3</v>
      </c>
      <c r="O243" s="80" t="s">
        <v>31</v>
      </c>
      <c r="P243" s="96">
        <f>J243/$J$254</f>
        <v>0</v>
      </c>
      <c r="Q243" s="96">
        <f t="shared" ref="Q243:Q253" si="43">K243/$K$254</f>
        <v>2.5210084033613446E-2</v>
      </c>
      <c r="R243" s="96">
        <f t="shared" ref="R243:R253" si="44">L243/$L$258</f>
        <v>0</v>
      </c>
      <c r="S243" s="96">
        <f t="shared" ref="S243:S253" si="45">M243/$M$254</f>
        <v>2.1126760563380281E-2</v>
      </c>
    </row>
    <row r="244" spans="2:19">
      <c r="B244" s="2">
        <v>242</v>
      </c>
      <c r="C244" s="37">
        <v>-33.847000000000001</v>
      </c>
      <c r="D244" s="12">
        <v>19.295999999999999</v>
      </c>
      <c r="E244" s="12">
        <v>62.67</v>
      </c>
      <c r="F244" s="38">
        <v>29.390999999999998</v>
      </c>
      <c r="G244" s="138"/>
      <c r="I244" s="80" t="s">
        <v>42</v>
      </c>
      <c r="J244" s="44">
        <f>COUNTIF(C240:C381,"&lt;=-90")-COUNTIF(C240:C381,"&lt;-120")</f>
        <v>0</v>
      </c>
      <c r="K244" s="44">
        <f t="shared" ref="K244:M244" si="46">COUNTIF(D240:D381,"&lt;=-90")-COUNTIF(D240:D381,"&lt;-120")</f>
        <v>12</v>
      </c>
      <c r="L244" s="44">
        <f t="shared" si="46"/>
        <v>4</v>
      </c>
      <c r="M244" s="44">
        <f t="shared" si="46"/>
        <v>22</v>
      </c>
      <c r="O244" s="80" t="s">
        <v>42</v>
      </c>
      <c r="P244" s="96">
        <f t="shared" ref="P244:P253" si="47">J244/$J$254</f>
        <v>0</v>
      </c>
      <c r="Q244" s="96">
        <f t="shared" si="43"/>
        <v>0.10084033613445378</v>
      </c>
      <c r="R244" s="96">
        <f t="shared" si="44"/>
        <v>3.5398230088495575E-2</v>
      </c>
      <c r="S244" s="96">
        <f t="shared" si="45"/>
        <v>0.15492957746478872</v>
      </c>
    </row>
    <row r="245" spans="2:19">
      <c r="B245" s="2">
        <v>243</v>
      </c>
      <c r="C245" s="37">
        <v>8.3919999999999995</v>
      </c>
      <c r="D245" s="12">
        <v>-84.141000000000005</v>
      </c>
      <c r="E245" s="12">
        <v>-47.793999999999997</v>
      </c>
      <c r="F245" s="38">
        <v>-133.61600000000001</v>
      </c>
      <c r="G245" s="138"/>
      <c r="I245" s="80" t="s">
        <v>43</v>
      </c>
      <c r="J245" s="44">
        <f>COUNTIF(C240:C381,"&lt;=-60")-COUNTIF(C240:C381,"&lt;-90")</f>
        <v>0</v>
      </c>
      <c r="K245" s="44">
        <f t="shared" ref="K245:M245" si="48">COUNTIF(D240:D381,"&lt;=-60")-COUNTIF(D240:D381,"&lt;-90")</f>
        <v>15</v>
      </c>
      <c r="L245" s="44">
        <f t="shared" si="48"/>
        <v>10</v>
      </c>
      <c r="M245" s="44">
        <f t="shared" si="48"/>
        <v>20</v>
      </c>
      <c r="O245" s="80" t="s">
        <v>43</v>
      </c>
      <c r="P245" s="96">
        <f t="shared" si="47"/>
        <v>0</v>
      </c>
      <c r="Q245" s="96">
        <f t="shared" si="43"/>
        <v>0.12605042016806722</v>
      </c>
      <c r="R245" s="96">
        <f t="shared" si="44"/>
        <v>8.8495575221238937E-2</v>
      </c>
      <c r="S245" s="96">
        <f t="shared" si="45"/>
        <v>0.14084507042253522</v>
      </c>
    </row>
    <row r="246" spans="2:19" ht="14.65" thickBot="1">
      <c r="B246" s="2">
        <v>244</v>
      </c>
      <c r="C246" s="37">
        <v>6.1230000000000002</v>
      </c>
      <c r="D246" s="12">
        <v>39.817999999999998</v>
      </c>
      <c r="E246" s="12">
        <v>47.231000000000002</v>
      </c>
      <c r="F246" s="38">
        <v>-124.33499999999999</v>
      </c>
      <c r="G246" s="138"/>
      <c r="I246" s="90" t="s">
        <v>32</v>
      </c>
      <c r="J246" s="70">
        <f>COUNTIF(C240:C381,"&lt;=-30")-COUNTIF(C240:C381,"&lt;-60")</f>
        <v>11</v>
      </c>
      <c r="K246" s="70">
        <f t="shared" ref="K246:M246" si="49">COUNTIF(D240:D381,"&lt;=-30")-COUNTIF(D240:D381,"&lt;-60")</f>
        <v>13</v>
      </c>
      <c r="L246" s="70">
        <f t="shared" si="49"/>
        <v>17</v>
      </c>
      <c r="M246" s="70">
        <f t="shared" si="49"/>
        <v>13</v>
      </c>
      <c r="O246" s="90" t="s">
        <v>32</v>
      </c>
      <c r="P246" s="96">
        <f>J246/$J$254</f>
        <v>0.12941176470588237</v>
      </c>
      <c r="Q246" s="96">
        <f t="shared" si="43"/>
        <v>0.1092436974789916</v>
      </c>
      <c r="R246" s="96">
        <f t="shared" si="44"/>
        <v>0.15044247787610621</v>
      </c>
      <c r="S246" s="96">
        <f t="shared" si="45"/>
        <v>9.154929577464789E-2</v>
      </c>
    </row>
    <row r="247" spans="2:19">
      <c r="B247" s="2">
        <v>245</v>
      </c>
      <c r="C247" s="37">
        <v>21.908000000000001</v>
      </c>
      <c r="D247" s="12">
        <v>-98.603999999999999</v>
      </c>
      <c r="E247" s="12">
        <v>-42.622</v>
      </c>
      <c r="F247" s="38">
        <v>120.925</v>
      </c>
      <c r="G247" s="138"/>
      <c r="I247" s="73" t="s">
        <v>33</v>
      </c>
      <c r="J247" s="74">
        <f>COUNTIF(C240:C381,"&lt;=0")-COUNTIF(C240:C381,"&lt;-30")</f>
        <v>28</v>
      </c>
      <c r="K247" s="74">
        <f t="shared" ref="K247:M247" si="50">COUNTIF(D240:D381,"&lt;=0")-COUNTIF(D240:D381,"&lt;-30")</f>
        <v>10</v>
      </c>
      <c r="L247" s="74">
        <f t="shared" si="50"/>
        <v>13</v>
      </c>
      <c r="M247" s="74">
        <f t="shared" si="50"/>
        <v>17</v>
      </c>
      <c r="O247" s="73" t="s">
        <v>33</v>
      </c>
      <c r="P247" s="96">
        <f t="shared" si="47"/>
        <v>0.32941176470588235</v>
      </c>
      <c r="Q247" s="96">
        <f t="shared" si="43"/>
        <v>8.4033613445378158E-2</v>
      </c>
      <c r="R247" s="96">
        <f t="shared" si="44"/>
        <v>0.11504424778761062</v>
      </c>
      <c r="S247" s="96">
        <f t="shared" si="45"/>
        <v>0.11971830985915492</v>
      </c>
    </row>
    <row r="248" spans="2:19" ht="14.65" thickBot="1">
      <c r="B248" s="2">
        <v>246</v>
      </c>
      <c r="C248" s="37">
        <v>-10.238</v>
      </c>
      <c r="D248" s="12">
        <v>124.77200000000001</v>
      </c>
      <c r="E248" s="12">
        <v>17.818999999999999</v>
      </c>
      <c r="F248" s="38">
        <v>95.194000000000003</v>
      </c>
      <c r="G248" s="138"/>
      <c r="I248" s="67" t="s">
        <v>34</v>
      </c>
      <c r="J248" s="76">
        <f>COUNTIF(C240:C381,"&lt;=30")-COUNTIF(C240:C381,"&lt;0")</f>
        <v>40</v>
      </c>
      <c r="K248" s="76">
        <f t="shared" ref="K248:M248" si="51">COUNTIF(D240:D381,"&lt;=30")-COUNTIF(D240:D381,"&lt;0")</f>
        <v>28</v>
      </c>
      <c r="L248" s="76">
        <f t="shared" si="51"/>
        <v>26</v>
      </c>
      <c r="M248" s="76">
        <f t="shared" si="51"/>
        <v>26</v>
      </c>
      <c r="O248" s="67" t="s">
        <v>34</v>
      </c>
      <c r="P248" s="96">
        <f t="shared" si="47"/>
        <v>0.47058823529411764</v>
      </c>
      <c r="Q248" s="96">
        <f t="shared" si="43"/>
        <v>0.23529411764705882</v>
      </c>
      <c r="R248" s="96">
        <f t="shared" si="44"/>
        <v>0.23008849557522124</v>
      </c>
      <c r="S248" s="96">
        <f t="shared" si="45"/>
        <v>0.18309859154929578</v>
      </c>
    </row>
    <row r="249" spans="2:19">
      <c r="B249" s="2">
        <v>247</v>
      </c>
      <c r="C249" s="37">
        <v>8.6080000000000005</v>
      </c>
      <c r="D249" s="12">
        <v>-96.745999999999995</v>
      </c>
      <c r="E249" s="12">
        <v>-85.590999999999994</v>
      </c>
      <c r="F249" s="38">
        <v>-100.834</v>
      </c>
      <c r="G249" s="138"/>
      <c r="I249" s="92" t="s">
        <v>35</v>
      </c>
      <c r="J249" s="72">
        <f>COUNTIF(C240:C381,"&lt;=60")-COUNTIF(C240:C381,"&lt;30")</f>
        <v>6</v>
      </c>
      <c r="K249" s="72">
        <f t="shared" ref="K249:M249" si="52">COUNTIF(D240:D381,"&lt;=60")-COUNTIF(D240:D381,"&lt;30")</f>
        <v>18</v>
      </c>
      <c r="L249" s="72">
        <f t="shared" si="52"/>
        <v>18</v>
      </c>
      <c r="M249" s="72">
        <f t="shared" si="52"/>
        <v>17</v>
      </c>
      <c r="O249" s="92" t="s">
        <v>35</v>
      </c>
      <c r="P249" s="96">
        <f t="shared" si="47"/>
        <v>7.0588235294117646E-2</v>
      </c>
      <c r="Q249" s="96">
        <f t="shared" si="43"/>
        <v>0.15126050420168066</v>
      </c>
      <c r="R249" s="96">
        <f t="shared" si="44"/>
        <v>0.15929203539823009</v>
      </c>
      <c r="S249" s="96">
        <f t="shared" si="45"/>
        <v>0.11971830985915492</v>
      </c>
    </row>
    <row r="250" spans="2:19">
      <c r="B250" s="2">
        <v>248</v>
      </c>
      <c r="C250" s="37">
        <v>48.348999999999997</v>
      </c>
      <c r="D250" s="12">
        <v>50.296999999999997</v>
      </c>
      <c r="E250" s="12">
        <v>-46.122999999999998</v>
      </c>
      <c r="F250" s="38">
        <v>93.323999999999998</v>
      </c>
      <c r="G250" s="138"/>
      <c r="I250" s="81" t="s">
        <v>36</v>
      </c>
      <c r="J250" s="44">
        <f>COUNTIF(C240:C381,"&lt;=90")-COUNTIF(C240:C381,"&lt;60")</f>
        <v>0</v>
      </c>
      <c r="K250" s="44">
        <f t="shared" ref="K250:M250" si="53">COUNTIF(D240:D381,"&lt;=90")-COUNTIF(D240:D381,"&lt;60")</f>
        <v>7</v>
      </c>
      <c r="L250" s="44">
        <f t="shared" si="53"/>
        <v>14</v>
      </c>
      <c r="M250" s="44">
        <f t="shared" si="53"/>
        <v>10</v>
      </c>
      <c r="O250" s="81" t="s">
        <v>36</v>
      </c>
      <c r="P250" s="96">
        <f t="shared" si="47"/>
        <v>0</v>
      </c>
      <c r="Q250" s="96">
        <f t="shared" si="43"/>
        <v>5.8823529411764705E-2</v>
      </c>
      <c r="R250" s="96">
        <f t="shared" si="44"/>
        <v>0.12389380530973451</v>
      </c>
      <c r="S250" s="96">
        <f t="shared" si="45"/>
        <v>7.0422535211267609E-2</v>
      </c>
    </row>
    <row r="251" spans="2:19">
      <c r="B251" s="2">
        <v>249</v>
      </c>
      <c r="C251" s="37">
        <v>-34.9</v>
      </c>
      <c r="D251" s="12">
        <v>160.06700000000001</v>
      </c>
      <c r="E251" s="12">
        <v>-54.265000000000001</v>
      </c>
      <c r="F251" s="38">
        <v>54.787999999999997</v>
      </c>
      <c r="G251" s="138"/>
      <c r="I251" s="81" t="s">
        <v>49</v>
      </c>
      <c r="J251" s="44">
        <f>COUNTIF(C240:C381,"&lt;=120")-COUNTIF(C240:C381,"&lt;90")</f>
        <v>0</v>
      </c>
      <c r="K251" s="44">
        <f t="shared" ref="K251:M251" si="54">COUNTIF(D240:D381,"&lt;=120")-COUNTIF(D240:D381,"&lt;90")</f>
        <v>8</v>
      </c>
      <c r="L251" s="44">
        <f t="shared" si="54"/>
        <v>8</v>
      </c>
      <c r="M251" s="44">
        <f t="shared" si="54"/>
        <v>12</v>
      </c>
      <c r="O251" s="81" t="s">
        <v>49</v>
      </c>
      <c r="P251" s="96">
        <f t="shared" si="47"/>
        <v>0</v>
      </c>
      <c r="Q251" s="96">
        <f t="shared" si="43"/>
        <v>6.7226890756302518E-2</v>
      </c>
      <c r="R251" s="96">
        <f t="shared" si="44"/>
        <v>7.0796460176991149E-2</v>
      </c>
      <c r="S251" s="96">
        <f t="shared" si="45"/>
        <v>8.4507042253521125E-2</v>
      </c>
    </row>
    <row r="252" spans="2:19">
      <c r="B252" s="2">
        <v>250</v>
      </c>
      <c r="C252" s="37">
        <v>34.195999999999998</v>
      </c>
      <c r="D252" s="12">
        <v>-149.93700000000001</v>
      </c>
      <c r="E252" s="12">
        <v>4.4569999999999999</v>
      </c>
      <c r="F252" s="38">
        <v>71.388000000000005</v>
      </c>
      <c r="G252" s="138"/>
      <c r="I252" s="81" t="s">
        <v>50</v>
      </c>
      <c r="J252" s="44">
        <f>COUNTIF(C240:C381,"&lt;=150")-COUNTIF(C240:C381,"&lt;120")</f>
        <v>0</v>
      </c>
      <c r="K252" s="44">
        <f t="shared" ref="K252:M252" si="55">COUNTIF(D240:D381,"&lt;=150")-COUNTIF(D240:D381,"&lt;120")</f>
        <v>4</v>
      </c>
      <c r="L252" s="44">
        <f t="shared" si="55"/>
        <v>3</v>
      </c>
      <c r="M252" s="44">
        <f t="shared" si="55"/>
        <v>2</v>
      </c>
      <c r="O252" s="81" t="s">
        <v>50</v>
      </c>
      <c r="P252" s="96">
        <f t="shared" si="47"/>
        <v>0</v>
      </c>
      <c r="Q252" s="96">
        <f t="shared" si="43"/>
        <v>3.3613445378151259E-2</v>
      </c>
      <c r="R252" s="96">
        <f t="shared" si="44"/>
        <v>2.6548672566371681E-2</v>
      </c>
      <c r="S252" s="96">
        <f t="shared" si="45"/>
        <v>1.4084507042253521E-2</v>
      </c>
    </row>
    <row r="253" spans="2:19">
      <c r="B253" s="2">
        <v>251</v>
      </c>
      <c r="C253" s="37">
        <v>-29.949000000000002</v>
      </c>
      <c r="D253" s="12">
        <v>-81.034999999999997</v>
      </c>
      <c r="E253" s="12">
        <v>68.355000000000004</v>
      </c>
      <c r="F253" s="38">
        <v>4.0979999999999999</v>
      </c>
      <c r="G253" s="138"/>
      <c r="I253" s="81" t="s">
        <v>37</v>
      </c>
      <c r="J253" s="44">
        <f>COUNTIF(C240:C381,"&lt;=180")-COUNTIF(C240:C381,"&lt;150")</f>
        <v>0</v>
      </c>
      <c r="K253" s="44">
        <f t="shared" ref="K253:M253" si="56">COUNTIF(D240:D381,"&lt;=180")-COUNTIF(D240:D381,"&lt;150")</f>
        <v>1</v>
      </c>
      <c r="L253" s="44">
        <f t="shared" si="56"/>
        <v>0</v>
      </c>
      <c r="M253" s="44">
        <f t="shared" si="56"/>
        <v>0</v>
      </c>
      <c r="O253" s="81" t="s">
        <v>37</v>
      </c>
      <c r="P253" s="96">
        <f t="shared" si="47"/>
        <v>0</v>
      </c>
      <c r="Q253" s="96">
        <f t="shared" si="43"/>
        <v>8.4033613445378148E-3</v>
      </c>
      <c r="R253" s="96">
        <f t="shared" si="44"/>
        <v>0</v>
      </c>
      <c r="S253" s="96">
        <f t="shared" si="45"/>
        <v>0</v>
      </c>
    </row>
    <row r="254" spans="2:19">
      <c r="B254" s="2">
        <v>252</v>
      </c>
      <c r="C254" s="37">
        <v>-3.4990000000000001</v>
      </c>
      <c r="D254" s="12">
        <v>-27.419</v>
      </c>
      <c r="E254" s="12">
        <v>78.742999999999995</v>
      </c>
      <c r="F254" s="38">
        <v>46.063000000000002</v>
      </c>
      <c r="G254" s="138"/>
      <c r="I254" s="80" t="s">
        <v>12</v>
      </c>
      <c r="J254" s="44">
        <f>SUM(J242:J253)</f>
        <v>85</v>
      </c>
      <c r="K254" s="44">
        <f>SUM(K242:K253)</f>
        <v>119</v>
      </c>
      <c r="L254" s="44">
        <f t="shared" ref="L254:M254" si="57">SUM(L242:L253)</f>
        <v>113</v>
      </c>
      <c r="M254" s="84">
        <f t="shared" si="57"/>
        <v>142</v>
      </c>
      <c r="O254" s="80" t="s">
        <v>12</v>
      </c>
      <c r="P254" s="96">
        <f>SUM(P242:P253)</f>
        <v>1</v>
      </c>
      <c r="Q254" s="96">
        <f t="shared" ref="Q254:S254" si="58">SUM(Q242:Q253)</f>
        <v>1</v>
      </c>
      <c r="R254" s="96">
        <f t="shared" si="58"/>
        <v>1</v>
      </c>
      <c r="S254" s="96">
        <f t="shared" si="58"/>
        <v>0.99999999999999989</v>
      </c>
    </row>
    <row r="255" spans="2:19">
      <c r="B255" s="2">
        <v>253</v>
      </c>
      <c r="C255" s="37">
        <v>23.763999999999999</v>
      </c>
      <c r="D255" s="12">
        <v>-126.911</v>
      </c>
      <c r="E255" s="12">
        <v>19.997</v>
      </c>
      <c r="F255" s="38">
        <v>70.132999999999996</v>
      </c>
      <c r="G255" s="138"/>
      <c r="I255" s="6"/>
      <c r="J255" s="7"/>
      <c r="K255" s="7"/>
      <c r="L255" s="7"/>
      <c r="M255" s="8"/>
    </row>
    <row r="256" spans="2:19">
      <c r="B256" s="2">
        <v>254</v>
      </c>
      <c r="C256" s="37">
        <v>-5.43</v>
      </c>
      <c r="D256" s="12">
        <v>-38.834000000000003</v>
      </c>
      <c r="E256" s="12">
        <v>-62.436999999999998</v>
      </c>
      <c r="F256" s="38">
        <v>16.401</v>
      </c>
      <c r="G256" s="138"/>
      <c r="I256" s="6"/>
      <c r="J256" s="7"/>
      <c r="K256" s="7"/>
      <c r="L256" s="7"/>
      <c r="M256" s="8"/>
    </row>
    <row r="257" spans="2:13">
      <c r="B257" s="2">
        <v>255</v>
      </c>
      <c r="C257" s="37">
        <v>-36.298000000000002</v>
      </c>
      <c r="D257" s="12">
        <v>51.62</v>
      </c>
      <c r="E257" s="12">
        <v>110.068</v>
      </c>
      <c r="F257" s="38">
        <v>-67.688000000000002</v>
      </c>
      <c r="G257" s="138"/>
      <c r="I257" s="6"/>
      <c r="J257" s="7"/>
      <c r="K257" s="7"/>
      <c r="L257" s="7"/>
      <c r="M257" s="8"/>
    </row>
    <row r="258" spans="2:13" ht="14.65" thickBot="1">
      <c r="B258" s="2">
        <v>256</v>
      </c>
      <c r="C258" s="37">
        <v>34.393000000000001</v>
      </c>
      <c r="D258" s="12">
        <v>11.298</v>
      </c>
      <c r="E258" s="12">
        <v>-108.435</v>
      </c>
      <c r="F258" s="38">
        <v>104.047</v>
      </c>
      <c r="G258" s="138"/>
      <c r="I258" s="9"/>
      <c r="J258" s="94">
        <f>COUNT(C240:C381)</f>
        <v>85</v>
      </c>
      <c r="K258" s="94">
        <f t="shared" ref="K258:L258" si="59">COUNT(D240:D381)</f>
        <v>119</v>
      </c>
      <c r="L258" s="94">
        <f t="shared" si="59"/>
        <v>113</v>
      </c>
      <c r="M258" s="94">
        <f>COUNT(F240:F381)</f>
        <v>142</v>
      </c>
    </row>
    <row r="259" spans="2:13">
      <c r="B259" s="2">
        <v>257</v>
      </c>
      <c r="C259" s="37">
        <v>2.0630000000000002</v>
      </c>
      <c r="D259" s="12">
        <v>37.002000000000002</v>
      </c>
      <c r="E259" s="12">
        <v>25.667000000000002</v>
      </c>
      <c r="F259" s="38">
        <v>54.552999999999997</v>
      </c>
      <c r="G259" s="138"/>
    </row>
    <row r="260" spans="2:13">
      <c r="B260" s="2">
        <v>258</v>
      </c>
      <c r="C260" s="37">
        <v>-44.55</v>
      </c>
      <c r="D260" s="12">
        <v>27.224</v>
      </c>
      <c r="E260" s="12">
        <v>-28.706</v>
      </c>
      <c r="F260" s="38">
        <v>-99.712999999999994</v>
      </c>
      <c r="G260" s="138"/>
    </row>
    <row r="261" spans="2:13">
      <c r="B261" s="2">
        <v>259</v>
      </c>
      <c r="C261" s="37">
        <v>-30.068999999999999</v>
      </c>
      <c r="D261" s="12">
        <v>-10.167</v>
      </c>
      <c r="E261" s="12">
        <v>-61.63</v>
      </c>
      <c r="F261" s="38">
        <v>98.745999999999995</v>
      </c>
      <c r="G261" s="138"/>
    </row>
    <row r="262" spans="2:13">
      <c r="B262" s="2">
        <v>260</v>
      </c>
      <c r="C262" s="37">
        <v>0.251</v>
      </c>
      <c r="D262" s="12">
        <v>-81.281999999999996</v>
      </c>
      <c r="E262" s="12">
        <v>6.2859999999999996</v>
      </c>
      <c r="F262" s="38">
        <v>-75.203000000000003</v>
      </c>
      <c r="G262" s="138"/>
    </row>
    <row r="263" spans="2:13">
      <c r="B263" s="2">
        <v>261</v>
      </c>
      <c r="C263" s="37">
        <v>6.5359999999999996</v>
      </c>
      <c r="D263" s="12">
        <v>146.13499999999999</v>
      </c>
      <c r="E263" s="12">
        <v>97.486999999999995</v>
      </c>
      <c r="F263" s="38">
        <v>-119.438</v>
      </c>
      <c r="G263" s="138"/>
    </row>
    <row r="264" spans="2:13">
      <c r="B264" s="2">
        <v>262</v>
      </c>
      <c r="C264" s="37">
        <v>28.196999999999999</v>
      </c>
      <c r="D264" s="12">
        <v>20.030999999999999</v>
      </c>
      <c r="E264" s="12">
        <v>48.095999999999997</v>
      </c>
      <c r="F264" s="38">
        <v>-99.611000000000004</v>
      </c>
      <c r="G264" s="138"/>
    </row>
    <row r="265" spans="2:13">
      <c r="B265" s="2">
        <v>263</v>
      </c>
      <c r="C265" s="37">
        <v>3.1509999999999998</v>
      </c>
      <c r="D265" s="12">
        <v>-35.174999999999997</v>
      </c>
      <c r="E265" s="12">
        <v>19.305</v>
      </c>
      <c r="F265" s="38">
        <v>-101.197</v>
      </c>
      <c r="G265" s="138"/>
    </row>
    <row r="266" spans="2:13">
      <c r="B266" s="2">
        <v>264</v>
      </c>
      <c r="C266" s="37">
        <v>-36.374000000000002</v>
      </c>
      <c r="D266" s="12">
        <v>5.2569999999999997</v>
      </c>
      <c r="E266" s="12">
        <v>20.956</v>
      </c>
      <c r="F266" s="38">
        <v>-110.809</v>
      </c>
      <c r="G266" s="138"/>
    </row>
    <row r="267" spans="2:13">
      <c r="B267" s="2">
        <v>265</v>
      </c>
      <c r="C267" s="37">
        <v>-20.905999999999999</v>
      </c>
      <c r="D267" s="12">
        <v>39.289000000000001</v>
      </c>
      <c r="E267" s="12">
        <v>66.959000000000003</v>
      </c>
      <c r="F267" s="38">
        <v>-105.604</v>
      </c>
      <c r="G267" s="138"/>
    </row>
    <row r="268" spans="2:13">
      <c r="B268" s="2">
        <v>266</v>
      </c>
      <c r="C268" s="37">
        <v>14.968</v>
      </c>
      <c r="D268" s="12">
        <v>9.9949999999999992</v>
      </c>
      <c r="E268" s="12">
        <v>18.678000000000001</v>
      </c>
      <c r="F268" s="38">
        <v>-100.443</v>
      </c>
      <c r="G268" s="138"/>
    </row>
    <row r="269" spans="2:13">
      <c r="B269" s="2">
        <v>267</v>
      </c>
      <c r="C269" s="37">
        <v>18.547000000000001</v>
      </c>
      <c r="D269" s="12">
        <v>-52.107999999999997</v>
      </c>
      <c r="E269" s="12">
        <v>34.979999999999997</v>
      </c>
      <c r="F269" s="38">
        <v>107.31699999999999</v>
      </c>
      <c r="G269" s="138"/>
    </row>
    <row r="270" spans="2:13">
      <c r="B270" s="2">
        <v>268</v>
      </c>
      <c r="C270" s="37">
        <v>-10.14</v>
      </c>
      <c r="D270" s="12">
        <v>-99.605000000000004</v>
      </c>
      <c r="E270" s="12">
        <v>-11.702999999999999</v>
      </c>
      <c r="F270" s="38">
        <v>107.31699999999999</v>
      </c>
      <c r="G270" s="138"/>
    </row>
    <row r="271" spans="2:13">
      <c r="B271" s="2">
        <v>269</v>
      </c>
      <c r="C271" s="37">
        <v>-5.3390000000000004</v>
      </c>
      <c r="D271" s="12">
        <v>-8.4269999999999996</v>
      </c>
      <c r="E271" s="12">
        <v>6.0590000000000002</v>
      </c>
      <c r="F271" s="38">
        <v>22.669</v>
      </c>
      <c r="G271" s="138"/>
    </row>
    <row r="272" spans="2:13">
      <c r="B272" s="2">
        <v>270</v>
      </c>
      <c r="C272" s="37">
        <v>0.11</v>
      </c>
      <c r="D272" s="12">
        <v>59.164000000000001</v>
      </c>
      <c r="E272" s="12">
        <v>6.6109999999999998</v>
      </c>
      <c r="F272" s="38">
        <v>91.076999999999998</v>
      </c>
      <c r="G272" s="138"/>
    </row>
    <row r="273" spans="2:7">
      <c r="B273" s="2">
        <v>271</v>
      </c>
      <c r="C273" s="37">
        <v>-32.378</v>
      </c>
      <c r="D273" s="12">
        <v>50.398000000000003</v>
      </c>
      <c r="E273" s="12">
        <v>-92.103999999999999</v>
      </c>
      <c r="F273" s="38">
        <v>104.744</v>
      </c>
      <c r="G273" s="138"/>
    </row>
    <row r="274" spans="2:7">
      <c r="B274" s="2">
        <v>272</v>
      </c>
      <c r="C274" s="37">
        <v>16.286999999999999</v>
      </c>
      <c r="D274" s="12">
        <v>42.866</v>
      </c>
      <c r="E274" s="12">
        <v>7.9050000000000002</v>
      </c>
      <c r="F274" s="38">
        <v>-100.923</v>
      </c>
      <c r="G274" s="138"/>
    </row>
    <row r="275" spans="2:7">
      <c r="B275" s="2">
        <v>273</v>
      </c>
      <c r="C275" s="37">
        <v>-12.569000000000001</v>
      </c>
      <c r="D275" s="12">
        <v>-60.945</v>
      </c>
      <c r="E275" s="12">
        <v>34.475000000000001</v>
      </c>
      <c r="F275" s="38">
        <v>45.551000000000002</v>
      </c>
      <c r="G275" s="138"/>
    </row>
    <row r="276" spans="2:7">
      <c r="B276" s="2">
        <v>274</v>
      </c>
      <c r="C276" s="37">
        <v>-19.623999999999999</v>
      </c>
      <c r="D276" s="12">
        <v>-65.231999999999999</v>
      </c>
      <c r="E276" s="12">
        <v>135.90299999999999</v>
      </c>
      <c r="F276" s="38">
        <v>-86.986999999999995</v>
      </c>
      <c r="G276" s="138"/>
    </row>
    <row r="277" spans="2:7">
      <c r="B277" s="2">
        <v>275</v>
      </c>
      <c r="C277" s="37">
        <v>7.0609999999999999</v>
      </c>
      <c r="D277" s="12">
        <v>-22.917000000000002</v>
      </c>
      <c r="E277" s="12">
        <v>44.357999999999997</v>
      </c>
      <c r="F277" s="38">
        <v>-54.290999999999997</v>
      </c>
      <c r="G277" s="138"/>
    </row>
    <row r="278" spans="2:7">
      <c r="B278" s="2">
        <v>276</v>
      </c>
      <c r="C278" s="37">
        <v>21.125</v>
      </c>
      <c r="D278" s="12">
        <v>-60.161000000000001</v>
      </c>
      <c r="E278" s="12">
        <v>104.036</v>
      </c>
      <c r="F278" s="38">
        <v>-82.965000000000003</v>
      </c>
      <c r="G278" s="138"/>
    </row>
    <row r="279" spans="2:7">
      <c r="B279" s="2">
        <v>277</v>
      </c>
      <c r="C279" s="37">
        <v>8.9339999999999993</v>
      </c>
      <c r="D279" s="12">
        <v>8.24</v>
      </c>
      <c r="E279" s="12">
        <v>99.998999999999995</v>
      </c>
      <c r="F279" s="38">
        <v>-15.702999999999999</v>
      </c>
      <c r="G279" s="138"/>
    </row>
    <row r="280" spans="2:7">
      <c r="B280" s="2">
        <v>278</v>
      </c>
      <c r="C280" s="37">
        <v>-1.4159999999999999</v>
      </c>
      <c r="D280" s="12">
        <v>21.891999999999999</v>
      </c>
      <c r="E280" s="12">
        <v>107.735</v>
      </c>
      <c r="F280" s="38">
        <v>-54.762</v>
      </c>
      <c r="G280" s="138"/>
    </row>
    <row r="281" spans="2:7">
      <c r="B281" s="2">
        <v>279</v>
      </c>
      <c r="C281" s="37">
        <v>-1.6990000000000001</v>
      </c>
      <c r="D281" s="12">
        <v>-46.908999999999999</v>
      </c>
      <c r="E281" s="12">
        <v>100.21899999999999</v>
      </c>
      <c r="F281" s="38">
        <v>-88.995000000000005</v>
      </c>
      <c r="G281" s="138"/>
    </row>
    <row r="282" spans="2:7">
      <c r="B282" s="2">
        <v>280</v>
      </c>
      <c r="C282" s="37">
        <v>7.601</v>
      </c>
      <c r="D282" s="12">
        <v>-25.878</v>
      </c>
      <c r="E282" s="12">
        <v>85.888000000000005</v>
      </c>
      <c r="F282" s="38">
        <v>-95.16</v>
      </c>
      <c r="G282" s="138"/>
    </row>
    <row r="283" spans="2:7">
      <c r="B283" s="2">
        <v>281</v>
      </c>
      <c r="C283" s="37">
        <v>37.484999999999999</v>
      </c>
      <c r="D283" s="12">
        <v>-141.369</v>
      </c>
      <c r="E283" s="12">
        <v>57.691000000000003</v>
      </c>
      <c r="F283" s="38">
        <v>-55.954000000000001</v>
      </c>
      <c r="G283" s="138"/>
    </row>
    <row r="284" spans="2:7">
      <c r="B284" s="2">
        <v>282</v>
      </c>
      <c r="C284" s="37">
        <v>5.8040000000000003</v>
      </c>
      <c r="D284" s="12">
        <v>114.874</v>
      </c>
      <c r="E284" s="12">
        <v>47.84</v>
      </c>
      <c r="F284" s="38">
        <v>-91.486999999999995</v>
      </c>
      <c r="G284" s="138"/>
    </row>
    <row r="285" spans="2:7">
      <c r="B285" s="2">
        <v>283</v>
      </c>
      <c r="C285" s="37">
        <v>19.684000000000001</v>
      </c>
      <c r="D285" s="12">
        <v>33.569000000000003</v>
      </c>
      <c r="E285" s="12">
        <v>76.953999999999994</v>
      </c>
      <c r="F285" s="38">
        <v>-88.506</v>
      </c>
      <c r="G285" s="138"/>
    </row>
    <row r="286" spans="2:7">
      <c r="B286" s="2">
        <v>284</v>
      </c>
      <c r="C286" s="37">
        <v>-8.4990000000000006</v>
      </c>
      <c r="D286" s="12">
        <v>5.1639999999999997</v>
      </c>
      <c r="E286" s="12">
        <v>51.220999999999997</v>
      </c>
      <c r="F286" s="38">
        <v>-75.531999999999996</v>
      </c>
      <c r="G286" s="138"/>
    </row>
    <row r="287" spans="2:7">
      <c r="B287" s="2">
        <v>285</v>
      </c>
      <c r="C287" s="37">
        <v>-8.4090000000000007</v>
      </c>
      <c r="D287" s="12">
        <v>-81.438999999999993</v>
      </c>
      <c r="E287" s="12">
        <v>-22.977</v>
      </c>
      <c r="F287" s="38">
        <v>-94.968000000000004</v>
      </c>
      <c r="G287" s="138"/>
    </row>
    <row r="288" spans="2:7">
      <c r="B288" s="2">
        <v>286</v>
      </c>
      <c r="C288" s="37">
        <v>-45.216000000000001</v>
      </c>
      <c r="D288" s="12">
        <v>-79.222999999999999</v>
      </c>
      <c r="E288" s="12">
        <v>13.881</v>
      </c>
      <c r="F288" s="38">
        <v>16.544</v>
      </c>
      <c r="G288" s="138"/>
    </row>
    <row r="289" spans="2:7">
      <c r="B289" s="2">
        <v>287</v>
      </c>
      <c r="C289" s="37">
        <v>4.6959999999999997</v>
      </c>
      <c r="D289" s="12">
        <v>68.734999999999999</v>
      </c>
      <c r="E289" s="12">
        <v>76.344999999999999</v>
      </c>
      <c r="F289" s="38">
        <v>-89.391000000000005</v>
      </c>
      <c r="G289" s="138"/>
    </row>
    <row r="290" spans="2:7">
      <c r="B290" s="2">
        <v>288</v>
      </c>
      <c r="C290" s="37">
        <v>-0.29099999999999998</v>
      </c>
      <c r="D290" s="12">
        <v>74.576999999999998</v>
      </c>
      <c r="E290" s="12">
        <v>18.61</v>
      </c>
      <c r="F290" s="38">
        <v>-105.259</v>
      </c>
      <c r="G290" s="138"/>
    </row>
    <row r="291" spans="2:7">
      <c r="B291" s="2">
        <v>289</v>
      </c>
      <c r="C291" s="37">
        <v>-17.166</v>
      </c>
      <c r="D291" s="12">
        <v>-102.991</v>
      </c>
      <c r="E291" s="12">
        <v>-17.571999999999999</v>
      </c>
      <c r="F291" s="38">
        <v>-94.997</v>
      </c>
      <c r="G291" s="138"/>
    </row>
    <row r="292" spans="2:7">
      <c r="B292" s="2">
        <v>290</v>
      </c>
      <c r="C292" s="37">
        <v>45</v>
      </c>
      <c r="D292" s="12">
        <v>-115.886</v>
      </c>
      <c r="E292" s="12">
        <v>85.001999999999995</v>
      </c>
      <c r="F292" s="38">
        <v>-82.454999999999998</v>
      </c>
      <c r="G292" s="138"/>
    </row>
    <row r="293" spans="2:7">
      <c r="B293" s="2">
        <v>291</v>
      </c>
      <c r="C293" s="37">
        <v>-30.963999999999999</v>
      </c>
      <c r="D293" s="12">
        <v>45.826999999999998</v>
      </c>
      <c r="E293" s="12">
        <v>-37.04</v>
      </c>
      <c r="F293" s="38">
        <v>-76.087999999999994</v>
      </c>
      <c r="G293" s="138"/>
    </row>
    <row r="294" spans="2:7">
      <c r="B294" s="2">
        <v>292</v>
      </c>
      <c r="C294" s="37">
        <v>-25.538</v>
      </c>
      <c r="D294" s="12">
        <v>91.852999999999994</v>
      </c>
      <c r="E294" s="12">
        <v>37.558</v>
      </c>
      <c r="F294" s="38">
        <v>-39.207000000000001</v>
      </c>
      <c r="G294" s="138"/>
    </row>
    <row r="295" spans="2:7">
      <c r="B295" s="2">
        <v>293</v>
      </c>
      <c r="C295" s="37">
        <v>-13.13</v>
      </c>
      <c r="D295" s="12">
        <v>117.41800000000001</v>
      </c>
      <c r="E295" s="12">
        <v>-3.0819999999999999</v>
      </c>
      <c r="F295" s="38">
        <v>-101.575</v>
      </c>
      <c r="G295" s="138"/>
    </row>
    <row r="296" spans="2:7">
      <c r="B296" s="2">
        <v>294</v>
      </c>
      <c r="C296" s="37">
        <v>19.036000000000001</v>
      </c>
      <c r="D296" s="12">
        <v>-117.35</v>
      </c>
      <c r="E296" s="12">
        <v>68.131</v>
      </c>
      <c r="F296" s="38">
        <v>-25.861000000000001</v>
      </c>
      <c r="G296" s="138"/>
    </row>
    <row r="297" spans="2:7">
      <c r="B297" s="2">
        <v>295</v>
      </c>
      <c r="C297" s="37">
        <v>-5.7110000000000003</v>
      </c>
      <c r="D297" s="12">
        <v>-59.905000000000001</v>
      </c>
      <c r="E297" s="12">
        <v>23.199000000000002</v>
      </c>
      <c r="F297" s="38">
        <v>-13.191000000000001</v>
      </c>
      <c r="G297" s="138"/>
    </row>
    <row r="298" spans="2:7">
      <c r="B298" s="2">
        <v>296</v>
      </c>
      <c r="C298" s="37">
        <v>-30.946999999999999</v>
      </c>
      <c r="D298" s="12">
        <v>98.048000000000002</v>
      </c>
      <c r="E298" s="12">
        <v>-49.195</v>
      </c>
      <c r="F298" s="38">
        <v>-7.91</v>
      </c>
      <c r="G298" s="138"/>
    </row>
    <row r="299" spans="2:7">
      <c r="B299" s="2">
        <v>297</v>
      </c>
      <c r="C299" s="37">
        <v>19.873999999999999</v>
      </c>
      <c r="D299" s="12">
        <v>-66.06</v>
      </c>
      <c r="E299" s="12">
        <v>16.527999999999999</v>
      </c>
      <c r="F299" s="38">
        <v>80.134</v>
      </c>
      <c r="G299" s="138"/>
    </row>
    <row r="300" spans="2:7">
      <c r="B300" s="2">
        <v>298</v>
      </c>
      <c r="C300" s="37">
        <v>10.154999999999999</v>
      </c>
      <c r="D300" s="12">
        <v>-110.131</v>
      </c>
      <c r="E300" s="12">
        <v>-52.238</v>
      </c>
      <c r="F300" s="38">
        <v>10.847</v>
      </c>
      <c r="G300" s="138"/>
    </row>
    <row r="301" spans="2:7">
      <c r="B301" s="2">
        <v>299</v>
      </c>
      <c r="C301" s="37">
        <v>2.863</v>
      </c>
      <c r="D301" s="12">
        <v>-59.000999999999998</v>
      </c>
      <c r="E301" s="12">
        <v>-18.344999999999999</v>
      </c>
      <c r="F301" s="39">
        <v>69.221000000000004</v>
      </c>
      <c r="G301" s="138"/>
    </row>
    <row r="302" spans="2:7">
      <c r="B302" s="2">
        <v>300</v>
      </c>
      <c r="C302" s="37">
        <v>15.891999999999999</v>
      </c>
      <c r="D302" s="12">
        <v>-48.9</v>
      </c>
      <c r="E302" s="12">
        <v>20.658999999999999</v>
      </c>
      <c r="F302" s="39">
        <v>18.933</v>
      </c>
      <c r="G302" s="138"/>
    </row>
    <row r="303" spans="2:7">
      <c r="B303" s="2">
        <v>301</v>
      </c>
      <c r="C303" s="37">
        <v>10.465</v>
      </c>
      <c r="D303" s="12">
        <v>-32.372</v>
      </c>
      <c r="E303" s="12">
        <v>87.844999999999999</v>
      </c>
      <c r="F303" s="39">
        <v>77.238</v>
      </c>
      <c r="G303" s="138"/>
    </row>
    <row r="304" spans="2:7">
      <c r="B304" s="2">
        <v>302</v>
      </c>
      <c r="C304" s="37">
        <v>10.725</v>
      </c>
      <c r="D304" s="12">
        <v>93.528000000000006</v>
      </c>
      <c r="E304" s="12">
        <v>71.564999999999998</v>
      </c>
      <c r="F304" s="39">
        <v>30.51</v>
      </c>
      <c r="G304" s="138"/>
    </row>
    <row r="305" spans="2:7">
      <c r="B305" s="2">
        <v>303</v>
      </c>
      <c r="C305" s="37">
        <v>3.282</v>
      </c>
      <c r="D305" s="12">
        <v>73.33</v>
      </c>
      <c r="E305" s="12">
        <v>40.933999999999997</v>
      </c>
      <c r="F305" s="39">
        <v>20.725999999999999</v>
      </c>
      <c r="G305" s="138"/>
    </row>
    <row r="306" spans="2:7">
      <c r="B306" s="2">
        <v>304</v>
      </c>
      <c r="C306" s="37">
        <v>14.281000000000001</v>
      </c>
      <c r="D306" s="12">
        <v>30.331</v>
      </c>
      <c r="E306" s="12">
        <v>50.046999999999997</v>
      </c>
      <c r="F306" s="39">
        <v>-12.545</v>
      </c>
      <c r="G306" s="138"/>
    </row>
    <row r="307" spans="2:7">
      <c r="B307" s="2">
        <v>305</v>
      </c>
      <c r="C307" s="37">
        <v>-37.057000000000002</v>
      </c>
      <c r="D307" s="12">
        <v>36.027000000000001</v>
      </c>
      <c r="E307" s="12">
        <v>-14.414999999999999</v>
      </c>
      <c r="F307" s="38">
        <v>-21.91</v>
      </c>
      <c r="G307" s="138"/>
    </row>
    <row r="308" spans="2:7">
      <c r="B308" s="2">
        <v>306</v>
      </c>
      <c r="C308" s="37">
        <v>15.695</v>
      </c>
      <c r="D308" s="12">
        <v>-50.720999999999997</v>
      </c>
      <c r="E308" s="12">
        <v>-15.727</v>
      </c>
      <c r="F308" s="38">
        <v>12.095000000000001</v>
      </c>
      <c r="G308" s="138"/>
    </row>
    <row r="309" spans="2:7">
      <c r="B309" s="2">
        <v>307</v>
      </c>
      <c r="C309" s="37">
        <v>-1.1870000000000001</v>
      </c>
      <c r="D309" s="12">
        <v>29.971</v>
      </c>
      <c r="E309" s="12">
        <v>8.6199999999999992</v>
      </c>
      <c r="F309" s="38">
        <v>26.343</v>
      </c>
      <c r="G309" s="138"/>
    </row>
    <row r="310" spans="2:7">
      <c r="B310" s="2">
        <v>308</v>
      </c>
      <c r="C310" s="37">
        <v>-10.94</v>
      </c>
      <c r="D310" s="12">
        <v>16.189</v>
      </c>
      <c r="E310" s="12">
        <v>124.813</v>
      </c>
      <c r="F310" s="38">
        <v>-31.782</v>
      </c>
      <c r="G310" s="138"/>
    </row>
    <row r="311" spans="2:7">
      <c r="B311" s="2">
        <v>309</v>
      </c>
      <c r="C311" s="37">
        <v>-11.787000000000001</v>
      </c>
      <c r="D311" s="12">
        <v>10.462</v>
      </c>
      <c r="E311" s="12">
        <v>117.223</v>
      </c>
      <c r="F311" s="38">
        <v>4.0860000000000003</v>
      </c>
      <c r="G311" s="138"/>
    </row>
    <row r="312" spans="2:7">
      <c r="B312" s="2">
        <v>310</v>
      </c>
      <c r="C312" s="37">
        <v>-13.215</v>
      </c>
      <c r="D312" s="12">
        <v>28.818999999999999</v>
      </c>
      <c r="E312" s="12">
        <v>149.036</v>
      </c>
      <c r="F312" s="38">
        <v>32.575000000000003</v>
      </c>
      <c r="G312" s="138"/>
    </row>
    <row r="313" spans="2:7">
      <c r="B313" s="2">
        <v>311</v>
      </c>
      <c r="C313" s="37">
        <v>-18.102</v>
      </c>
      <c r="D313" s="12">
        <v>16.138999999999999</v>
      </c>
      <c r="E313" s="12">
        <v>-56.460999999999999</v>
      </c>
      <c r="F313" s="38">
        <v>-13.38</v>
      </c>
      <c r="G313" s="138"/>
    </row>
    <row r="314" spans="2:7">
      <c r="B314" s="2">
        <v>312</v>
      </c>
      <c r="C314" s="37">
        <v>-15.994999999999999</v>
      </c>
      <c r="D314" s="12">
        <v>8.4369999999999994</v>
      </c>
      <c r="E314" s="12">
        <v>-72.938000000000002</v>
      </c>
      <c r="F314" s="38">
        <v>3.2280000000000002</v>
      </c>
      <c r="G314" s="138"/>
    </row>
    <row r="315" spans="2:7">
      <c r="B315" s="2">
        <v>313</v>
      </c>
      <c r="C315" s="37">
        <v>-11.611000000000001</v>
      </c>
      <c r="D315" s="12">
        <v>-67.194000000000003</v>
      </c>
      <c r="E315" s="12">
        <v>-5.2409999999999997</v>
      </c>
      <c r="F315" s="38">
        <v>-139.95500000000001</v>
      </c>
      <c r="G315" s="138"/>
    </row>
    <row r="316" spans="2:7">
      <c r="B316" s="2">
        <v>314</v>
      </c>
      <c r="C316" s="37">
        <v>30.568999999999999</v>
      </c>
      <c r="D316" s="12">
        <v>-86.21</v>
      </c>
      <c r="E316" s="12">
        <v>-50.963999999999999</v>
      </c>
      <c r="F316" s="38">
        <v>27.997</v>
      </c>
      <c r="G316" s="138"/>
    </row>
    <row r="317" spans="2:7">
      <c r="B317" s="2">
        <v>315</v>
      </c>
      <c r="C317" s="37">
        <v>25.954000000000001</v>
      </c>
      <c r="D317" s="12">
        <v>4.0730000000000004</v>
      </c>
      <c r="E317" s="12">
        <v>44.956000000000003</v>
      </c>
      <c r="F317" s="38">
        <v>41.593000000000004</v>
      </c>
      <c r="G317" s="138"/>
    </row>
    <row r="318" spans="2:7">
      <c r="B318" s="2">
        <v>316</v>
      </c>
      <c r="C318" s="37">
        <v>25.295000000000002</v>
      </c>
      <c r="D318" s="12">
        <v>19.765999999999998</v>
      </c>
      <c r="E318" s="12">
        <v>-38.345999999999997</v>
      </c>
      <c r="F318" s="38">
        <v>76.228999999999999</v>
      </c>
      <c r="G318" s="138"/>
    </row>
    <row r="319" spans="2:7">
      <c r="B319" s="2">
        <v>317</v>
      </c>
      <c r="C319" s="37">
        <v>7.383</v>
      </c>
      <c r="D319" s="12">
        <v>74.254999999999995</v>
      </c>
      <c r="E319" s="12">
        <v>-3.18</v>
      </c>
      <c r="F319" s="38">
        <v>42.024000000000001</v>
      </c>
      <c r="G319" s="138"/>
    </row>
    <row r="320" spans="2:7">
      <c r="B320" s="2">
        <v>318</v>
      </c>
      <c r="C320" s="37">
        <v>-16.452000000000002</v>
      </c>
      <c r="D320" s="12">
        <v>6.34</v>
      </c>
      <c r="E320" s="12">
        <v>59.036000000000001</v>
      </c>
      <c r="F320" s="38">
        <v>70.006</v>
      </c>
      <c r="G320" s="138"/>
    </row>
    <row r="321" spans="2:7">
      <c r="B321" s="2">
        <v>319</v>
      </c>
      <c r="C321" s="37">
        <v>-10.332000000000001</v>
      </c>
      <c r="D321" s="12">
        <v>56.131999999999998</v>
      </c>
      <c r="E321" s="12">
        <v>5.194</v>
      </c>
      <c r="F321" s="38">
        <v>30.626999999999999</v>
      </c>
      <c r="G321" s="138"/>
    </row>
    <row r="322" spans="2:7">
      <c r="B322" s="2">
        <v>320</v>
      </c>
      <c r="C322" s="37">
        <v>-25.556000000000001</v>
      </c>
      <c r="D322" s="12">
        <v>-107.81399999999999</v>
      </c>
      <c r="E322" s="12">
        <v>8.7460000000000004</v>
      </c>
      <c r="F322" s="38">
        <v>100.16500000000001</v>
      </c>
      <c r="G322" s="138"/>
    </row>
    <row r="323" spans="2:7">
      <c r="B323" s="2">
        <v>321</v>
      </c>
      <c r="C323" s="37">
        <v>23.901</v>
      </c>
      <c r="D323" s="12">
        <v>69.924000000000007</v>
      </c>
      <c r="E323" s="12">
        <v>-32.470999999999997</v>
      </c>
      <c r="F323" s="38">
        <v>-93.753</v>
      </c>
      <c r="G323" s="138"/>
    </row>
    <row r="324" spans="2:7">
      <c r="B324" s="2">
        <v>322</v>
      </c>
      <c r="C324" s="37">
        <v>11.911</v>
      </c>
      <c r="D324" s="12">
        <v>124.301</v>
      </c>
      <c r="E324" s="12">
        <v>-30.963999999999999</v>
      </c>
      <c r="F324" s="38">
        <v>-3.7170000000000001</v>
      </c>
      <c r="G324" s="138"/>
    </row>
    <row r="325" spans="2:7">
      <c r="B325" s="2">
        <v>323</v>
      </c>
      <c r="C325" s="40"/>
      <c r="D325" s="12">
        <v>-89.248999999999995</v>
      </c>
      <c r="E325" s="12">
        <v>-75.963999999999999</v>
      </c>
      <c r="F325" s="38">
        <v>-97.228999999999999</v>
      </c>
      <c r="G325" s="138"/>
    </row>
    <row r="326" spans="2:7">
      <c r="B326" s="2">
        <v>324</v>
      </c>
      <c r="C326" s="40"/>
      <c r="D326" s="12">
        <v>-15.512</v>
      </c>
      <c r="E326" s="12">
        <v>-90.564999999999998</v>
      </c>
      <c r="F326" s="38">
        <v>-102.319</v>
      </c>
      <c r="G326" s="138"/>
    </row>
    <row r="327" spans="2:7">
      <c r="B327" s="2">
        <v>325</v>
      </c>
      <c r="C327" s="40"/>
      <c r="D327" s="12">
        <v>-10.46</v>
      </c>
      <c r="E327" s="12">
        <v>-75.881</v>
      </c>
      <c r="F327" s="38">
        <v>79.504000000000005</v>
      </c>
      <c r="G327" s="138"/>
    </row>
    <row r="328" spans="2:7">
      <c r="B328" s="2">
        <v>326</v>
      </c>
      <c r="C328" s="40"/>
      <c r="D328" s="12">
        <v>-83.534999999999997</v>
      </c>
      <c r="E328" s="12">
        <v>-36.158000000000001</v>
      </c>
      <c r="F328" s="38">
        <v>134.93199999999999</v>
      </c>
      <c r="G328" s="138"/>
    </row>
    <row r="329" spans="2:7">
      <c r="B329" s="2">
        <v>327</v>
      </c>
      <c r="C329" s="40"/>
      <c r="D329" s="12">
        <v>-93.054000000000002</v>
      </c>
      <c r="E329" s="12">
        <v>64.745000000000005</v>
      </c>
      <c r="F329" s="38">
        <v>-111.098</v>
      </c>
      <c r="G329" s="138"/>
    </row>
    <row r="330" spans="2:7">
      <c r="B330" s="2">
        <v>328</v>
      </c>
      <c r="C330" s="40"/>
      <c r="D330" s="12">
        <v>-18.763000000000002</v>
      </c>
      <c r="E330" s="12">
        <v>-41.110999999999997</v>
      </c>
      <c r="F330" s="38">
        <v>-75.456999999999994</v>
      </c>
      <c r="G330" s="138"/>
    </row>
    <row r="331" spans="2:7">
      <c r="B331" s="2">
        <v>329</v>
      </c>
      <c r="C331" s="40"/>
      <c r="D331" s="12">
        <v>21.800999999999998</v>
      </c>
      <c r="E331" s="12">
        <v>12.788</v>
      </c>
      <c r="F331" s="38">
        <v>-68.486000000000004</v>
      </c>
      <c r="G331" s="138"/>
    </row>
    <row r="332" spans="2:7">
      <c r="B332" s="2">
        <v>330</v>
      </c>
      <c r="C332" s="40"/>
      <c r="D332" s="12">
        <v>-54.131999999999998</v>
      </c>
      <c r="E332" s="12">
        <v>10.112</v>
      </c>
      <c r="F332" s="38">
        <v>-85.304000000000002</v>
      </c>
      <c r="G332" s="138"/>
    </row>
    <row r="333" spans="2:7">
      <c r="B333" s="2">
        <v>331</v>
      </c>
      <c r="C333" s="40"/>
      <c r="D333" s="12">
        <v>-119.798</v>
      </c>
      <c r="E333" s="12">
        <v>-26.138999999999999</v>
      </c>
      <c r="F333" s="38">
        <v>4.6769999999999996</v>
      </c>
      <c r="G333" s="138"/>
    </row>
    <row r="334" spans="2:7">
      <c r="B334" s="2">
        <v>332</v>
      </c>
      <c r="C334" s="40"/>
      <c r="D334" s="12">
        <v>30.256</v>
      </c>
      <c r="E334" s="12">
        <v>48.978999999999999</v>
      </c>
      <c r="F334" s="38">
        <v>-28.61</v>
      </c>
      <c r="G334" s="138"/>
    </row>
    <row r="335" spans="2:7">
      <c r="B335" s="2">
        <v>333</v>
      </c>
      <c r="C335" s="37"/>
      <c r="D335" s="12">
        <v>-119.501</v>
      </c>
      <c r="E335" s="12">
        <v>50.332000000000001</v>
      </c>
      <c r="F335" s="38">
        <v>-37.348999999999997</v>
      </c>
      <c r="G335" s="138"/>
    </row>
    <row r="336" spans="2:7">
      <c r="B336" s="2">
        <v>334</v>
      </c>
      <c r="C336" s="37"/>
      <c r="D336" s="12">
        <v>4.97</v>
      </c>
      <c r="E336" s="12">
        <v>20.98</v>
      </c>
      <c r="F336" s="38">
        <v>-7.9980000000000002</v>
      </c>
      <c r="G336" s="138"/>
    </row>
    <row r="337" spans="2:7">
      <c r="B337" s="2">
        <v>335</v>
      </c>
      <c r="C337" s="37"/>
      <c r="D337" s="12">
        <v>-28.495999999999999</v>
      </c>
      <c r="E337" s="12">
        <v>65.209000000000003</v>
      </c>
      <c r="F337" s="38">
        <v>-28.722000000000001</v>
      </c>
      <c r="G337" s="138"/>
    </row>
    <row r="338" spans="2:7">
      <c r="B338" s="2">
        <v>336</v>
      </c>
      <c r="C338" s="37"/>
      <c r="D338" s="12">
        <v>-79.38</v>
      </c>
      <c r="E338" s="12">
        <v>-85.668000000000006</v>
      </c>
      <c r="F338" s="38">
        <v>-108.929</v>
      </c>
      <c r="G338" s="138"/>
    </row>
    <row r="339" spans="2:7">
      <c r="B339" s="2">
        <v>337</v>
      </c>
      <c r="C339" s="37"/>
      <c r="D339" s="12">
        <v>-52.125</v>
      </c>
      <c r="E339" s="12">
        <v>-35.597999999999999</v>
      </c>
      <c r="F339" s="38">
        <v>30.952999999999999</v>
      </c>
      <c r="G339" s="138"/>
    </row>
    <row r="340" spans="2:7">
      <c r="B340" s="2">
        <v>338</v>
      </c>
      <c r="C340" s="37"/>
      <c r="D340" s="12">
        <v>0.26500000000000001</v>
      </c>
      <c r="E340" s="12">
        <v>5.1609999999999996</v>
      </c>
      <c r="F340" s="38">
        <v>-32.082000000000001</v>
      </c>
      <c r="G340" s="138"/>
    </row>
    <row r="341" spans="2:7">
      <c r="B341" s="2">
        <v>339</v>
      </c>
      <c r="C341" s="37"/>
      <c r="D341" s="12">
        <v>37.875</v>
      </c>
      <c r="E341" s="12">
        <v>-70.16</v>
      </c>
      <c r="F341" s="38">
        <v>-88.941999999999993</v>
      </c>
      <c r="G341" s="138"/>
    </row>
    <row r="342" spans="2:7">
      <c r="B342" s="2">
        <v>340</v>
      </c>
      <c r="C342" s="37"/>
      <c r="D342" s="12">
        <v>28.61</v>
      </c>
      <c r="E342" s="12">
        <v>-31.114999999999998</v>
      </c>
      <c r="F342" s="38">
        <v>-42.216000000000001</v>
      </c>
      <c r="G342" s="138"/>
    </row>
    <row r="343" spans="2:7">
      <c r="B343" s="2">
        <v>341</v>
      </c>
      <c r="C343" s="37"/>
      <c r="D343" s="12">
        <v>36.869999999999997</v>
      </c>
      <c r="E343" s="12">
        <v>90.236000000000004</v>
      </c>
      <c r="F343" s="38">
        <v>28.155000000000001</v>
      </c>
      <c r="G343" s="138"/>
    </row>
    <row r="344" spans="2:7">
      <c r="B344" s="2">
        <v>342</v>
      </c>
      <c r="C344" s="37"/>
      <c r="D344" s="12">
        <v>-10.904999999999999</v>
      </c>
      <c r="E344" s="12">
        <v>11.041</v>
      </c>
      <c r="F344" s="38">
        <v>-114.46899999999999</v>
      </c>
      <c r="G344" s="138"/>
    </row>
    <row r="345" spans="2:7">
      <c r="B345" s="2">
        <v>343</v>
      </c>
      <c r="C345" s="37"/>
      <c r="D345" s="12">
        <v>81.180000000000007</v>
      </c>
      <c r="E345" s="12">
        <v>-8.5839999999999996</v>
      </c>
      <c r="F345" s="38">
        <v>37.228000000000002</v>
      </c>
      <c r="G345" s="138"/>
    </row>
    <row r="346" spans="2:7">
      <c r="B346" s="2">
        <v>344</v>
      </c>
      <c r="C346" s="37"/>
      <c r="D346" s="12">
        <v>5.6749999999999998</v>
      </c>
      <c r="E346" s="12">
        <v>-56.796999999999997</v>
      </c>
      <c r="F346" s="38">
        <v>20.76</v>
      </c>
      <c r="G346" s="138"/>
    </row>
    <row r="347" spans="2:7">
      <c r="B347" s="2">
        <v>345</v>
      </c>
      <c r="C347" s="37"/>
      <c r="D347" s="12">
        <v>7.0750000000000002</v>
      </c>
      <c r="E347" s="12">
        <v>4.0860000000000003</v>
      </c>
      <c r="F347" s="38">
        <v>-38.659999999999997</v>
      </c>
      <c r="G347" s="138"/>
    </row>
    <row r="348" spans="2:7">
      <c r="B348" s="2">
        <v>346</v>
      </c>
      <c r="C348" s="37"/>
      <c r="D348" s="12">
        <v>105.82</v>
      </c>
      <c r="E348" s="12">
        <v>4.0430000000000001</v>
      </c>
      <c r="F348" s="38">
        <v>-52.881</v>
      </c>
      <c r="G348" s="138"/>
    </row>
    <row r="349" spans="2:7">
      <c r="B349" s="2">
        <v>347</v>
      </c>
      <c r="C349" s="37"/>
      <c r="D349" s="12">
        <v>77.194999999999993</v>
      </c>
      <c r="E349" s="12">
        <v>-87.028000000000006</v>
      </c>
      <c r="F349" s="38">
        <v>-110.53700000000001</v>
      </c>
      <c r="G349" s="138"/>
    </row>
    <row r="350" spans="2:7">
      <c r="B350" s="2">
        <v>348</v>
      </c>
      <c r="C350" s="37"/>
      <c r="D350" s="12">
        <v>-96.120999999999995</v>
      </c>
      <c r="E350" s="12">
        <v>-77.236000000000004</v>
      </c>
      <c r="F350" s="38">
        <v>-33.183999999999997</v>
      </c>
      <c r="G350" s="138"/>
    </row>
    <row r="351" spans="2:7">
      <c r="B351" s="2">
        <v>349</v>
      </c>
      <c r="C351" s="37"/>
      <c r="D351" s="12">
        <v>-65.739000000000004</v>
      </c>
      <c r="E351" s="12">
        <v>-17.585000000000001</v>
      </c>
      <c r="F351" s="38">
        <v>25.931999999999999</v>
      </c>
      <c r="G351" s="138"/>
    </row>
    <row r="352" spans="2:7">
      <c r="B352" s="2">
        <v>350</v>
      </c>
      <c r="C352" s="37"/>
      <c r="D352" s="12">
        <v>59.22</v>
      </c>
      <c r="E352" s="12">
        <v>-97.838999999999999</v>
      </c>
      <c r="F352" s="38">
        <v>-20.513999999999999</v>
      </c>
      <c r="G352" s="138"/>
    </row>
    <row r="353" spans="2:7">
      <c r="B353" s="2">
        <v>351</v>
      </c>
      <c r="C353" s="37"/>
      <c r="D353" s="12">
        <v>16.439</v>
      </c>
      <c r="E353" s="12"/>
      <c r="F353" s="38">
        <v>2.5640000000000001</v>
      </c>
      <c r="G353" s="138"/>
    </row>
    <row r="354" spans="2:7">
      <c r="B354" s="2">
        <v>352</v>
      </c>
      <c r="C354" s="37"/>
      <c r="D354" s="12">
        <v>96.551000000000002</v>
      </c>
      <c r="E354" s="12"/>
      <c r="F354" s="38">
        <v>53.13</v>
      </c>
      <c r="G354" s="138"/>
    </row>
    <row r="355" spans="2:7">
      <c r="B355" s="2">
        <v>353</v>
      </c>
      <c r="C355" s="37"/>
      <c r="D355" s="12">
        <v>-35.676000000000002</v>
      </c>
      <c r="E355" s="12"/>
      <c r="F355" s="38">
        <v>-78.397000000000006</v>
      </c>
      <c r="G355" s="138"/>
    </row>
    <row r="356" spans="2:7">
      <c r="B356" s="2">
        <v>354</v>
      </c>
      <c r="C356" s="37"/>
      <c r="D356" s="12">
        <v>-52.939</v>
      </c>
      <c r="E356" s="12"/>
      <c r="F356" s="38">
        <v>34.159999999999997</v>
      </c>
      <c r="G356" s="138"/>
    </row>
    <row r="357" spans="2:7">
      <c r="B357" s="2">
        <v>355</v>
      </c>
      <c r="C357" s="37"/>
      <c r="D357" s="12">
        <v>3.0249999999999999</v>
      </c>
      <c r="E357" s="12"/>
      <c r="F357" s="38">
        <v>-75.171999999999997</v>
      </c>
      <c r="G357" s="138"/>
    </row>
    <row r="358" spans="2:7">
      <c r="B358" s="2">
        <v>356</v>
      </c>
      <c r="C358" s="37"/>
      <c r="D358" s="12">
        <v>107.78</v>
      </c>
      <c r="E358" s="12"/>
      <c r="F358" s="38">
        <v>-88.230999999999995</v>
      </c>
      <c r="G358" s="138"/>
    </row>
    <row r="359" spans="2:7">
      <c r="B359" s="2">
        <v>357</v>
      </c>
      <c r="C359" s="37"/>
      <c r="D359" s="12"/>
      <c r="E359" s="12"/>
      <c r="F359" s="38">
        <v>60.404000000000003</v>
      </c>
      <c r="G359" s="138"/>
    </row>
    <row r="360" spans="2:7">
      <c r="B360" s="2">
        <v>358</v>
      </c>
      <c r="C360" s="37"/>
      <c r="D360" s="12"/>
      <c r="E360" s="12"/>
      <c r="F360" s="38">
        <v>-11.372</v>
      </c>
      <c r="G360" s="138"/>
    </row>
    <row r="361" spans="2:7">
      <c r="B361" s="2">
        <v>359</v>
      </c>
      <c r="C361" s="37"/>
      <c r="D361" s="12"/>
      <c r="E361" s="12"/>
      <c r="F361" s="38">
        <v>-23.321000000000002</v>
      </c>
      <c r="G361" s="138"/>
    </row>
    <row r="362" spans="2:7">
      <c r="B362" s="2">
        <v>360</v>
      </c>
      <c r="C362" s="37"/>
      <c r="D362" s="12"/>
      <c r="E362" s="12"/>
      <c r="F362" s="38">
        <v>32.106000000000002</v>
      </c>
      <c r="G362" s="138"/>
    </row>
    <row r="363" spans="2:7">
      <c r="B363" s="2">
        <v>361</v>
      </c>
      <c r="C363" s="37"/>
      <c r="D363" s="12"/>
      <c r="E363" s="12"/>
      <c r="F363" s="38">
        <v>-40.914000000000001</v>
      </c>
      <c r="G363" s="138"/>
    </row>
    <row r="364" spans="2:7">
      <c r="B364" s="2">
        <v>362</v>
      </c>
      <c r="C364" s="37"/>
      <c r="D364" s="12"/>
      <c r="E364" s="12"/>
      <c r="F364" s="38">
        <v>-69.968999999999994</v>
      </c>
      <c r="G364" s="138"/>
    </row>
    <row r="365" spans="2:7">
      <c r="B365" s="2">
        <v>363</v>
      </c>
      <c r="C365" s="37"/>
      <c r="D365" s="12"/>
      <c r="E365" s="12"/>
      <c r="F365" s="38">
        <v>67.38</v>
      </c>
      <c r="G365" s="138"/>
    </row>
    <row r="366" spans="2:7">
      <c r="B366" s="2">
        <v>364</v>
      </c>
      <c r="C366" s="37"/>
      <c r="D366" s="12"/>
      <c r="E366" s="12"/>
      <c r="F366" s="38">
        <v>32.695999999999998</v>
      </c>
      <c r="G366" s="138"/>
    </row>
    <row r="367" spans="2:7">
      <c r="B367" s="2">
        <v>365</v>
      </c>
      <c r="C367" s="37"/>
      <c r="D367" s="12"/>
      <c r="E367" s="12"/>
      <c r="F367" s="38">
        <v>17.021000000000001</v>
      </c>
      <c r="G367" s="138"/>
    </row>
    <row r="368" spans="2:7">
      <c r="B368" s="2">
        <v>366</v>
      </c>
      <c r="C368" s="37"/>
      <c r="D368" s="12"/>
      <c r="E368" s="12"/>
      <c r="F368" s="38">
        <v>9.4619999999999997</v>
      </c>
      <c r="G368" s="138"/>
    </row>
    <row r="369" spans="2:19">
      <c r="B369" s="2">
        <v>367</v>
      </c>
      <c r="C369" s="37"/>
      <c r="D369" s="12"/>
      <c r="E369" s="12"/>
      <c r="F369" s="38">
        <v>15.945</v>
      </c>
      <c r="G369" s="138"/>
    </row>
    <row r="370" spans="2:19">
      <c r="B370" s="2">
        <v>368</v>
      </c>
      <c r="C370" s="37"/>
      <c r="D370" s="12"/>
      <c r="E370" s="12"/>
      <c r="F370" s="38">
        <v>19.983000000000001</v>
      </c>
      <c r="G370" s="138"/>
    </row>
    <row r="371" spans="2:19">
      <c r="B371" s="2">
        <v>369</v>
      </c>
      <c r="C371" s="37"/>
      <c r="D371" s="12"/>
      <c r="E371" s="12"/>
      <c r="F371" s="38">
        <v>-4.7640000000000002</v>
      </c>
      <c r="G371" s="138"/>
    </row>
    <row r="372" spans="2:19">
      <c r="B372" s="2">
        <v>370</v>
      </c>
      <c r="C372" s="37"/>
      <c r="D372" s="12"/>
      <c r="E372" s="12"/>
      <c r="F372" s="38">
        <v>-41.186</v>
      </c>
      <c r="G372" s="138"/>
    </row>
    <row r="373" spans="2:19">
      <c r="B373" s="2">
        <v>371</v>
      </c>
      <c r="C373" s="37"/>
      <c r="D373" s="12"/>
      <c r="E373" s="12"/>
      <c r="F373" s="38">
        <v>29.055</v>
      </c>
      <c r="G373" s="138"/>
    </row>
    <row r="374" spans="2:19">
      <c r="B374" s="2">
        <v>372</v>
      </c>
      <c r="C374" s="37"/>
      <c r="D374" s="12"/>
      <c r="E374" s="12"/>
      <c r="F374" s="38">
        <v>114.444</v>
      </c>
      <c r="G374" s="138"/>
    </row>
    <row r="375" spans="2:19">
      <c r="B375" s="2">
        <v>373</v>
      </c>
      <c r="C375" s="37"/>
      <c r="D375" s="12"/>
      <c r="E375" s="12"/>
      <c r="F375" s="38">
        <v>48.814</v>
      </c>
      <c r="G375" s="138"/>
    </row>
    <row r="376" spans="2:19">
      <c r="B376" s="2">
        <v>374</v>
      </c>
      <c r="C376" s="37"/>
      <c r="D376" s="12"/>
      <c r="E376" s="12"/>
      <c r="F376" s="38">
        <v>21.800999999999998</v>
      </c>
      <c r="G376" s="138"/>
    </row>
    <row r="377" spans="2:19">
      <c r="B377" s="2">
        <v>375</v>
      </c>
      <c r="C377" s="37"/>
      <c r="D377" s="12"/>
      <c r="E377" s="12"/>
      <c r="F377" s="38">
        <v>18.434999999999999</v>
      </c>
      <c r="G377" s="138"/>
    </row>
    <row r="378" spans="2:19">
      <c r="B378" s="2">
        <v>376</v>
      </c>
      <c r="C378" s="37"/>
      <c r="D378" s="12"/>
      <c r="E378" s="12"/>
      <c r="F378" s="38">
        <v>-66.801000000000002</v>
      </c>
      <c r="G378" s="138"/>
    </row>
    <row r="379" spans="2:19">
      <c r="B379" s="2">
        <v>377</v>
      </c>
      <c r="C379" s="37"/>
      <c r="D379" s="12"/>
      <c r="E379" s="12"/>
      <c r="F379" s="38">
        <v>-74.745000000000005</v>
      </c>
      <c r="G379" s="138"/>
    </row>
    <row r="380" spans="2:19">
      <c r="B380" s="2">
        <v>378</v>
      </c>
      <c r="C380" s="37"/>
      <c r="D380" s="12"/>
      <c r="E380" s="12"/>
      <c r="F380" s="38">
        <v>59.744</v>
      </c>
      <c r="G380" s="138"/>
    </row>
    <row r="381" spans="2:19" ht="14.65" thickBot="1">
      <c r="B381" s="2">
        <v>379</v>
      </c>
      <c r="C381" s="41"/>
      <c r="D381" s="42"/>
      <c r="E381" s="42"/>
      <c r="F381" s="43">
        <v>-26.565000000000001</v>
      </c>
      <c r="G381" s="138"/>
    </row>
    <row r="382" spans="2:19">
      <c r="B382" t="s">
        <v>12</v>
      </c>
      <c r="C382">
        <f>COUNT(C3:C381)</f>
        <v>233</v>
      </c>
      <c r="D382">
        <f t="shared" ref="D382:F382" si="60">COUNT(D3:D381)</f>
        <v>348</v>
      </c>
      <c r="E382">
        <f t="shared" si="60"/>
        <v>330</v>
      </c>
      <c r="F382">
        <f t="shared" si="60"/>
        <v>364</v>
      </c>
    </row>
    <row r="384" spans="2:19">
      <c r="N384" s="50"/>
      <c r="O384" s="50"/>
      <c r="P384" s="50"/>
      <c r="Q384" s="50"/>
      <c r="R384" s="50"/>
      <c r="S384" s="50"/>
    </row>
    <row r="385" spans="2:19">
      <c r="B385" s="140" t="s">
        <v>53</v>
      </c>
      <c r="C385" s="140"/>
      <c r="D385" s="140"/>
      <c r="E385" s="140"/>
      <c r="F385" s="140"/>
      <c r="H385" s="137" t="s">
        <v>73</v>
      </c>
      <c r="I385" s="137"/>
      <c r="J385" s="137"/>
      <c r="K385" s="137"/>
      <c r="L385" s="137"/>
      <c r="O385" s="47" t="s">
        <v>1</v>
      </c>
      <c r="P385" s="47" t="s">
        <v>2</v>
      </c>
      <c r="Q385" s="47" t="s">
        <v>3</v>
      </c>
      <c r="R385" s="47" t="s">
        <v>4</v>
      </c>
      <c r="S385" s="50"/>
    </row>
    <row r="386" spans="2:19">
      <c r="B386" s="1" t="s">
        <v>54</v>
      </c>
      <c r="C386" s="44" t="s">
        <v>1</v>
      </c>
      <c r="D386" s="1" t="s">
        <v>55</v>
      </c>
      <c r="E386" s="1" t="s">
        <v>3</v>
      </c>
      <c r="F386" s="1" t="s">
        <v>4</v>
      </c>
      <c r="H386" t="s">
        <v>60</v>
      </c>
      <c r="I386" t="s">
        <v>7</v>
      </c>
      <c r="J386" t="s">
        <v>8</v>
      </c>
      <c r="K386" t="s">
        <v>9</v>
      </c>
      <c r="L386" t="s">
        <v>24</v>
      </c>
      <c r="N386" s="48"/>
      <c r="O386" s="12"/>
      <c r="P386" s="12"/>
      <c r="Q386" s="12"/>
      <c r="R386" s="12"/>
      <c r="S386" s="50"/>
    </row>
    <row r="387" spans="2:19">
      <c r="B387" s="1" t="s">
        <v>56</v>
      </c>
      <c r="C387" s="44">
        <f>COUNTIF(C3:C381,"&lt;=-150")</f>
        <v>0</v>
      </c>
      <c r="D387" s="44">
        <f t="shared" ref="D387:F387" si="61">COUNTIF(D3:D381,"&lt;=-150")</f>
        <v>6</v>
      </c>
      <c r="E387" s="44">
        <f t="shared" si="61"/>
        <v>2</v>
      </c>
      <c r="F387" s="44">
        <f t="shared" si="61"/>
        <v>1</v>
      </c>
      <c r="H387" t="s">
        <v>61</v>
      </c>
      <c r="I387" s="46">
        <f>C387/C399</f>
        <v>0</v>
      </c>
      <c r="J387" s="46">
        <f t="shared" ref="J387" si="62">D387/D399</f>
        <v>1.7241379310344827E-2</v>
      </c>
      <c r="K387" s="46">
        <f>E387/E399</f>
        <v>6.0606060606060606E-3</v>
      </c>
      <c r="L387" s="46">
        <f>F387/F399</f>
        <v>2.7472527472527475E-3</v>
      </c>
      <c r="N387" s="1"/>
      <c r="O387" s="49">
        <v>0</v>
      </c>
      <c r="P387" s="49">
        <v>1.7241379310344827E-2</v>
      </c>
      <c r="Q387" s="49">
        <v>6.0606060606060606E-3</v>
      </c>
      <c r="R387" s="49">
        <v>2.7472527472527475E-3</v>
      </c>
      <c r="S387" s="50"/>
    </row>
    <row r="388" spans="2:19">
      <c r="B388" s="1" t="s">
        <v>31</v>
      </c>
      <c r="C388" s="44">
        <f>COUNTIF(C3:C381,"&lt;=-120")-COUNTIF(C3:C381,"&lt;-150")</f>
        <v>0</v>
      </c>
      <c r="D388" s="44">
        <f t="shared" ref="D388:F388" si="63">COUNTIF(D3:D381,"&lt;=-120")-COUNTIF(D3:D381,"&lt;-150")</f>
        <v>20</v>
      </c>
      <c r="E388" s="44">
        <f t="shared" si="63"/>
        <v>6</v>
      </c>
      <c r="F388" s="44">
        <f t="shared" si="63"/>
        <v>4</v>
      </c>
      <c r="H388" t="s">
        <v>62</v>
      </c>
      <c r="I388" s="46">
        <f>C388/C399</f>
        <v>0</v>
      </c>
      <c r="J388" s="46">
        <f t="shared" ref="J388:L388" si="64">D388/D399</f>
        <v>5.7471264367816091E-2</v>
      </c>
      <c r="K388" s="46">
        <f t="shared" si="64"/>
        <v>1.8181818181818181E-2</v>
      </c>
      <c r="L388" s="46">
        <f t="shared" si="64"/>
        <v>1.098901098901099E-2</v>
      </c>
      <c r="N388" s="45"/>
      <c r="O388" s="49">
        <v>0</v>
      </c>
      <c r="P388" s="49">
        <v>5.7471264367816091E-2</v>
      </c>
      <c r="Q388" s="49">
        <v>1.8181818181818181E-2</v>
      </c>
      <c r="R388" s="49">
        <v>1.098901098901099E-2</v>
      </c>
      <c r="S388" s="50"/>
    </row>
    <row r="389" spans="2:19">
      <c r="B389" s="1" t="s">
        <v>57</v>
      </c>
      <c r="C389" s="44">
        <f>COUNTIF(C3:C381,"&lt;=-90")-COUNTIF(C3:C381,"&lt;-120")</f>
        <v>0</v>
      </c>
      <c r="D389" s="44">
        <f t="shared" ref="D389:F389" si="65">COUNTIF(D3:D381,"&lt;=-90")-COUNTIF(D3:D381,"&lt;-120")</f>
        <v>19</v>
      </c>
      <c r="E389" s="44">
        <f t="shared" si="65"/>
        <v>11</v>
      </c>
      <c r="F389" s="44">
        <f t="shared" si="65"/>
        <v>28</v>
      </c>
      <c r="H389" t="s">
        <v>63</v>
      </c>
      <c r="I389" s="46">
        <f>C389/C399</f>
        <v>0</v>
      </c>
      <c r="J389" s="46">
        <f t="shared" ref="J389:L389" si="66">D389/D399</f>
        <v>5.459770114942529E-2</v>
      </c>
      <c r="K389" s="46">
        <f t="shared" si="66"/>
        <v>3.3333333333333333E-2</v>
      </c>
      <c r="L389" s="46">
        <f t="shared" si="66"/>
        <v>7.6923076923076927E-2</v>
      </c>
      <c r="N389" s="45"/>
      <c r="O389" s="49">
        <v>0</v>
      </c>
      <c r="P389" s="49">
        <v>5.459770114942529E-2</v>
      </c>
      <c r="Q389" s="49">
        <v>3.3333333333333333E-2</v>
      </c>
      <c r="R389" s="49">
        <v>7.6923076923076927E-2</v>
      </c>
      <c r="S389" s="50"/>
    </row>
    <row r="390" spans="2:19">
      <c r="B390" s="1" t="s">
        <v>58</v>
      </c>
      <c r="C390" s="44">
        <f>COUNTIF(C3:C381,"&lt;=-60")-COUNTIF(C3:C381,"&lt;-90")</f>
        <v>0</v>
      </c>
      <c r="D390" s="44">
        <f t="shared" ref="D390:F390" si="67">COUNTIF(D3:D381,"&lt;=-60")-COUNTIF(D3:D381,"&lt;-90")</f>
        <v>36</v>
      </c>
      <c r="E390" s="44">
        <f t="shared" si="67"/>
        <v>33</v>
      </c>
      <c r="F390" s="44">
        <f t="shared" si="67"/>
        <v>41</v>
      </c>
      <c r="H390" t="s">
        <v>64</v>
      </c>
      <c r="I390" s="46">
        <f>C390/C399</f>
        <v>0</v>
      </c>
      <c r="J390" s="46">
        <f t="shared" ref="J390:L390" si="68">D390/D399</f>
        <v>0.10344827586206896</v>
      </c>
      <c r="K390" s="46">
        <f t="shared" si="68"/>
        <v>0.1</v>
      </c>
      <c r="L390" s="46">
        <f t="shared" si="68"/>
        <v>0.11263736263736264</v>
      </c>
      <c r="N390" s="45"/>
      <c r="O390" s="49">
        <v>0</v>
      </c>
      <c r="P390" s="49">
        <v>0.10344827586206896</v>
      </c>
      <c r="Q390" s="49">
        <v>0.1</v>
      </c>
      <c r="R390" s="49">
        <v>0.11263736263736264</v>
      </c>
      <c r="S390" s="50"/>
    </row>
    <row r="391" spans="2:19" ht="14.65" thickBot="1">
      <c r="B391" s="1" t="s">
        <v>32</v>
      </c>
      <c r="C391" s="44">
        <f>COUNTIF(C3:C381,"&lt;=-30")-COUNTIF(C3:C381,"&lt;-60")</f>
        <v>24</v>
      </c>
      <c r="D391" s="44">
        <f t="shared" ref="D391:F391" si="69">COUNTIF(D3:D381,"&lt;=-30")-COUNTIF(D3:D381,"&lt;-60")</f>
        <v>47</v>
      </c>
      <c r="E391" s="44">
        <f t="shared" si="69"/>
        <v>45</v>
      </c>
      <c r="F391" s="44">
        <f t="shared" si="69"/>
        <v>52</v>
      </c>
      <c r="H391" t="s">
        <v>65</v>
      </c>
      <c r="I391" s="46">
        <f>C391/C399</f>
        <v>0.10300429184549356</v>
      </c>
      <c r="J391" s="46">
        <f t="shared" ref="J391:L391" si="70">D391/D399</f>
        <v>0.13505747126436782</v>
      </c>
      <c r="K391" s="46">
        <f t="shared" si="70"/>
        <v>0.13636363636363635</v>
      </c>
      <c r="L391" s="46">
        <f t="shared" si="70"/>
        <v>0.14285714285714285</v>
      </c>
      <c r="N391" s="51"/>
      <c r="O391" s="52">
        <v>0.10300429184549356</v>
      </c>
      <c r="P391" s="52">
        <v>0.13505747126436782</v>
      </c>
      <c r="Q391" s="52">
        <v>0.13636363636363635</v>
      </c>
      <c r="R391" s="52">
        <v>0.14285714285714285</v>
      </c>
      <c r="S391" s="50"/>
    </row>
    <row r="392" spans="2:19">
      <c r="B392" s="1" t="s">
        <v>33</v>
      </c>
      <c r="C392" s="44">
        <f>COUNTIF(C3:C381,"&lt;=0")-COUNTIF(C3:C381,"&lt;-30")</f>
        <v>91</v>
      </c>
      <c r="D392" s="44">
        <f t="shared" ref="D392:F392" si="71">COUNTIF(D3:D381,"&lt;=0")-COUNTIF(D3:D381,"&lt;-30")</f>
        <v>37</v>
      </c>
      <c r="E392" s="44">
        <f t="shared" si="71"/>
        <v>48</v>
      </c>
      <c r="F392" s="44">
        <f t="shared" si="71"/>
        <v>39</v>
      </c>
      <c r="H392" s="3" t="s">
        <v>66</v>
      </c>
      <c r="I392" s="55">
        <f>C392/C399</f>
        <v>0.3905579399141631</v>
      </c>
      <c r="J392" s="55">
        <f t="shared" ref="J392:L392" si="72">D392/D399</f>
        <v>0.10632183908045977</v>
      </c>
      <c r="K392" s="55">
        <f t="shared" si="72"/>
        <v>0.14545454545454545</v>
      </c>
      <c r="L392" s="55">
        <f t="shared" si="72"/>
        <v>0.10714285714285714</v>
      </c>
      <c r="M392" s="4"/>
      <c r="N392" s="57"/>
      <c r="O392" s="58">
        <v>0.3905579399141631</v>
      </c>
      <c r="P392" s="58">
        <v>0.10632183908045977</v>
      </c>
      <c r="Q392" s="58">
        <v>0.14545454545454545</v>
      </c>
      <c r="R392" s="59">
        <v>0.10714285714285714</v>
      </c>
      <c r="S392" s="50"/>
    </row>
    <row r="393" spans="2:19" ht="14.65" thickBot="1">
      <c r="B393" s="1" t="s">
        <v>34</v>
      </c>
      <c r="C393" s="44">
        <f>COUNTIF(C3:C381,"&lt;=30")-COUNTIF(C3:C381,"&lt;0")</f>
        <v>89</v>
      </c>
      <c r="D393" s="44">
        <f t="shared" ref="D393:F393" si="73">COUNTIF(D3:D381,"&lt;=30")-COUNTIF(D3:D381,"&lt;0")</f>
        <v>53</v>
      </c>
      <c r="E393" s="44">
        <f t="shared" si="73"/>
        <v>70</v>
      </c>
      <c r="F393" s="44">
        <f t="shared" si="73"/>
        <v>50</v>
      </c>
      <c r="H393" s="9" t="s">
        <v>67</v>
      </c>
      <c r="I393" s="60">
        <f>C393/C399</f>
        <v>0.38197424892703863</v>
      </c>
      <c r="J393" s="60">
        <f t="shared" ref="J393:L393" si="74">D393/D399</f>
        <v>0.15229885057471265</v>
      </c>
      <c r="K393" s="60">
        <f t="shared" si="74"/>
        <v>0.21212121212121213</v>
      </c>
      <c r="L393" s="60">
        <f t="shared" si="74"/>
        <v>0.13736263736263737</v>
      </c>
      <c r="M393" s="10"/>
      <c r="N393" s="62"/>
      <c r="O393" s="63">
        <v>0.38197424892703863</v>
      </c>
      <c r="P393" s="63">
        <v>0.15229885057471265</v>
      </c>
      <c r="Q393" s="63">
        <v>0.21212121212121213</v>
      </c>
      <c r="R393" s="64">
        <v>0.13736263736263737</v>
      </c>
      <c r="S393" s="50"/>
    </row>
    <row r="394" spans="2:19">
      <c r="B394" s="45" t="s">
        <v>35</v>
      </c>
      <c r="C394" s="44">
        <f>COUNTIF(C3:C381,"&lt;=60")-COUNTIF(C3:C381,"&lt;30")</f>
        <v>29</v>
      </c>
      <c r="D394" s="44">
        <f t="shared" ref="D394:F394" si="75">COUNTIF(D3:D381,"&lt;=60")-COUNTIF(D3:D381,"&lt;30")</f>
        <v>51</v>
      </c>
      <c r="E394" s="44">
        <f t="shared" si="75"/>
        <v>62</v>
      </c>
      <c r="F394" s="44">
        <f t="shared" si="75"/>
        <v>69</v>
      </c>
      <c r="H394" t="s">
        <v>68</v>
      </c>
      <c r="I394" s="46">
        <f>C394/C399</f>
        <v>0.12446351931330472</v>
      </c>
      <c r="J394" s="46">
        <f t="shared" ref="J394:L394" si="76">D394/D399</f>
        <v>0.14655172413793102</v>
      </c>
      <c r="K394" s="46">
        <f t="shared" si="76"/>
        <v>0.18787878787878787</v>
      </c>
      <c r="L394" s="46">
        <f t="shared" si="76"/>
        <v>0.18956043956043955</v>
      </c>
      <c r="N394" s="53"/>
      <c r="O394" s="54">
        <v>0.12446351931330472</v>
      </c>
      <c r="P394" s="54">
        <v>0.14655172413793102</v>
      </c>
      <c r="Q394" s="54">
        <v>0.18787878787878787</v>
      </c>
      <c r="R394" s="54">
        <v>0.18956043956043955</v>
      </c>
      <c r="S394" s="50"/>
    </row>
    <row r="395" spans="2:19">
      <c r="B395" s="45" t="s">
        <v>36</v>
      </c>
      <c r="C395" s="44">
        <f>COUNTIF(C3:C381,"&lt;=90")-COUNTIF(C3:C381,"&lt;60")</f>
        <v>0</v>
      </c>
      <c r="D395" s="44">
        <f t="shared" ref="D395:F395" si="77">COUNTIF(D3:D381,"&lt;=90")-COUNTIF(D3:D381,"&lt;60")</f>
        <v>23</v>
      </c>
      <c r="E395" s="44">
        <f t="shared" si="77"/>
        <v>30</v>
      </c>
      <c r="F395" s="44">
        <f t="shared" si="77"/>
        <v>46</v>
      </c>
      <c r="H395" t="s">
        <v>69</v>
      </c>
      <c r="I395" s="46">
        <f>C395/C399</f>
        <v>0</v>
      </c>
      <c r="J395" s="46">
        <f t="shared" ref="J395:L395" si="78">D395/D399</f>
        <v>6.6091954022988508E-2</v>
      </c>
      <c r="K395" s="46">
        <f t="shared" si="78"/>
        <v>9.0909090909090912E-2</v>
      </c>
      <c r="L395" s="46">
        <f t="shared" si="78"/>
        <v>0.12637362637362637</v>
      </c>
      <c r="N395" s="1"/>
      <c r="O395" s="49">
        <v>0</v>
      </c>
      <c r="P395" s="49">
        <v>6.6091954022988508E-2</v>
      </c>
      <c r="Q395" s="49">
        <v>9.0909090909090912E-2</v>
      </c>
      <c r="R395" s="49">
        <v>0.12637362637362637</v>
      </c>
      <c r="S395" s="50"/>
    </row>
    <row r="396" spans="2:19">
      <c r="B396" s="45" t="s">
        <v>59</v>
      </c>
      <c r="C396" s="44">
        <f>COUNTIF(C3:C381,"&lt;=120")-COUNTIF(C3:C381,"&lt;90")</f>
        <v>0</v>
      </c>
      <c r="D396" s="44">
        <f t="shared" ref="D396:F396" si="79">COUNTIF(D3:D381,"&lt;=120")-COUNTIF(D3:D381,"&lt;90")</f>
        <v>18</v>
      </c>
      <c r="E396" s="44">
        <f t="shared" si="79"/>
        <v>10</v>
      </c>
      <c r="F396" s="44">
        <f t="shared" si="79"/>
        <v>19</v>
      </c>
      <c r="H396" t="s">
        <v>70</v>
      </c>
      <c r="I396" s="46">
        <f>C396/C399</f>
        <v>0</v>
      </c>
      <c r="J396" s="46">
        <f t="shared" ref="J396:L396" si="80">D396/D399</f>
        <v>5.1724137931034482E-2</v>
      </c>
      <c r="K396" s="46">
        <f t="shared" si="80"/>
        <v>3.0303030303030304E-2</v>
      </c>
      <c r="L396" s="46">
        <f t="shared" si="80"/>
        <v>5.21978021978022E-2</v>
      </c>
      <c r="N396" s="1"/>
      <c r="O396" s="49">
        <v>0</v>
      </c>
      <c r="P396" s="49">
        <v>5.1724137931034482E-2</v>
      </c>
      <c r="Q396" s="49">
        <v>3.0303030303030304E-2</v>
      </c>
      <c r="R396" s="49">
        <v>5.21978021978022E-2</v>
      </c>
      <c r="S396" s="50"/>
    </row>
    <row r="397" spans="2:19">
      <c r="B397" s="45" t="s">
        <v>50</v>
      </c>
      <c r="C397" s="44">
        <f>COUNTIF(C3:C381,"&lt;=150")-COUNTIF(C3:C381,"&lt;120")</f>
        <v>0</v>
      </c>
      <c r="D397" s="44">
        <f t="shared" ref="D397:E397" si="81">COUNTIF(D3:D381,"&lt;=150")-COUNTIF(D3:D381,"&lt;120")</f>
        <v>28</v>
      </c>
      <c r="E397" s="44">
        <f t="shared" si="81"/>
        <v>9</v>
      </c>
      <c r="F397" s="44">
        <f>COUNTIF(F3:F381,"&lt;=150")-COUNTIF(F3:F381,"&lt;120")</f>
        <v>10</v>
      </c>
      <c r="H397" t="s">
        <v>71</v>
      </c>
      <c r="I397" s="46">
        <f>C397/C399</f>
        <v>0</v>
      </c>
      <c r="J397" s="46">
        <f t="shared" ref="J397:L397" si="82">D397/D399</f>
        <v>8.0459770114942528E-2</v>
      </c>
      <c r="K397" s="46">
        <f t="shared" si="82"/>
        <v>2.7272727272727271E-2</v>
      </c>
      <c r="L397" s="46">
        <f t="shared" si="82"/>
        <v>2.7472527472527472E-2</v>
      </c>
      <c r="N397" s="1"/>
      <c r="O397" s="49">
        <v>0</v>
      </c>
      <c r="P397" s="49">
        <v>8.0459770114942528E-2</v>
      </c>
      <c r="Q397" s="49">
        <v>2.7272727272727271E-2</v>
      </c>
      <c r="R397" s="49">
        <v>2.7472527472527472E-2</v>
      </c>
      <c r="S397" s="50"/>
    </row>
    <row r="398" spans="2:19">
      <c r="B398" s="45" t="s">
        <v>37</v>
      </c>
      <c r="C398" s="44">
        <f>COUNTIF(C3:C381,"&lt;=180")-COUNTIF(C3:C381,"&lt;150")</f>
        <v>0</v>
      </c>
      <c r="D398" s="44">
        <f t="shared" ref="D398:F398" si="83">COUNTIF(D3:D381,"&lt;=180")-COUNTIF(D3:D381,"&lt;150")</f>
        <v>10</v>
      </c>
      <c r="E398" s="44">
        <f t="shared" si="83"/>
        <v>4</v>
      </c>
      <c r="F398" s="44">
        <f t="shared" si="83"/>
        <v>5</v>
      </c>
      <c r="H398" t="s">
        <v>72</v>
      </c>
      <c r="I398" s="46">
        <f>C398/C399</f>
        <v>0</v>
      </c>
      <c r="J398" s="46">
        <f t="shared" ref="J398:L398" si="84">D398/D399</f>
        <v>2.8735632183908046E-2</v>
      </c>
      <c r="K398" s="46">
        <f t="shared" si="84"/>
        <v>1.2121212121212121E-2</v>
      </c>
      <c r="L398" s="46">
        <f t="shared" si="84"/>
        <v>1.3736263736263736E-2</v>
      </c>
      <c r="N398" s="1"/>
      <c r="O398" s="49">
        <v>0</v>
      </c>
      <c r="P398" s="49">
        <v>2.8735632183908046E-2</v>
      </c>
      <c r="Q398" s="49">
        <v>1.2121212121212121E-2</v>
      </c>
      <c r="R398" s="49">
        <v>1.3736263736263736E-2</v>
      </c>
      <c r="S398" s="50"/>
    </row>
    <row r="399" spans="2:19">
      <c r="B399" s="1" t="s">
        <v>12</v>
      </c>
      <c r="C399" s="44">
        <f>SUM(C387:C398)</f>
        <v>233</v>
      </c>
      <c r="D399" s="44">
        <f t="shared" ref="D399:F399" si="85">SUM(D387:D398)</f>
        <v>348</v>
      </c>
      <c r="E399" s="44">
        <f t="shared" si="85"/>
        <v>330</v>
      </c>
      <c r="F399" s="44">
        <f t="shared" si="85"/>
        <v>364</v>
      </c>
      <c r="H399" t="s">
        <v>11</v>
      </c>
      <c r="I399" s="46">
        <f>C399/C399</f>
        <v>1</v>
      </c>
      <c r="J399" s="46">
        <f t="shared" ref="J399:L399" si="86">D399/D399</f>
        <v>1</v>
      </c>
      <c r="K399" s="46">
        <f t="shared" si="86"/>
        <v>1</v>
      </c>
      <c r="L399" s="46">
        <f t="shared" si="86"/>
        <v>1</v>
      </c>
      <c r="N399" s="12"/>
      <c r="O399" s="12"/>
      <c r="P399" s="12"/>
      <c r="Q399" s="12"/>
      <c r="R399" s="12"/>
      <c r="S399" s="50"/>
    </row>
    <row r="400" spans="2:19">
      <c r="N400" s="1"/>
      <c r="O400" s="49">
        <v>1</v>
      </c>
      <c r="P400" s="49">
        <v>1</v>
      </c>
      <c r="Q400" s="49">
        <v>1</v>
      </c>
      <c r="R400" s="49">
        <v>1</v>
      </c>
      <c r="S400" s="50"/>
    </row>
    <row r="401" spans="14:19">
      <c r="N401" s="50"/>
      <c r="O401" s="50"/>
      <c r="P401" s="50"/>
      <c r="Q401" s="50"/>
      <c r="R401" s="50"/>
      <c r="S401" s="50"/>
    </row>
  </sheetData>
  <mergeCells count="5">
    <mergeCell ref="G3:G107"/>
    <mergeCell ref="G108:G239"/>
    <mergeCell ref="G240:G381"/>
    <mergeCell ref="B385:F385"/>
    <mergeCell ref="H385:L385"/>
  </mergeCells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177"/>
  <sheetViews>
    <sheetView topLeftCell="A131" zoomScale="70" zoomScaleNormal="70" workbookViewId="0">
      <selection activeCell="H56" sqref="H56"/>
    </sheetView>
  </sheetViews>
  <sheetFormatPr defaultRowHeight="14.25"/>
  <cols>
    <col min="2" max="2" width="18.73046875" bestFit="1" customWidth="1"/>
    <col min="8" max="9" width="19.59765625" bestFit="1" customWidth="1"/>
    <col min="15" max="15" width="19.59765625" bestFit="1" customWidth="1"/>
  </cols>
  <sheetData>
    <row r="1" spans="2:19" ht="15.75">
      <c r="B1" t="s">
        <v>87</v>
      </c>
      <c r="C1" s="27"/>
      <c r="D1" s="28"/>
      <c r="E1" s="28"/>
      <c r="F1" s="29"/>
    </row>
    <row r="2" spans="2:19" ht="14.65" thickBot="1">
      <c r="B2" s="13"/>
      <c r="C2" s="15" t="s">
        <v>17</v>
      </c>
      <c r="D2" s="15" t="s">
        <v>18</v>
      </c>
      <c r="E2" s="15" t="s">
        <v>19</v>
      </c>
      <c r="F2" s="15" t="s">
        <v>24</v>
      </c>
    </row>
    <row r="3" spans="2:19">
      <c r="B3" s="2">
        <v>1</v>
      </c>
      <c r="C3" s="123">
        <v>-5.4230000000000018</v>
      </c>
      <c r="D3" s="124">
        <v>-10.665999999999997</v>
      </c>
      <c r="E3" s="124">
        <v>6.2319999999999993</v>
      </c>
      <c r="F3" s="125">
        <v>21.096000000000004</v>
      </c>
      <c r="G3" s="138" t="s">
        <v>0</v>
      </c>
    </row>
    <row r="4" spans="2:19" ht="14.65" thickBot="1">
      <c r="B4" s="2">
        <v>2</v>
      </c>
      <c r="C4" s="126">
        <v>-13.972999999999999</v>
      </c>
      <c r="D4" s="127">
        <v>5.3629999999999995</v>
      </c>
      <c r="E4" s="127">
        <v>9.7990000000000066</v>
      </c>
      <c r="F4" s="128">
        <v>24.099000000000004</v>
      </c>
      <c r="G4" s="138"/>
    </row>
    <row r="5" spans="2:19" ht="15.75">
      <c r="B5" s="2">
        <v>3</v>
      </c>
      <c r="C5" s="126">
        <v>-8.0150000000000006</v>
      </c>
      <c r="D5" s="127">
        <v>-4.6400000000000006</v>
      </c>
      <c r="E5" s="127">
        <v>13.402000000000001</v>
      </c>
      <c r="F5" s="128">
        <v>20.914000000000001</v>
      </c>
      <c r="G5" s="138"/>
      <c r="I5" s="3" t="s">
        <v>88</v>
      </c>
      <c r="J5" s="4"/>
      <c r="K5" s="4"/>
      <c r="L5" s="4"/>
      <c r="M5" s="5"/>
      <c r="O5" t="s">
        <v>74</v>
      </c>
    </row>
    <row r="6" spans="2:19">
      <c r="B6" s="2">
        <v>4</v>
      </c>
      <c r="C6" s="126">
        <v>3.2279999999999944</v>
      </c>
      <c r="D6" s="127">
        <v>-23.759</v>
      </c>
      <c r="E6" s="127">
        <v>2.9500000000000028</v>
      </c>
      <c r="F6" s="128">
        <v>15.724999999999994</v>
      </c>
      <c r="G6" s="138"/>
      <c r="I6" s="6" t="s">
        <v>60</v>
      </c>
      <c r="J6" s="7" t="s">
        <v>7</v>
      </c>
      <c r="K6" s="7" t="s">
        <v>8</v>
      </c>
      <c r="L6" s="7" t="s">
        <v>9</v>
      </c>
      <c r="M6" s="8" t="s">
        <v>10</v>
      </c>
      <c r="O6" t="s">
        <v>60</v>
      </c>
      <c r="P6" t="s">
        <v>7</v>
      </c>
      <c r="Q6" t="s">
        <v>8</v>
      </c>
      <c r="R6" t="s">
        <v>9</v>
      </c>
      <c r="S6" t="s">
        <v>10</v>
      </c>
    </row>
    <row r="7" spans="2:19">
      <c r="B7" s="2">
        <v>5</v>
      </c>
      <c r="C7" s="126">
        <v>-52.439</v>
      </c>
      <c r="D7" s="127">
        <v>9.9099999999999966</v>
      </c>
      <c r="E7" s="127">
        <v>4.8010000000000019</v>
      </c>
      <c r="F7" s="128">
        <v>22.119</v>
      </c>
      <c r="G7" s="138"/>
      <c r="I7" s="6"/>
      <c r="J7" s="7"/>
      <c r="K7" s="7"/>
      <c r="L7" s="7"/>
      <c r="M7" s="8"/>
      <c r="P7" s="85"/>
      <c r="Q7" s="85"/>
      <c r="R7" s="85"/>
      <c r="S7" s="85"/>
    </row>
    <row r="8" spans="2:19">
      <c r="B8" s="2">
        <v>6</v>
      </c>
      <c r="C8" s="126">
        <v>-4.3769999999999953</v>
      </c>
      <c r="D8" s="127">
        <v>13.174999999999997</v>
      </c>
      <c r="E8" s="127">
        <v>12.010000000000005</v>
      </c>
      <c r="F8" s="128">
        <v>13.087000000000003</v>
      </c>
      <c r="G8" s="138"/>
      <c r="I8" s="6" t="s">
        <v>61</v>
      </c>
      <c r="J8" s="7">
        <v>0</v>
      </c>
      <c r="K8" s="7">
        <v>0</v>
      </c>
      <c r="L8" s="7">
        <v>0</v>
      </c>
      <c r="M8" s="8">
        <v>0</v>
      </c>
      <c r="O8" t="s">
        <v>61</v>
      </c>
      <c r="P8" s="85">
        <v>0</v>
      </c>
      <c r="Q8" s="85">
        <v>0</v>
      </c>
      <c r="R8" s="85">
        <v>0</v>
      </c>
      <c r="S8" s="85">
        <v>0</v>
      </c>
    </row>
    <row r="9" spans="2:19">
      <c r="B9" s="2">
        <v>7</v>
      </c>
      <c r="C9" s="126">
        <v>41.236999999999995</v>
      </c>
      <c r="D9" s="127">
        <v>41.257000000000005</v>
      </c>
      <c r="E9" s="127">
        <v>9.2459999999999951</v>
      </c>
      <c r="F9" s="128">
        <v>14.629999999999995</v>
      </c>
      <c r="G9" s="138"/>
      <c r="I9" s="6" t="s">
        <v>62</v>
      </c>
      <c r="J9" s="7">
        <v>0</v>
      </c>
      <c r="K9" s="7">
        <v>0</v>
      </c>
      <c r="L9" s="7">
        <v>0</v>
      </c>
      <c r="M9" s="8">
        <v>0</v>
      </c>
      <c r="O9" t="s">
        <v>62</v>
      </c>
      <c r="P9" s="85">
        <v>0</v>
      </c>
      <c r="Q9" s="85">
        <v>0</v>
      </c>
      <c r="R9" s="85">
        <v>0</v>
      </c>
      <c r="S9" s="85">
        <v>0</v>
      </c>
    </row>
    <row r="10" spans="2:19">
      <c r="B10" s="2">
        <v>8</v>
      </c>
      <c r="C10" s="126">
        <v>24.896000000000001</v>
      </c>
      <c r="D10" s="127">
        <v>36.337000000000003</v>
      </c>
      <c r="E10" s="127">
        <v>24.796000000000006</v>
      </c>
      <c r="F10" s="128">
        <v>20.540000000000006</v>
      </c>
      <c r="G10" s="138"/>
      <c r="I10" s="6" t="s">
        <v>63</v>
      </c>
      <c r="J10" s="7">
        <v>0</v>
      </c>
      <c r="K10" s="7">
        <v>0</v>
      </c>
      <c r="L10" s="7">
        <v>0</v>
      </c>
      <c r="M10" s="8">
        <v>0</v>
      </c>
      <c r="O10" t="s">
        <v>63</v>
      </c>
      <c r="P10" s="85">
        <v>0</v>
      </c>
      <c r="Q10" s="85">
        <v>0</v>
      </c>
      <c r="R10" s="85">
        <v>0</v>
      </c>
      <c r="S10" s="85">
        <v>0</v>
      </c>
    </row>
    <row r="11" spans="2:19">
      <c r="B11" s="2">
        <v>9</v>
      </c>
      <c r="C11" s="126">
        <v>37.314999999999998</v>
      </c>
      <c r="D11" s="127">
        <v>10.242000000000004</v>
      </c>
      <c r="E11" s="127">
        <v>3.1200000000000045</v>
      </c>
      <c r="F11" s="128">
        <v>48.813999999999993</v>
      </c>
      <c r="G11" s="138"/>
      <c r="I11" s="6" t="s">
        <v>64</v>
      </c>
      <c r="J11" s="7">
        <v>0</v>
      </c>
      <c r="K11" s="7">
        <v>0</v>
      </c>
      <c r="L11" s="7">
        <v>0</v>
      </c>
      <c r="M11" s="8">
        <v>0</v>
      </c>
      <c r="O11" t="s">
        <v>64</v>
      </c>
      <c r="P11" s="85">
        <v>0</v>
      </c>
      <c r="Q11" s="85">
        <v>0</v>
      </c>
      <c r="R11" s="85">
        <v>0</v>
      </c>
      <c r="S11" s="85">
        <v>0</v>
      </c>
    </row>
    <row r="12" spans="2:19">
      <c r="B12" s="2">
        <v>10</v>
      </c>
      <c r="C12" s="126"/>
      <c r="D12" s="127">
        <v>7.4669999999999987</v>
      </c>
      <c r="E12" s="127">
        <v>-1.9210000000000065</v>
      </c>
      <c r="F12" s="128">
        <v>59.707999999999998</v>
      </c>
      <c r="G12" s="138"/>
      <c r="I12" s="6" t="s">
        <v>65</v>
      </c>
      <c r="J12" s="7">
        <v>1</v>
      </c>
      <c r="K12" s="7">
        <v>0</v>
      </c>
      <c r="L12" s="7">
        <v>0</v>
      </c>
      <c r="M12" s="8">
        <v>0</v>
      </c>
      <c r="O12" t="s">
        <v>65</v>
      </c>
      <c r="P12" s="85">
        <v>2.4390243902439025E-2</v>
      </c>
      <c r="Q12" s="85">
        <v>0</v>
      </c>
      <c r="R12" s="85">
        <v>0</v>
      </c>
      <c r="S12" s="85">
        <v>0</v>
      </c>
    </row>
    <row r="13" spans="2:19">
      <c r="B13" s="2">
        <v>11</v>
      </c>
      <c r="C13" s="126"/>
      <c r="D13" s="135"/>
      <c r="E13" s="135"/>
      <c r="F13" s="136">
        <v>51.456999999999994</v>
      </c>
      <c r="G13" s="138"/>
      <c r="I13" s="6" t="s">
        <v>66</v>
      </c>
      <c r="J13" s="7">
        <v>18</v>
      </c>
      <c r="K13" s="7">
        <v>6</v>
      </c>
      <c r="L13" s="7">
        <v>7</v>
      </c>
      <c r="M13" s="8">
        <v>6</v>
      </c>
      <c r="O13" t="s">
        <v>66</v>
      </c>
      <c r="P13" s="85">
        <v>0.43902439024390244</v>
      </c>
      <c r="Q13" s="85">
        <v>0.18181818181818182</v>
      </c>
      <c r="R13" s="85">
        <v>0.21212121212121213</v>
      </c>
      <c r="S13" s="85">
        <v>0.15384615384615385</v>
      </c>
    </row>
    <row r="14" spans="2:19">
      <c r="B14" s="2">
        <v>12</v>
      </c>
      <c r="C14" s="126"/>
      <c r="D14" s="135"/>
      <c r="E14" s="135"/>
      <c r="F14" s="136">
        <v>38.247000000000014</v>
      </c>
      <c r="G14" s="138"/>
      <c r="I14" s="6" t="s">
        <v>67</v>
      </c>
      <c r="J14" s="7">
        <v>19</v>
      </c>
      <c r="K14" s="7">
        <v>21</v>
      </c>
      <c r="L14" s="7">
        <v>17</v>
      </c>
      <c r="M14" s="8">
        <v>23</v>
      </c>
      <c r="O14" t="s">
        <v>67</v>
      </c>
      <c r="P14" s="85">
        <v>0.46341463414634149</v>
      </c>
      <c r="Q14" s="85">
        <v>0.63636363636363635</v>
      </c>
      <c r="R14" s="85">
        <v>0.51515151515151514</v>
      </c>
      <c r="S14" s="85">
        <v>0.58974358974358976</v>
      </c>
    </row>
    <row r="15" spans="2:19">
      <c r="B15" s="2">
        <v>13</v>
      </c>
      <c r="C15" s="126"/>
      <c r="D15" s="135"/>
      <c r="E15" s="135"/>
      <c r="F15" s="136">
        <v>24.816000000000003</v>
      </c>
      <c r="G15" s="138"/>
      <c r="I15" s="6" t="s">
        <v>68</v>
      </c>
      <c r="J15" s="7">
        <v>3</v>
      </c>
      <c r="K15" s="7">
        <v>6</v>
      </c>
      <c r="L15" s="7">
        <v>8</v>
      </c>
      <c r="M15" s="8">
        <v>10</v>
      </c>
      <c r="O15" t="s">
        <v>68</v>
      </c>
      <c r="P15" s="85">
        <v>7.3170731707317069E-2</v>
      </c>
      <c r="Q15" s="85">
        <v>0.18181818181818182</v>
      </c>
      <c r="R15" s="85">
        <v>0.24242424242424243</v>
      </c>
      <c r="S15" s="85">
        <v>0.25641025641025639</v>
      </c>
    </row>
    <row r="16" spans="2:19">
      <c r="B16" s="2">
        <v>14</v>
      </c>
      <c r="C16" s="126"/>
      <c r="D16" s="135"/>
      <c r="E16" s="135"/>
      <c r="F16" s="136">
        <v>32.382000000000005</v>
      </c>
      <c r="G16" s="138"/>
      <c r="I16" s="6" t="s">
        <v>69</v>
      </c>
      <c r="J16" s="7">
        <v>0</v>
      </c>
      <c r="K16" s="7">
        <v>0</v>
      </c>
      <c r="L16" s="7">
        <v>1</v>
      </c>
      <c r="M16" s="8">
        <v>0</v>
      </c>
      <c r="O16" t="s">
        <v>69</v>
      </c>
      <c r="P16" s="85">
        <v>0</v>
      </c>
      <c r="Q16" s="85">
        <v>0</v>
      </c>
      <c r="R16" s="85">
        <v>3.0303030303030304E-2</v>
      </c>
      <c r="S16" s="85">
        <v>0</v>
      </c>
    </row>
    <row r="17" spans="2:19">
      <c r="B17" s="2">
        <v>15</v>
      </c>
      <c r="C17" s="126"/>
      <c r="D17" s="135"/>
      <c r="E17" s="135"/>
      <c r="F17" s="136">
        <v>36.132999999999996</v>
      </c>
      <c r="G17" s="138"/>
      <c r="I17" s="6" t="s">
        <v>70</v>
      </c>
      <c r="J17" s="7">
        <v>0</v>
      </c>
      <c r="K17" s="7">
        <v>0</v>
      </c>
      <c r="L17" s="7">
        <v>0</v>
      </c>
      <c r="M17" s="8">
        <v>0</v>
      </c>
      <c r="O17" t="s">
        <v>70</v>
      </c>
      <c r="P17" s="85">
        <v>0</v>
      </c>
      <c r="Q17" s="85">
        <v>0</v>
      </c>
      <c r="R17" s="85">
        <v>0</v>
      </c>
      <c r="S17" s="85">
        <v>0</v>
      </c>
    </row>
    <row r="18" spans="2:19">
      <c r="B18" s="2">
        <v>16</v>
      </c>
      <c r="C18" s="126"/>
      <c r="D18" s="135"/>
      <c r="E18" s="135"/>
      <c r="F18" s="136">
        <v>37.001000000000005</v>
      </c>
      <c r="G18" s="138"/>
      <c r="I18" s="6" t="s">
        <v>71</v>
      </c>
      <c r="J18" s="7">
        <v>0</v>
      </c>
      <c r="K18" s="7">
        <v>0</v>
      </c>
      <c r="L18" s="7">
        <v>0</v>
      </c>
      <c r="M18" s="8">
        <v>0</v>
      </c>
      <c r="O18" t="s">
        <v>71</v>
      </c>
      <c r="P18" s="85">
        <v>0</v>
      </c>
      <c r="Q18" s="85">
        <v>0</v>
      </c>
      <c r="R18" s="85">
        <v>0</v>
      </c>
      <c r="S18" s="85">
        <v>0</v>
      </c>
    </row>
    <row r="19" spans="2:19">
      <c r="B19" s="2">
        <v>17</v>
      </c>
      <c r="C19" s="126"/>
      <c r="D19" s="135"/>
      <c r="E19" s="135"/>
      <c r="F19" s="136">
        <v>6.1239999999999952</v>
      </c>
      <c r="G19" s="138"/>
      <c r="I19" s="6" t="s">
        <v>72</v>
      </c>
      <c r="J19" s="7">
        <v>0</v>
      </c>
      <c r="K19" s="7">
        <v>0</v>
      </c>
      <c r="L19" s="7">
        <v>0</v>
      </c>
      <c r="M19" s="8">
        <v>0</v>
      </c>
      <c r="O19" t="s">
        <v>72</v>
      </c>
      <c r="P19" s="85">
        <v>0</v>
      </c>
      <c r="Q19" s="85">
        <v>0</v>
      </c>
      <c r="R19" s="85">
        <v>0</v>
      </c>
      <c r="S19" s="85">
        <v>0</v>
      </c>
    </row>
    <row r="20" spans="2:19">
      <c r="B20" s="2">
        <v>18</v>
      </c>
      <c r="C20" s="126">
        <v>26.730000000000004</v>
      </c>
      <c r="D20" s="135">
        <v>42.120000000000005</v>
      </c>
      <c r="E20" s="135">
        <v>56.951999999999998</v>
      </c>
      <c r="F20" s="136">
        <v>3.813999999999993</v>
      </c>
      <c r="G20" s="138"/>
      <c r="I20" s="6"/>
      <c r="J20" s="7"/>
      <c r="K20" s="7"/>
      <c r="L20" s="7"/>
      <c r="M20" s="8"/>
      <c r="P20" s="85"/>
      <c r="Q20" s="85"/>
      <c r="R20" s="85"/>
      <c r="S20" s="85"/>
    </row>
    <row r="21" spans="2:19" ht="14.65" thickBot="1">
      <c r="B21" s="2">
        <v>19</v>
      </c>
      <c r="C21" s="126">
        <v>35.650999999999996</v>
      </c>
      <c r="D21" s="135">
        <v>27.393000000000001</v>
      </c>
      <c r="E21" s="135">
        <v>58.288000000000011</v>
      </c>
      <c r="F21" s="136">
        <v>5.7109999999999985</v>
      </c>
      <c r="G21" s="138"/>
      <c r="I21" s="9" t="s">
        <v>77</v>
      </c>
      <c r="J21" s="10">
        <v>41</v>
      </c>
      <c r="K21" s="10">
        <v>33</v>
      </c>
      <c r="L21" s="10">
        <v>33</v>
      </c>
      <c r="M21" s="11">
        <v>39</v>
      </c>
      <c r="O21" t="s">
        <v>77</v>
      </c>
      <c r="P21" s="85">
        <v>1</v>
      </c>
      <c r="Q21" s="85">
        <v>1</v>
      </c>
      <c r="R21" s="85">
        <v>1</v>
      </c>
      <c r="S21" s="85">
        <v>1</v>
      </c>
    </row>
    <row r="22" spans="2:19">
      <c r="B22" s="2">
        <v>20</v>
      </c>
      <c r="C22" s="126">
        <v>23.58</v>
      </c>
      <c r="D22" s="135">
        <v>52.835000000000008</v>
      </c>
      <c r="E22" s="135">
        <v>52.802999999999997</v>
      </c>
      <c r="F22" s="136">
        <v>-21.545000000000002</v>
      </c>
      <c r="G22" s="138"/>
    </row>
    <row r="23" spans="2:19">
      <c r="B23" s="2">
        <v>21</v>
      </c>
      <c r="C23" s="126">
        <v>16.545000000000002</v>
      </c>
      <c r="D23" s="135">
        <v>51.266999999999996</v>
      </c>
      <c r="E23" s="135">
        <v>56.627999999999986</v>
      </c>
      <c r="F23" s="136">
        <v>-0.72499999999999432</v>
      </c>
      <c r="G23" s="138"/>
    </row>
    <row r="24" spans="2:19">
      <c r="B24" s="2">
        <v>22</v>
      </c>
      <c r="C24" s="126">
        <v>-5.8100000000000023</v>
      </c>
      <c r="D24" s="135">
        <v>22.379999999999995</v>
      </c>
      <c r="E24" s="135">
        <v>55.777999999999992</v>
      </c>
      <c r="F24" s="136">
        <v>-18.974999999999994</v>
      </c>
      <c r="G24" s="138"/>
    </row>
    <row r="25" spans="2:19">
      <c r="B25" s="2">
        <v>23</v>
      </c>
      <c r="C25" s="126">
        <v>24.644000000000005</v>
      </c>
      <c r="D25" s="135">
        <v>10.558999999999997</v>
      </c>
      <c r="E25" s="135">
        <v>49.496000000000009</v>
      </c>
      <c r="F25" s="136">
        <v>-17.004000000000005</v>
      </c>
      <c r="G25" s="138"/>
    </row>
    <row r="26" spans="2:19">
      <c r="B26" s="2">
        <v>24</v>
      </c>
      <c r="C26" s="126">
        <v>9.6069999999999993</v>
      </c>
      <c r="D26" s="135">
        <v>10.620000000000005</v>
      </c>
      <c r="E26" s="135">
        <v>53.194999999999993</v>
      </c>
      <c r="F26" s="136">
        <v>-18.117999999999995</v>
      </c>
      <c r="G26" s="138"/>
    </row>
    <row r="27" spans="2:19">
      <c r="B27" s="2">
        <v>25</v>
      </c>
      <c r="C27" s="126">
        <v>12.641999999999996</v>
      </c>
      <c r="D27" s="135">
        <v>13.382999999999996</v>
      </c>
      <c r="E27" s="135">
        <v>61.846000000000004</v>
      </c>
      <c r="F27" s="136">
        <v>-1.2729999999999961</v>
      </c>
      <c r="G27" s="138"/>
    </row>
    <row r="28" spans="2:19">
      <c r="B28" s="2">
        <v>26</v>
      </c>
      <c r="C28" s="126">
        <v>16.620999999999995</v>
      </c>
      <c r="D28" s="135">
        <v>13.382999999999996</v>
      </c>
      <c r="E28" s="135">
        <v>47.951999999999998</v>
      </c>
      <c r="F28" s="136"/>
      <c r="G28" s="138"/>
    </row>
    <row r="29" spans="2:19">
      <c r="B29" s="2">
        <v>27</v>
      </c>
      <c r="C29" s="126"/>
      <c r="D29" s="135">
        <v>36.918999999999997</v>
      </c>
      <c r="E29" s="135"/>
      <c r="F29" s="136"/>
      <c r="G29" s="138"/>
    </row>
    <row r="30" spans="2:19">
      <c r="B30" s="2">
        <v>28</v>
      </c>
      <c r="C30" s="126">
        <v>-2.5510000000000019</v>
      </c>
      <c r="D30" s="135">
        <v>8.2240000000000038</v>
      </c>
      <c r="E30" s="135">
        <v>-3.5889999999999986</v>
      </c>
      <c r="F30" s="136">
        <v>9.7330000000000041</v>
      </c>
      <c r="G30" s="138"/>
    </row>
    <row r="31" spans="2:19">
      <c r="B31" s="2">
        <v>29</v>
      </c>
      <c r="C31" s="126">
        <v>-1.171999999999997</v>
      </c>
      <c r="D31" s="135">
        <v>-10.882999999999996</v>
      </c>
      <c r="E31" s="135">
        <v>-7.5840000000000032</v>
      </c>
      <c r="F31" s="136">
        <v>2.203000000000003</v>
      </c>
      <c r="G31" s="138"/>
    </row>
    <row r="32" spans="2:19">
      <c r="B32" s="2">
        <v>30</v>
      </c>
      <c r="C32" s="126">
        <v>1.7530000000000001</v>
      </c>
      <c r="D32" s="135">
        <v>-13.560000000000002</v>
      </c>
      <c r="E32" s="135">
        <v>1.9309999999999974</v>
      </c>
      <c r="F32" s="136">
        <v>22.600999999999999</v>
      </c>
      <c r="G32" s="138"/>
    </row>
    <row r="33" spans="2:7">
      <c r="B33" s="2">
        <v>31</v>
      </c>
      <c r="C33" s="126">
        <v>-12.566999999999993</v>
      </c>
      <c r="D33" s="135">
        <v>8.4759999999999991</v>
      </c>
      <c r="E33" s="135">
        <v>8.2339999999999947</v>
      </c>
      <c r="F33" s="136">
        <v>5.1940000000000026</v>
      </c>
      <c r="G33" s="138"/>
    </row>
    <row r="34" spans="2:7">
      <c r="B34" s="2">
        <v>32</v>
      </c>
      <c r="C34" s="126">
        <v>0.255</v>
      </c>
      <c r="D34" s="135">
        <v>2.0109999999999957</v>
      </c>
      <c r="E34" s="135">
        <v>12.084000000000003</v>
      </c>
      <c r="F34" s="136">
        <v>19.983000000000004</v>
      </c>
      <c r="G34" s="138"/>
    </row>
    <row r="35" spans="2:7">
      <c r="B35" s="2">
        <v>33</v>
      </c>
      <c r="C35" s="126">
        <v>-3.9369999999999976</v>
      </c>
      <c r="D35" s="135">
        <v>2.7459999999999951</v>
      </c>
      <c r="E35" s="135">
        <v>1.847999999999999</v>
      </c>
      <c r="F35" s="136">
        <v>19.983000000000004</v>
      </c>
      <c r="G35" s="138"/>
    </row>
    <row r="36" spans="2:7">
      <c r="B36" s="2">
        <v>34</v>
      </c>
      <c r="C36" s="126">
        <v>-8.0840000000000032</v>
      </c>
      <c r="D36" s="127">
        <v>12.400000000000006</v>
      </c>
      <c r="E36" s="127">
        <v>0.62999999999999545</v>
      </c>
      <c r="F36" s="128">
        <v>18.86</v>
      </c>
      <c r="G36" s="138"/>
    </row>
    <row r="37" spans="2:7">
      <c r="B37" s="2">
        <v>35</v>
      </c>
      <c r="C37" s="126">
        <v>-4.480000000000004</v>
      </c>
      <c r="D37" s="127">
        <v>11.924000000000007</v>
      </c>
      <c r="E37" s="127">
        <v>0.64</v>
      </c>
      <c r="F37" s="128">
        <v>0.54600000000000648</v>
      </c>
      <c r="G37" s="138"/>
    </row>
    <row r="38" spans="2:7">
      <c r="B38" s="2">
        <v>36</v>
      </c>
      <c r="C38" s="126">
        <v>-2.0450000000000017</v>
      </c>
      <c r="D38" s="127">
        <v>8.1299999999999955</v>
      </c>
      <c r="E38" s="127">
        <v>-1.5769999999999982</v>
      </c>
      <c r="F38" s="128">
        <v>29.691000000000003</v>
      </c>
      <c r="G38" s="138"/>
    </row>
    <row r="39" spans="2:7">
      <c r="B39" s="2">
        <v>37</v>
      </c>
      <c r="C39" s="126">
        <v>-5.9899999999999949</v>
      </c>
      <c r="D39" s="127">
        <v>11.816999999999993</v>
      </c>
      <c r="E39" s="127">
        <v>11.971999999999994</v>
      </c>
      <c r="F39" s="128">
        <v>22.677999999999997</v>
      </c>
      <c r="G39" s="138"/>
    </row>
    <row r="40" spans="2:7">
      <c r="B40" s="2">
        <v>38</v>
      </c>
      <c r="C40" s="126">
        <v>3.953000000000003</v>
      </c>
      <c r="D40" s="127">
        <v>1.5480000000000018</v>
      </c>
      <c r="E40" s="127">
        <v>-2.7590000000000003</v>
      </c>
      <c r="F40" s="128">
        <v>21.197999999999993</v>
      </c>
      <c r="G40" s="138"/>
    </row>
    <row r="41" spans="2:7">
      <c r="B41" s="2">
        <v>39</v>
      </c>
      <c r="C41" s="126">
        <v>-3.7079999999999984</v>
      </c>
      <c r="D41" s="127">
        <v>-20.471999999999994</v>
      </c>
      <c r="E41" s="127">
        <v>-2.1410000000000053</v>
      </c>
      <c r="F41" s="128">
        <v>41.168000000000006</v>
      </c>
      <c r="G41" s="138"/>
    </row>
    <row r="42" spans="2:7">
      <c r="B42" s="2">
        <v>40</v>
      </c>
      <c r="C42" s="126">
        <v>-4.1219999999999999</v>
      </c>
      <c r="D42" s="127">
        <v>2.2909999999999968</v>
      </c>
      <c r="E42" s="127">
        <v>6.5960000000000036</v>
      </c>
      <c r="F42" s="128">
        <v>45.15100000000001</v>
      </c>
      <c r="G42" s="138"/>
    </row>
    <row r="43" spans="2:7">
      <c r="B43" s="2">
        <v>41</v>
      </c>
      <c r="C43" s="126">
        <v>10.394999999999996</v>
      </c>
      <c r="D43" s="127"/>
      <c r="E43" s="127">
        <v>-4.6200000000000045</v>
      </c>
      <c r="F43" s="128">
        <v>43.620000000000005</v>
      </c>
      <c r="G43" s="138"/>
    </row>
    <row r="44" spans="2:7">
      <c r="B44" s="2">
        <v>42</v>
      </c>
      <c r="C44" s="126">
        <v>3.0130000000000052</v>
      </c>
      <c r="D44" s="130"/>
      <c r="E44" s="130"/>
      <c r="F44" s="131"/>
      <c r="G44" s="138"/>
    </row>
    <row r="45" spans="2:7">
      <c r="B45" s="2">
        <v>43</v>
      </c>
      <c r="C45" s="126">
        <v>3.0939999999999941</v>
      </c>
      <c r="D45" s="130"/>
      <c r="E45" s="130"/>
      <c r="F45" s="131"/>
      <c r="G45" s="138"/>
    </row>
    <row r="46" spans="2:7">
      <c r="B46" s="2">
        <v>44</v>
      </c>
      <c r="C46" s="126">
        <v>-12.334999999999994</v>
      </c>
      <c r="D46" s="130"/>
      <c r="E46" s="130"/>
      <c r="F46" s="131"/>
      <c r="G46" s="138"/>
    </row>
    <row r="47" spans="2:7">
      <c r="B47" s="2">
        <v>45</v>
      </c>
      <c r="C47" s="126">
        <v>1.2189999999999941</v>
      </c>
      <c r="D47" s="130"/>
      <c r="E47" s="130"/>
      <c r="F47" s="131"/>
      <c r="G47" s="138"/>
    </row>
    <row r="48" spans="2:7">
      <c r="B48" s="2">
        <v>46</v>
      </c>
      <c r="C48" s="126">
        <v>3.007000000000005</v>
      </c>
      <c r="D48" s="130"/>
      <c r="E48" s="130"/>
      <c r="F48" s="131"/>
      <c r="G48" s="138"/>
    </row>
    <row r="49" spans="2:19">
      <c r="B49" s="2">
        <v>47</v>
      </c>
      <c r="C49" s="126">
        <v>0.65</v>
      </c>
      <c r="D49" s="130"/>
      <c r="E49" s="130"/>
      <c r="F49" s="131"/>
      <c r="G49" s="138"/>
    </row>
    <row r="50" spans="2:19">
      <c r="B50" s="2">
        <v>48</v>
      </c>
      <c r="C50" s="126">
        <v>3.6929999999999978</v>
      </c>
      <c r="D50" s="130"/>
      <c r="E50" s="130"/>
      <c r="F50" s="131"/>
      <c r="G50" s="138"/>
    </row>
    <row r="51" spans="2:19">
      <c r="B51" s="2">
        <v>49</v>
      </c>
      <c r="C51" s="126">
        <v>-29.011000000000003</v>
      </c>
      <c r="D51" s="130"/>
      <c r="E51" s="130"/>
      <c r="F51" s="131"/>
      <c r="G51" s="138"/>
    </row>
    <row r="52" spans="2:19" ht="14.65" thickBot="1">
      <c r="B52" s="2">
        <v>50</v>
      </c>
      <c r="C52" s="126">
        <v>-13.385000000000005</v>
      </c>
      <c r="D52" s="130"/>
      <c r="E52" s="130"/>
      <c r="F52" s="131"/>
      <c r="G52" s="138"/>
    </row>
    <row r="53" spans="2:19">
      <c r="B53" s="2">
        <v>51</v>
      </c>
      <c r="C53" s="123">
        <v>-5.8829999999999956</v>
      </c>
      <c r="D53" s="124">
        <v>4.5139999999999958</v>
      </c>
      <c r="E53" s="124">
        <v>13.087999999999994</v>
      </c>
      <c r="F53" s="125">
        <v>24.421999999999997</v>
      </c>
      <c r="G53" s="138" t="s">
        <v>25</v>
      </c>
    </row>
    <row r="54" spans="2:19" ht="14.65" thickBot="1">
      <c r="B54" s="2">
        <v>52</v>
      </c>
      <c r="C54" s="126">
        <v>10.712999999999994</v>
      </c>
      <c r="D54" s="127">
        <v>-5.6260000000000048</v>
      </c>
      <c r="E54" s="127">
        <v>14.659999999999997</v>
      </c>
      <c r="F54" s="128">
        <v>49.225999999999999</v>
      </c>
      <c r="G54" s="138"/>
    </row>
    <row r="55" spans="2:19" ht="15.75">
      <c r="B55" s="2">
        <v>53</v>
      </c>
      <c r="C55" s="126">
        <v>14.783000000000001</v>
      </c>
      <c r="D55" s="127">
        <v>-5.6710000000000065</v>
      </c>
      <c r="E55" s="127">
        <v>17.304000000000002</v>
      </c>
      <c r="F55" s="128">
        <v>11.769000000000005</v>
      </c>
      <c r="G55" s="138"/>
      <c r="I55" s="3" t="s">
        <v>89</v>
      </c>
      <c r="J55" s="4"/>
      <c r="K55" s="4"/>
      <c r="L55" s="4"/>
      <c r="M55" s="5"/>
    </row>
    <row r="56" spans="2:19">
      <c r="B56" s="2">
        <v>54</v>
      </c>
      <c r="C56" s="126">
        <v>-3.9300000000000068</v>
      </c>
      <c r="D56" s="127">
        <v>10.691999999999993</v>
      </c>
      <c r="E56" s="127">
        <v>16.884</v>
      </c>
      <c r="F56" s="128">
        <v>37.786000000000001</v>
      </c>
      <c r="G56" s="138"/>
      <c r="I56" s="6"/>
      <c r="J56" s="7" t="s">
        <v>7</v>
      </c>
      <c r="K56" s="7" t="s">
        <v>8</v>
      </c>
      <c r="L56" s="7" t="s">
        <v>9</v>
      </c>
      <c r="M56" s="8" t="s">
        <v>10</v>
      </c>
      <c r="P56" t="s">
        <v>7</v>
      </c>
      <c r="Q56" t="s">
        <v>8</v>
      </c>
      <c r="R56" t="s">
        <v>9</v>
      </c>
      <c r="S56" t="s">
        <v>10</v>
      </c>
    </row>
    <row r="57" spans="2:19">
      <c r="B57" s="2">
        <v>55</v>
      </c>
      <c r="C57" s="126">
        <v>5.953000000000003</v>
      </c>
      <c r="D57" s="127">
        <v>-6.2900000000000063</v>
      </c>
      <c r="E57" s="127">
        <v>3.5310000000000059</v>
      </c>
      <c r="F57" s="128">
        <v>56.915999999999997</v>
      </c>
      <c r="G57" s="138"/>
      <c r="I57" s="6"/>
      <c r="J57" s="7"/>
      <c r="K57" s="7"/>
      <c r="L57" s="7"/>
      <c r="M57" s="8"/>
    </row>
    <row r="58" spans="2:19">
      <c r="B58" s="2">
        <v>56</v>
      </c>
      <c r="C58" s="126">
        <v>-7.0520000000000067</v>
      </c>
      <c r="D58" s="127">
        <v>6.8020000000000067</v>
      </c>
      <c r="E58" s="127">
        <v>-8.8349999999999937</v>
      </c>
      <c r="F58" s="128">
        <v>19.355999999999995</v>
      </c>
      <c r="G58" s="138"/>
      <c r="I58" s="6" t="s">
        <v>61</v>
      </c>
      <c r="J58" s="7">
        <v>0</v>
      </c>
      <c r="K58" s="7">
        <v>0</v>
      </c>
      <c r="L58" s="7">
        <v>0</v>
      </c>
      <c r="M58" s="8">
        <v>0</v>
      </c>
      <c r="O58" t="s">
        <v>61</v>
      </c>
      <c r="P58" s="85">
        <v>0</v>
      </c>
      <c r="Q58" s="85">
        <v>0</v>
      </c>
      <c r="R58" s="85">
        <v>0</v>
      </c>
      <c r="S58" s="85">
        <v>0</v>
      </c>
    </row>
    <row r="59" spans="2:19">
      <c r="B59" s="2">
        <v>57</v>
      </c>
      <c r="C59" s="126">
        <v>9.7060000000000031</v>
      </c>
      <c r="D59" s="127">
        <v>11.775000000000006</v>
      </c>
      <c r="E59" s="127">
        <v>5.4399999999999977</v>
      </c>
      <c r="F59" s="128">
        <v>8.4789999999999992</v>
      </c>
      <c r="G59" s="138"/>
      <c r="I59" s="6" t="s">
        <v>62</v>
      </c>
      <c r="J59" s="7">
        <v>0</v>
      </c>
      <c r="K59" s="7">
        <v>0</v>
      </c>
      <c r="L59" s="7">
        <v>0</v>
      </c>
      <c r="M59" s="8">
        <v>0</v>
      </c>
      <c r="O59" t="s">
        <v>62</v>
      </c>
      <c r="P59" s="85">
        <v>0</v>
      </c>
      <c r="Q59" s="85">
        <v>0</v>
      </c>
      <c r="R59" s="85">
        <v>0</v>
      </c>
      <c r="S59" s="85">
        <v>0</v>
      </c>
    </row>
    <row r="60" spans="2:19">
      <c r="B60" s="2">
        <v>58</v>
      </c>
      <c r="C60" s="126">
        <v>4.1209999999999951</v>
      </c>
      <c r="D60" s="127">
        <v>8.4330000000000069</v>
      </c>
      <c r="E60" s="127">
        <v>12.248999999999995</v>
      </c>
      <c r="F60" s="128">
        <v>9.0999999999999943</v>
      </c>
      <c r="G60" s="138"/>
      <c r="I60" s="6" t="s">
        <v>63</v>
      </c>
      <c r="J60" s="7">
        <v>0</v>
      </c>
      <c r="K60" s="7">
        <v>0</v>
      </c>
      <c r="L60" s="7">
        <v>0</v>
      </c>
      <c r="M60" s="8">
        <v>0</v>
      </c>
      <c r="O60" t="s">
        <v>63</v>
      </c>
      <c r="P60" s="85">
        <v>0</v>
      </c>
      <c r="Q60" s="85">
        <v>0</v>
      </c>
      <c r="R60" s="85">
        <v>0</v>
      </c>
      <c r="S60" s="85">
        <v>0</v>
      </c>
    </row>
    <row r="61" spans="2:19">
      <c r="B61" s="2">
        <v>59</v>
      </c>
      <c r="C61" s="126">
        <v>-1.5</v>
      </c>
      <c r="D61" s="127">
        <v>7.2289999999999992</v>
      </c>
      <c r="E61" s="127">
        <v>10.959999999999994</v>
      </c>
      <c r="F61" s="128">
        <v>18.290000000000006</v>
      </c>
      <c r="G61" s="138"/>
      <c r="I61" s="6" t="s">
        <v>64</v>
      </c>
      <c r="J61" s="7">
        <v>0</v>
      </c>
      <c r="K61" s="7">
        <v>0</v>
      </c>
      <c r="L61" s="7">
        <v>0</v>
      </c>
      <c r="M61" s="8">
        <v>0</v>
      </c>
      <c r="O61" t="s">
        <v>64</v>
      </c>
      <c r="P61" s="85">
        <v>0</v>
      </c>
      <c r="Q61" s="85">
        <v>0</v>
      </c>
      <c r="R61" s="85">
        <v>0</v>
      </c>
      <c r="S61" s="85">
        <v>0</v>
      </c>
    </row>
    <row r="62" spans="2:19">
      <c r="B62" s="2">
        <v>60</v>
      </c>
      <c r="C62" s="126">
        <v>3.7789999999999964</v>
      </c>
      <c r="D62" s="127">
        <v>-3.1310000000000002</v>
      </c>
      <c r="E62" s="127">
        <v>23.409999999999997</v>
      </c>
      <c r="F62" s="128">
        <v>13.203999999999994</v>
      </c>
      <c r="G62" s="138"/>
      <c r="I62" s="6" t="s">
        <v>65</v>
      </c>
      <c r="J62" s="7">
        <v>1</v>
      </c>
      <c r="K62" s="7">
        <v>4</v>
      </c>
      <c r="L62" s="7">
        <v>3</v>
      </c>
      <c r="M62" s="8">
        <v>0</v>
      </c>
      <c r="O62" t="s">
        <v>65</v>
      </c>
      <c r="P62" s="85">
        <v>3.125E-2</v>
      </c>
      <c r="Q62" s="85">
        <v>0.10256410256410256</v>
      </c>
      <c r="R62" s="85">
        <v>8.1081081081081086E-2</v>
      </c>
      <c r="S62" s="85">
        <v>0</v>
      </c>
    </row>
    <row r="63" spans="2:19">
      <c r="B63" s="2">
        <v>61</v>
      </c>
      <c r="C63" s="126"/>
      <c r="D63" s="127">
        <v>5.8569999999999993</v>
      </c>
      <c r="E63" s="127">
        <v>6.2120000000000033</v>
      </c>
      <c r="F63" s="128">
        <v>10.281000000000006</v>
      </c>
      <c r="G63" s="138"/>
      <c r="I63" s="6" t="s">
        <v>66</v>
      </c>
      <c r="J63" s="7">
        <v>16</v>
      </c>
      <c r="K63" s="7">
        <v>12</v>
      </c>
      <c r="L63" s="7">
        <v>10</v>
      </c>
      <c r="M63" s="8">
        <v>2</v>
      </c>
      <c r="O63" t="s">
        <v>66</v>
      </c>
      <c r="P63" s="85">
        <v>0.5</v>
      </c>
      <c r="Q63" s="85">
        <v>0.30769230769230771</v>
      </c>
      <c r="R63" s="85">
        <v>0.27027027027027029</v>
      </c>
      <c r="S63" s="85">
        <v>4.7619047619047616E-2</v>
      </c>
    </row>
    <row r="64" spans="2:19">
      <c r="B64" s="2">
        <v>62</v>
      </c>
      <c r="C64" s="126"/>
      <c r="D64" s="127"/>
      <c r="E64" s="127"/>
      <c r="F64" s="128">
        <v>16.197000000000003</v>
      </c>
      <c r="G64" s="138"/>
      <c r="I64" s="6" t="s">
        <v>67</v>
      </c>
      <c r="J64" s="7">
        <v>15</v>
      </c>
      <c r="K64" s="7">
        <v>22</v>
      </c>
      <c r="L64" s="7">
        <v>24</v>
      </c>
      <c r="M64" s="8">
        <v>22</v>
      </c>
      <c r="O64" t="s">
        <v>67</v>
      </c>
      <c r="P64" s="85">
        <v>0.46875</v>
      </c>
      <c r="Q64" s="85">
        <v>0.5641025641025641</v>
      </c>
      <c r="R64" s="85">
        <v>0.64864864864864868</v>
      </c>
      <c r="S64" s="85">
        <v>0.52380952380952384</v>
      </c>
    </row>
    <row r="65" spans="2:19">
      <c r="B65" s="2">
        <v>63</v>
      </c>
      <c r="C65" s="126"/>
      <c r="D65" s="127"/>
      <c r="E65" s="127"/>
      <c r="F65" s="128">
        <v>23.239999999999995</v>
      </c>
      <c r="G65" s="138"/>
      <c r="I65" s="6" t="s">
        <v>68</v>
      </c>
      <c r="J65" s="7">
        <v>0</v>
      </c>
      <c r="K65" s="7">
        <v>1</v>
      </c>
      <c r="L65" s="7">
        <v>0</v>
      </c>
      <c r="M65" s="8">
        <v>18</v>
      </c>
      <c r="O65" t="s">
        <v>68</v>
      </c>
      <c r="P65" s="85">
        <v>0</v>
      </c>
      <c r="Q65" s="85">
        <v>2.564102564102564E-2</v>
      </c>
      <c r="R65" s="85">
        <v>0</v>
      </c>
      <c r="S65" s="85">
        <v>0.42857142857142855</v>
      </c>
    </row>
    <row r="66" spans="2:19">
      <c r="B66" s="2">
        <v>64</v>
      </c>
      <c r="C66" s="126"/>
      <c r="D66" s="127"/>
      <c r="E66" s="127"/>
      <c r="F66" s="128">
        <v>35.445999999999998</v>
      </c>
      <c r="G66" s="138"/>
      <c r="I66" s="6" t="s">
        <v>69</v>
      </c>
      <c r="J66" s="7">
        <v>0</v>
      </c>
      <c r="K66" s="7">
        <v>0</v>
      </c>
      <c r="L66" s="7">
        <v>0</v>
      </c>
      <c r="M66" s="8">
        <v>0</v>
      </c>
      <c r="O66" t="s">
        <v>69</v>
      </c>
      <c r="P66" s="85">
        <v>0</v>
      </c>
      <c r="Q66" s="85">
        <v>0</v>
      </c>
      <c r="R66" s="85">
        <v>0</v>
      </c>
      <c r="S66" s="85">
        <v>0</v>
      </c>
    </row>
    <row r="67" spans="2:19">
      <c r="B67" s="2">
        <v>65</v>
      </c>
      <c r="C67" s="126">
        <v>-2.2519999999999953</v>
      </c>
      <c r="D67" s="127">
        <v>36.438000000000002</v>
      </c>
      <c r="E67" s="127">
        <v>-31.534999999999997</v>
      </c>
      <c r="F67" s="128">
        <v>-4.188999999999993</v>
      </c>
      <c r="G67" s="138"/>
      <c r="I67" s="6" t="s">
        <v>70</v>
      </c>
      <c r="J67" s="7">
        <v>0</v>
      </c>
      <c r="K67" s="7">
        <v>0</v>
      </c>
      <c r="L67" s="7">
        <v>0</v>
      </c>
      <c r="M67" s="8">
        <v>0</v>
      </c>
      <c r="O67" t="s">
        <v>70</v>
      </c>
      <c r="P67" s="85">
        <v>0</v>
      </c>
      <c r="Q67" s="85">
        <v>0</v>
      </c>
      <c r="R67" s="85">
        <v>0</v>
      </c>
      <c r="S67" s="85">
        <v>0</v>
      </c>
    </row>
    <row r="68" spans="2:19">
      <c r="B68" s="2">
        <v>66</v>
      </c>
      <c r="C68" s="126">
        <v>-8.2590000000000003</v>
      </c>
      <c r="D68" s="127">
        <v>-25.950999999999993</v>
      </c>
      <c r="E68" s="127">
        <v>-14.563999999999993</v>
      </c>
      <c r="F68" s="128">
        <v>18.311000000000007</v>
      </c>
      <c r="G68" s="138"/>
      <c r="I68" s="6" t="s">
        <v>71</v>
      </c>
      <c r="J68" s="7">
        <v>0</v>
      </c>
      <c r="K68" s="7">
        <v>0</v>
      </c>
      <c r="L68" s="7">
        <v>0</v>
      </c>
      <c r="M68" s="8">
        <v>0</v>
      </c>
      <c r="O68" t="s">
        <v>71</v>
      </c>
      <c r="P68" s="85">
        <v>0</v>
      </c>
      <c r="Q68" s="85">
        <v>0</v>
      </c>
      <c r="R68" s="85">
        <v>0</v>
      </c>
      <c r="S68" s="85">
        <v>0</v>
      </c>
    </row>
    <row r="69" spans="2:19">
      <c r="B69" s="2">
        <v>67</v>
      </c>
      <c r="C69" s="126">
        <v>-25.614000000000004</v>
      </c>
      <c r="D69" s="127">
        <v>-32.31</v>
      </c>
      <c r="E69" s="127">
        <v>1.6949999999999932</v>
      </c>
      <c r="F69" s="128">
        <v>8.9489999999999981</v>
      </c>
      <c r="G69" s="138"/>
      <c r="I69" s="6" t="s">
        <v>72</v>
      </c>
      <c r="J69" s="7">
        <v>0</v>
      </c>
      <c r="K69" s="7">
        <v>0</v>
      </c>
      <c r="L69" s="7">
        <v>0</v>
      </c>
      <c r="M69" s="8">
        <v>0</v>
      </c>
      <c r="O69" t="s">
        <v>72</v>
      </c>
      <c r="P69" s="85">
        <v>0</v>
      </c>
      <c r="Q69" s="85">
        <v>0</v>
      </c>
      <c r="R69" s="85">
        <v>0</v>
      </c>
      <c r="S69" s="85">
        <v>0</v>
      </c>
    </row>
    <row r="70" spans="2:19">
      <c r="B70" s="2">
        <v>68</v>
      </c>
      <c r="C70" s="126">
        <v>-22.358999999999995</v>
      </c>
      <c r="D70" s="127">
        <v>-24.879999999999995</v>
      </c>
      <c r="E70" s="127">
        <v>5.2900000000000063</v>
      </c>
      <c r="F70" s="128">
        <v>6.0960000000000036</v>
      </c>
      <c r="G70" s="138"/>
      <c r="I70" s="6"/>
      <c r="J70" s="7"/>
      <c r="K70" s="7"/>
      <c r="L70" s="7"/>
      <c r="M70" s="8"/>
    </row>
    <row r="71" spans="2:19" ht="14.65" thickBot="1">
      <c r="B71" s="2">
        <v>69</v>
      </c>
      <c r="C71" s="126">
        <v>-20.227000000000004</v>
      </c>
      <c r="D71" s="127">
        <v>-43.832999999999998</v>
      </c>
      <c r="E71" s="127">
        <v>3.6350000000000051</v>
      </c>
      <c r="F71" s="128">
        <v>7.0580000000000069</v>
      </c>
      <c r="G71" s="138"/>
      <c r="I71" s="9" t="s">
        <v>77</v>
      </c>
      <c r="J71" s="10">
        <v>32</v>
      </c>
      <c r="K71" s="10">
        <v>39</v>
      </c>
      <c r="L71" s="10">
        <v>37</v>
      </c>
      <c r="M71" s="11">
        <v>42</v>
      </c>
      <c r="O71" t="s">
        <v>77</v>
      </c>
      <c r="P71" s="85">
        <v>1</v>
      </c>
      <c r="Q71" s="85">
        <v>1</v>
      </c>
      <c r="R71" s="85">
        <v>1</v>
      </c>
      <c r="S71" s="85">
        <v>1</v>
      </c>
    </row>
    <row r="72" spans="2:19">
      <c r="B72" s="2">
        <v>70</v>
      </c>
      <c r="C72" s="126">
        <v>-23.685000000000002</v>
      </c>
      <c r="D72" s="127">
        <v>-14.539000000000001</v>
      </c>
      <c r="E72" s="127">
        <v>-3.4740000000000038</v>
      </c>
      <c r="F72" s="128">
        <v>27.108000000000004</v>
      </c>
      <c r="G72" s="138"/>
    </row>
    <row r="73" spans="2:19">
      <c r="B73" s="2">
        <v>71</v>
      </c>
      <c r="C73" s="126">
        <v>-29.304000000000002</v>
      </c>
      <c r="D73" s="127">
        <v>-6.1119999999999948</v>
      </c>
      <c r="E73" s="127">
        <v>-1.4410000000000025</v>
      </c>
      <c r="F73" s="128">
        <v>5.2420000000000044</v>
      </c>
      <c r="G73" s="138"/>
    </row>
    <row r="74" spans="2:19">
      <c r="B74" s="2">
        <v>72</v>
      </c>
      <c r="C74" s="126">
        <v>-24.444000000000003</v>
      </c>
      <c r="D74" s="127">
        <v>3.6560000000000059</v>
      </c>
      <c r="E74" s="127">
        <v>-15.126999999999995</v>
      </c>
      <c r="F74" s="128">
        <v>17.846999999999994</v>
      </c>
      <c r="G74" s="138"/>
    </row>
    <row r="75" spans="2:19">
      <c r="B75" s="2">
        <v>73</v>
      </c>
      <c r="C75" s="126">
        <v>-32.399000000000001</v>
      </c>
      <c r="D75" s="127">
        <v>-28.185000000000002</v>
      </c>
      <c r="E75" s="127">
        <v>-30.536000000000001</v>
      </c>
      <c r="F75" s="128">
        <v>50.776999999999987</v>
      </c>
      <c r="G75" s="138"/>
    </row>
    <row r="76" spans="2:19">
      <c r="B76" s="2">
        <v>74</v>
      </c>
      <c r="C76" s="126"/>
      <c r="D76" s="127">
        <v>-23.923000000000002</v>
      </c>
      <c r="E76" s="127">
        <v>-10.811999999999998</v>
      </c>
      <c r="F76" s="128">
        <v>10.305000000000007</v>
      </c>
      <c r="G76" s="138"/>
    </row>
    <row r="77" spans="2:19">
      <c r="B77" s="2">
        <v>75</v>
      </c>
      <c r="C77" s="126"/>
      <c r="D77" s="127">
        <v>-33.009</v>
      </c>
      <c r="E77" s="127">
        <v>12.977999999999994</v>
      </c>
      <c r="F77" s="128">
        <v>34.146000000000001</v>
      </c>
      <c r="G77" s="138"/>
    </row>
    <row r="78" spans="2:19">
      <c r="B78" s="2">
        <v>76</v>
      </c>
      <c r="C78" s="126"/>
      <c r="D78" s="127">
        <v>-9.1350000000000051</v>
      </c>
      <c r="E78" s="127">
        <v>-30.878</v>
      </c>
      <c r="F78" s="128">
        <v>2.9039999999999964</v>
      </c>
      <c r="G78" s="138"/>
    </row>
    <row r="79" spans="2:19">
      <c r="B79" s="2">
        <v>77</v>
      </c>
      <c r="C79" s="126"/>
      <c r="D79" s="127">
        <v>-6.9320000000000022</v>
      </c>
      <c r="E79" s="127"/>
      <c r="F79" s="128">
        <v>-6.8559999999999945</v>
      </c>
      <c r="G79" s="138"/>
    </row>
    <row r="80" spans="2:19">
      <c r="B80" s="2">
        <v>78</v>
      </c>
      <c r="C80" s="126"/>
      <c r="D80" s="127">
        <v>-30.116</v>
      </c>
      <c r="E80" s="127"/>
      <c r="F80" s="128">
        <v>24.444000000000003</v>
      </c>
      <c r="G80" s="138"/>
    </row>
    <row r="81" spans="2:19">
      <c r="B81" s="2">
        <v>79</v>
      </c>
      <c r="C81" s="126"/>
      <c r="D81" s="127">
        <v>2.5439999999999969</v>
      </c>
      <c r="E81" s="127"/>
      <c r="F81" s="128">
        <v>25.441999999999993</v>
      </c>
      <c r="G81" s="138"/>
    </row>
    <row r="82" spans="2:19">
      <c r="B82" s="2">
        <v>80</v>
      </c>
      <c r="C82" s="126">
        <v>-13.069000000000003</v>
      </c>
      <c r="D82" s="127">
        <v>7.3340000000000032</v>
      </c>
      <c r="E82" s="127">
        <v>16.644999999999996</v>
      </c>
      <c r="F82" s="128">
        <v>9.4620000000000033</v>
      </c>
      <c r="G82" s="138"/>
    </row>
    <row r="83" spans="2:19">
      <c r="B83" s="2">
        <v>81</v>
      </c>
      <c r="C83" s="126">
        <v>-3.1800000000000068</v>
      </c>
      <c r="D83" s="127">
        <v>7.2530000000000001</v>
      </c>
      <c r="E83" s="127">
        <v>15.870999999999995</v>
      </c>
      <c r="F83" s="128">
        <v>34.412000000000006</v>
      </c>
      <c r="G83" s="138"/>
    </row>
    <row r="84" spans="2:19">
      <c r="B84" s="2">
        <v>82</v>
      </c>
      <c r="C84" s="126">
        <v>-6.0060000000000002</v>
      </c>
      <c r="D84" s="127">
        <v>5.5720000000000027</v>
      </c>
      <c r="E84" s="127">
        <v>-1.070999999999998</v>
      </c>
      <c r="F84" s="128">
        <v>32.275999999999996</v>
      </c>
      <c r="G84" s="138"/>
    </row>
    <row r="85" spans="2:19">
      <c r="B85" s="2">
        <v>83</v>
      </c>
      <c r="C85" s="126">
        <v>7.125</v>
      </c>
      <c r="D85" s="127">
        <v>7.3799999999999955</v>
      </c>
      <c r="E85" s="127">
        <v>-0.29900000000000659</v>
      </c>
      <c r="F85" s="128">
        <v>51.77600000000001</v>
      </c>
      <c r="G85" s="138"/>
    </row>
    <row r="86" spans="2:19">
      <c r="B86" s="2">
        <v>84</v>
      </c>
      <c r="C86" s="126">
        <v>7.2139999999999986</v>
      </c>
      <c r="D86" s="127">
        <v>4.1700000000000017</v>
      </c>
      <c r="E86" s="127">
        <v>5.5450000000000017</v>
      </c>
      <c r="F86" s="128">
        <v>51.008999999999986</v>
      </c>
      <c r="G86" s="138"/>
    </row>
    <row r="87" spans="2:19">
      <c r="B87" s="2">
        <v>85</v>
      </c>
      <c r="C87" s="126">
        <v>4.4849999999999994</v>
      </c>
      <c r="D87" s="127">
        <v>8.1149999999999949</v>
      </c>
      <c r="E87" s="127">
        <v>4.7150000000000034</v>
      </c>
      <c r="F87" s="128">
        <v>45.129999999999995</v>
      </c>
      <c r="G87" s="138"/>
    </row>
    <row r="88" spans="2:19">
      <c r="B88" s="2">
        <v>86</v>
      </c>
      <c r="C88" s="126">
        <v>4.3990000000000009</v>
      </c>
      <c r="D88" s="127">
        <v>12.022999999999996</v>
      </c>
      <c r="E88" s="127">
        <v>2.2909999999999968</v>
      </c>
      <c r="F88" s="128">
        <v>46.111999999999995</v>
      </c>
      <c r="G88" s="138"/>
    </row>
    <row r="89" spans="2:19">
      <c r="B89" s="2">
        <v>87</v>
      </c>
      <c r="C89" s="126">
        <v>19.025999999999996</v>
      </c>
      <c r="D89" s="127">
        <v>1.7710000000000008</v>
      </c>
      <c r="E89" s="127">
        <v>-16.716999999999999</v>
      </c>
      <c r="F89" s="128">
        <v>56.932999999999993</v>
      </c>
      <c r="G89" s="138"/>
    </row>
    <row r="90" spans="2:19">
      <c r="B90" s="2">
        <v>88</v>
      </c>
      <c r="C90" s="126">
        <v>11.835999999999999</v>
      </c>
      <c r="D90" s="127">
        <v>8.1219999999999999</v>
      </c>
      <c r="E90" s="127">
        <v>1.1809999999999974</v>
      </c>
      <c r="F90" s="128">
        <v>41.323000000000008</v>
      </c>
      <c r="G90" s="138"/>
    </row>
    <row r="91" spans="2:19">
      <c r="B91" s="2">
        <v>89</v>
      </c>
      <c r="C91" s="126">
        <v>18.866</v>
      </c>
      <c r="D91" s="127">
        <v>7.6200000000000045</v>
      </c>
      <c r="E91" s="127">
        <v>8.722999999999999</v>
      </c>
      <c r="F91" s="128">
        <v>48.215000000000003</v>
      </c>
      <c r="G91" s="138"/>
    </row>
    <row r="92" spans="2:19">
      <c r="B92" s="2">
        <v>90</v>
      </c>
      <c r="C92" s="126">
        <v>-8.3589999999999947</v>
      </c>
      <c r="D92" s="127">
        <v>0.62300000000000466</v>
      </c>
      <c r="E92" s="127">
        <v>8.1299999999999955</v>
      </c>
      <c r="F92" s="128">
        <v>47.980999999999995</v>
      </c>
      <c r="G92" s="138"/>
    </row>
    <row r="93" spans="2:19">
      <c r="B93" s="2">
        <v>91</v>
      </c>
      <c r="C93" s="126">
        <v>6.0019999999999953</v>
      </c>
      <c r="D93" s="127">
        <v>0.59099999999999397</v>
      </c>
      <c r="E93" s="127">
        <v>11.251999999999995</v>
      </c>
      <c r="F93" s="128">
        <v>56.350999999999999</v>
      </c>
      <c r="G93" s="138"/>
    </row>
    <row r="94" spans="2:19" ht="14.65" thickBot="1">
      <c r="B94" s="2">
        <v>92</v>
      </c>
      <c r="C94" s="126">
        <v>9.4669999999999987</v>
      </c>
      <c r="D94" s="127">
        <v>5.7109999999999985</v>
      </c>
      <c r="E94" s="127">
        <v>0.16500000000000001</v>
      </c>
      <c r="F94" s="128">
        <v>41.079000000000008</v>
      </c>
      <c r="G94" s="138"/>
    </row>
    <row r="95" spans="2:19" ht="15.75">
      <c r="B95" s="2">
        <v>93</v>
      </c>
      <c r="C95" s="123">
        <v>10.322000000000003</v>
      </c>
      <c r="D95" s="124">
        <v>-4.9770000000000039</v>
      </c>
      <c r="E95" s="124">
        <v>5.0819999999999936</v>
      </c>
      <c r="F95" s="125">
        <v>25.010000000000005</v>
      </c>
      <c r="G95" s="138" t="s">
        <v>26</v>
      </c>
      <c r="I95" s="3" t="s">
        <v>90</v>
      </c>
      <c r="J95" s="4"/>
      <c r="K95" s="4"/>
      <c r="L95" s="4"/>
      <c r="M95" s="5"/>
    </row>
    <row r="96" spans="2:19">
      <c r="B96" s="2">
        <v>94</v>
      </c>
      <c r="C96" s="126">
        <v>15.013999999999996</v>
      </c>
      <c r="D96" s="127">
        <v>7.3859999999999957</v>
      </c>
      <c r="E96" s="127">
        <v>29.093000000000004</v>
      </c>
      <c r="F96" s="128">
        <v>-13.233999999999995</v>
      </c>
      <c r="G96" s="138"/>
      <c r="I96" s="6"/>
      <c r="J96" s="7" t="s">
        <v>7</v>
      </c>
      <c r="K96" s="7" t="s">
        <v>8</v>
      </c>
      <c r="L96" s="7" t="s">
        <v>9</v>
      </c>
      <c r="M96" s="8" t="s">
        <v>10</v>
      </c>
      <c r="O96" t="s">
        <v>60</v>
      </c>
      <c r="P96" t="s">
        <v>7</v>
      </c>
      <c r="Q96" t="s">
        <v>8</v>
      </c>
      <c r="R96" t="s">
        <v>9</v>
      </c>
      <c r="S96" t="s">
        <v>10</v>
      </c>
    </row>
    <row r="97" spans="2:19">
      <c r="B97" s="2">
        <v>95</v>
      </c>
      <c r="C97" s="126">
        <v>26.346999999999994</v>
      </c>
      <c r="D97" s="127">
        <v>1.811000000000007</v>
      </c>
      <c r="E97" s="127">
        <v>10.530000000000001</v>
      </c>
      <c r="F97" s="128">
        <v>37.424000000000007</v>
      </c>
      <c r="G97" s="138"/>
      <c r="I97" s="6"/>
      <c r="J97" s="7"/>
      <c r="K97" s="7"/>
      <c r="L97" s="7"/>
      <c r="M97" s="8"/>
    </row>
    <row r="98" spans="2:19">
      <c r="B98" s="2">
        <v>96</v>
      </c>
      <c r="C98" s="126">
        <v>24.174000000000007</v>
      </c>
      <c r="D98" s="127">
        <v>2.2169999999999987</v>
      </c>
      <c r="E98" s="127">
        <v>25.751000000000005</v>
      </c>
      <c r="F98" s="128">
        <v>11.774000000000001</v>
      </c>
      <c r="G98" s="138"/>
      <c r="I98" s="6" t="s">
        <v>61</v>
      </c>
      <c r="J98" s="7">
        <v>0</v>
      </c>
      <c r="K98" s="7">
        <v>0</v>
      </c>
      <c r="L98" s="7">
        <v>0</v>
      </c>
      <c r="M98" s="8">
        <v>0</v>
      </c>
      <c r="O98" t="s">
        <v>61</v>
      </c>
      <c r="P98" s="85">
        <v>0</v>
      </c>
      <c r="Q98" s="85">
        <v>0</v>
      </c>
      <c r="R98" s="85">
        <v>0</v>
      </c>
      <c r="S98" s="85">
        <v>0</v>
      </c>
    </row>
    <row r="99" spans="2:19">
      <c r="B99" s="2">
        <v>97</v>
      </c>
      <c r="C99" s="126">
        <v>17.406999999999996</v>
      </c>
      <c r="D99" s="127">
        <v>8.4860000000000042</v>
      </c>
      <c r="E99" s="127">
        <v>-5.2480000000000047</v>
      </c>
      <c r="F99" s="128">
        <v>-29.686</v>
      </c>
      <c r="G99" s="138"/>
      <c r="I99" s="6" t="s">
        <v>62</v>
      </c>
      <c r="J99" s="7">
        <v>0</v>
      </c>
      <c r="K99" s="7">
        <v>0</v>
      </c>
      <c r="L99" s="7">
        <v>0</v>
      </c>
      <c r="M99" s="8">
        <v>0</v>
      </c>
      <c r="O99" t="s">
        <v>62</v>
      </c>
      <c r="P99" s="85">
        <v>0</v>
      </c>
      <c r="Q99" s="85">
        <v>0</v>
      </c>
      <c r="R99" s="85">
        <v>0</v>
      </c>
      <c r="S99" s="85">
        <v>0</v>
      </c>
    </row>
    <row r="100" spans="2:19">
      <c r="B100" s="2">
        <v>98</v>
      </c>
      <c r="C100" s="126">
        <v>-4.4509999999999934</v>
      </c>
      <c r="D100" s="127">
        <v>-1.1280000000000001</v>
      </c>
      <c r="E100" s="127">
        <v>-4.7219999999999942</v>
      </c>
      <c r="F100" s="128">
        <v>-8.5300000000000011</v>
      </c>
      <c r="G100" s="138"/>
      <c r="I100" s="6" t="s">
        <v>63</v>
      </c>
      <c r="J100" s="7">
        <v>0</v>
      </c>
      <c r="K100" s="7">
        <v>0</v>
      </c>
      <c r="L100" s="7">
        <v>0</v>
      </c>
      <c r="M100" s="8">
        <v>0</v>
      </c>
      <c r="O100" t="s">
        <v>63</v>
      </c>
      <c r="P100" s="85">
        <v>0</v>
      </c>
      <c r="Q100" s="85">
        <v>0</v>
      </c>
      <c r="R100" s="85">
        <v>0</v>
      </c>
      <c r="S100" s="85">
        <v>0</v>
      </c>
    </row>
    <row r="101" spans="2:19">
      <c r="B101" s="2">
        <v>99</v>
      </c>
      <c r="C101" s="126">
        <v>2.1710000000000065</v>
      </c>
      <c r="D101" s="127">
        <v>-20.834999999999994</v>
      </c>
      <c r="E101" s="127">
        <v>-4.0400000000000063</v>
      </c>
      <c r="F101" s="128">
        <v>10.382999999999996</v>
      </c>
      <c r="G101" s="138"/>
      <c r="I101" s="6" t="s">
        <v>64</v>
      </c>
      <c r="J101" s="7">
        <v>0</v>
      </c>
      <c r="K101" s="7">
        <v>0</v>
      </c>
      <c r="L101" s="7">
        <v>0</v>
      </c>
      <c r="M101" s="8">
        <v>0</v>
      </c>
      <c r="O101" t="s">
        <v>64</v>
      </c>
      <c r="P101" s="85">
        <v>0</v>
      </c>
      <c r="Q101" s="85">
        <v>0</v>
      </c>
      <c r="R101" s="85">
        <v>0</v>
      </c>
      <c r="S101" s="85">
        <v>0</v>
      </c>
    </row>
    <row r="102" spans="2:19">
      <c r="B102" s="2">
        <v>100</v>
      </c>
      <c r="C102" s="126">
        <v>10.634</v>
      </c>
      <c r="D102" s="127">
        <v>-27.689999999999998</v>
      </c>
      <c r="E102" s="127">
        <v>-8.2650000000000006</v>
      </c>
      <c r="F102" s="128">
        <v>2.8739999999999952</v>
      </c>
      <c r="G102" s="138"/>
      <c r="I102" s="6" t="s">
        <v>65</v>
      </c>
      <c r="J102" s="7">
        <v>1</v>
      </c>
      <c r="K102" s="7">
        <v>1</v>
      </c>
      <c r="L102" s="7">
        <v>0</v>
      </c>
      <c r="M102" s="8">
        <v>0</v>
      </c>
      <c r="O102" t="s">
        <v>65</v>
      </c>
      <c r="P102" s="85">
        <v>3.125E-2</v>
      </c>
      <c r="Q102" s="85">
        <v>3.3333333333333333E-2</v>
      </c>
      <c r="R102" s="85">
        <v>0</v>
      </c>
      <c r="S102" s="85">
        <v>0</v>
      </c>
    </row>
    <row r="103" spans="2:19">
      <c r="B103" s="2">
        <v>101</v>
      </c>
      <c r="C103" s="126">
        <v>27.620999999999995</v>
      </c>
      <c r="D103" s="127">
        <v>12.259</v>
      </c>
      <c r="E103" s="127">
        <v>-2.1869999999999976</v>
      </c>
      <c r="F103" s="128">
        <v>-29.113999999999997</v>
      </c>
      <c r="G103" s="138"/>
      <c r="I103" s="6" t="s">
        <v>66</v>
      </c>
      <c r="J103" s="7">
        <v>10</v>
      </c>
      <c r="K103" s="7">
        <v>11</v>
      </c>
      <c r="L103" s="7">
        <v>12</v>
      </c>
      <c r="M103" s="8">
        <v>6</v>
      </c>
      <c r="O103" t="s">
        <v>66</v>
      </c>
      <c r="P103" s="85">
        <v>0.3125</v>
      </c>
      <c r="Q103" s="85">
        <v>0.36666666666666664</v>
      </c>
      <c r="R103" s="85">
        <v>0.375</v>
      </c>
      <c r="S103" s="85">
        <v>0.1</v>
      </c>
    </row>
    <row r="104" spans="2:19">
      <c r="B104" s="2">
        <v>102</v>
      </c>
      <c r="C104" s="126"/>
      <c r="D104" s="127">
        <v>-8.3840000000000003</v>
      </c>
      <c r="E104" s="127">
        <v>-4.6989999999999981</v>
      </c>
      <c r="F104" s="128">
        <v>-10.486999999999995</v>
      </c>
      <c r="G104" s="138"/>
      <c r="I104" s="6" t="s">
        <v>67</v>
      </c>
      <c r="J104" s="7">
        <v>19</v>
      </c>
      <c r="K104" s="7">
        <v>12</v>
      </c>
      <c r="L104" s="7">
        <v>17</v>
      </c>
      <c r="M104" s="8">
        <v>36</v>
      </c>
      <c r="O104" t="s">
        <v>67</v>
      </c>
      <c r="P104" s="85">
        <v>0.59375</v>
      </c>
      <c r="Q104" s="85">
        <v>0.4</v>
      </c>
      <c r="R104" s="85">
        <v>0.53125</v>
      </c>
      <c r="S104" s="85">
        <v>0.6</v>
      </c>
    </row>
    <row r="105" spans="2:19">
      <c r="B105" s="2">
        <v>103</v>
      </c>
      <c r="C105" s="126"/>
      <c r="D105" s="127"/>
      <c r="E105" s="127">
        <v>-2.6629999999999967</v>
      </c>
      <c r="F105" s="128">
        <v>52.074000000000012</v>
      </c>
      <c r="G105" s="138"/>
      <c r="I105" s="6" t="s">
        <v>68</v>
      </c>
      <c r="J105" s="7">
        <v>2</v>
      </c>
      <c r="K105" s="7">
        <v>5</v>
      </c>
      <c r="L105" s="7">
        <v>3</v>
      </c>
      <c r="M105" s="8">
        <v>18</v>
      </c>
      <c r="O105" t="s">
        <v>68</v>
      </c>
      <c r="P105" s="85">
        <v>6.25E-2</v>
      </c>
      <c r="Q105" s="85">
        <v>0.16666666666666666</v>
      </c>
      <c r="R105" s="85">
        <v>9.375E-2</v>
      </c>
      <c r="S105" s="85">
        <v>0.3</v>
      </c>
    </row>
    <row r="106" spans="2:19">
      <c r="B106" s="2">
        <v>104</v>
      </c>
      <c r="C106" s="126"/>
      <c r="D106" s="127"/>
      <c r="E106" s="127"/>
      <c r="F106" s="128">
        <v>36.798000000000002</v>
      </c>
      <c r="G106" s="138"/>
      <c r="I106" s="6" t="s">
        <v>69</v>
      </c>
      <c r="J106" s="7">
        <v>0</v>
      </c>
      <c r="K106" s="7">
        <v>1</v>
      </c>
      <c r="L106" s="7">
        <v>0</v>
      </c>
      <c r="M106" s="8">
        <v>0</v>
      </c>
      <c r="O106" t="s">
        <v>69</v>
      </c>
      <c r="P106" s="85">
        <v>0</v>
      </c>
      <c r="Q106" s="85">
        <v>3.3333333333333333E-2</v>
      </c>
      <c r="R106" s="85">
        <v>0</v>
      </c>
      <c r="S106" s="85">
        <v>0</v>
      </c>
    </row>
    <row r="107" spans="2:19">
      <c r="B107" s="2">
        <v>105</v>
      </c>
      <c r="C107" s="126"/>
      <c r="D107" s="127"/>
      <c r="E107" s="127"/>
      <c r="F107" s="128">
        <v>50.988</v>
      </c>
      <c r="G107" s="138"/>
      <c r="I107" s="6" t="s">
        <v>70</v>
      </c>
      <c r="J107" s="7">
        <v>0</v>
      </c>
      <c r="K107" s="7">
        <v>0</v>
      </c>
      <c r="L107" s="7">
        <v>0</v>
      </c>
      <c r="M107" s="8">
        <v>0</v>
      </c>
      <c r="O107" t="s">
        <v>70</v>
      </c>
      <c r="P107" s="85">
        <v>0</v>
      </c>
      <c r="Q107" s="85">
        <v>0</v>
      </c>
      <c r="R107" s="85">
        <v>0</v>
      </c>
      <c r="S107" s="85">
        <v>0</v>
      </c>
    </row>
    <row r="108" spans="2:19">
      <c r="B108" s="2">
        <v>106</v>
      </c>
      <c r="C108" s="126"/>
      <c r="D108" s="127"/>
      <c r="E108" s="127"/>
      <c r="F108" s="128">
        <v>53.163999999999987</v>
      </c>
      <c r="G108" s="138"/>
      <c r="I108" s="6" t="s">
        <v>71</v>
      </c>
      <c r="J108" s="7">
        <v>0</v>
      </c>
      <c r="K108" s="7">
        <v>0</v>
      </c>
      <c r="L108" s="7">
        <v>0</v>
      </c>
      <c r="M108" s="8">
        <v>0</v>
      </c>
      <c r="O108" t="s">
        <v>71</v>
      </c>
      <c r="P108" s="85">
        <v>0</v>
      </c>
      <c r="Q108" s="85">
        <v>0</v>
      </c>
      <c r="R108" s="85">
        <v>0</v>
      </c>
      <c r="S108" s="85">
        <v>0</v>
      </c>
    </row>
    <row r="109" spans="2:19">
      <c r="B109" s="2">
        <v>107</v>
      </c>
      <c r="C109" s="126"/>
      <c r="D109" s="127"/>
      <c r="E109" s="127"/>
      <c r="F109" s="128">
        <v>43.902999999999992</v>
      </c>
      <c r="G109" s="138"/>
      <c r="I109" s="6" t="s">
        <v>72</v>
      </c>
      <c r="J109" s="7">
        <v>0</v>
      </c>
      <c r="K109" s="7">
        <v>0</v>
      </c>
      <c r="L109" s="7">
        <v>0</v>
      </c>
      <c r="M109" s="8">
        <v>0</v>
      </c>
      <c r="O109" t="s">
        <v>72</v>
      </c>
      <c r="P109" s="85">
        <v>0</v>
      </c>
      <c r="Q109" s="85">
        <v>0</v>
      </c>
      <c r="R109" s="85">
        <v>0</v>
      </c>
      <c r="S109" s="85">
        <v>0</v>
      </c>
    </row>
    <row r="110" spans="2:19">
      <c r="B110" s="2">
        <v>108</v>
      </c>
      <c r="C110" s="126"/>
      <c r="D110" s="127"/>
      <c r="E110" s="127"/>
      <c r="F110" s="128">
        <v>39.093999999999994</v>
      </c>
      <c r="G110" s="138"/>
      <c r="I110" s="6"/>
      <c r="J110" s="7"/>
      <c r="K110" s="7"/>
      <c r="L110" s="7"/>
      <c r="M110" s="8"/>
    </row>
    <row r="111" spans="2:19" ht="14.65" thickBot="1">
      <c r="B111" s="2">
        <v>109</v>
      </c>
      <c r="C111" s="126"/>
      <c r="D111" s="127"/>
      <c r="E111" s="127"/>
      <c r="F111" s="128">
        <v>24.322000000000003</v>
      </c>
      <c r="G111" s="138"/>
      <c r="I111" s="9" t="s">
        <v>77</v>
      </c>
      <c r="J111" s="10">
        <v>32</v>
      </c>
      <c r="K111" s="10">
        <v>30</v>
      </c>
      <c r="L111" s="10">
        <v>32</v>
      </c>
      <c r="M111" s="11">
        <v>60</v>
      </c>
      <c r="O111" t="s">
        <v>77</v>
      </c>
      <c r="P111" s="85">
        <v>1</v>
      </c>
      <c r="Q111" s="85">
        <v>1</v>
      </c>
      <c r="R111" s="85">
        <v>1</v>
      </c>
      <c r="S111" s="85">
        <v>1</v>
      </c>
    </row>
    <row r="112" spans="2:19">
      <c r="B112" s="2">
        <v>110</v>
      </c>
      <c r="C112" s="126"/>
      <c r="D112" s="127"/>
      <c r="E112" s="127"/>
      <c r="F112" s="128">
        <v>22.701999999999998</v>
      </c>
      <c r="G112" s="138"/>
    </row>
    <row r="113" spans="2:7">
      <c r="B113" s="2">
        <v>111</v>
      </c>
      <c r="C113" s="126"/>
      <c r="D113" s="127"/>
      <c r="E113" s="127"/>
      <c r="F113" s="128">
        <v>13.257999999999996</v>
      </c>
      <c r="G113" s="138"/>
    </row>
    <row r="114" spans="2:7">
      <c r="B114" s="2">
        <v>112</v>
      </c>
      <c r="C114" s="126"/>
      <c r="D114" s="127"/>
      <c r="E114" s="127"/>
      <c r="F114" s="128">
        <v>45.986999999999995</v>
      </c>
      <c r="G114" s="138"/>
    </row>
    <row r="115" spans="2:7">
      <c r="B115" s="2">
        <v>113</v>
      </c>
      <c r="C115" s="126"/>
      <c r="D115" s="127"/>
      <c r="E115" s="127"/>
      <c r="F115" s="128">
        <v>2.4590000000000032</v>
      </c>
      <c r="G115" s="138"/>
    </row>
    <row r="116" spans="2:7">
      <c r="B116" s="2">
        <v>114</v>
      </c>
      <c r="C116" s="126"/>
      <c r="D116" s="127"/>
      <c r="E116" s="127"/>
      <c r="F116" s="128">
        <v>29.191999999999993</v>
      </c>
      <c r="G116" s="138"/>
    </row>
    <row r="117" spans="2:7">
      <c r="B117" s="2">
        <v>115</v>
      </c>
      <c r="C117" s="126"/>
      <c r="D117" s="127"/>
      <c r="E117" s="127"/>
      <c r="F117" s="128">
        <v>23.073999999999998</v>
      </c>
      <c r="G117" s="138"/>
    </row>
    <row r="118" spans="2:7">
      <c r="B118" s="2">
        <v>116</v>
      </c>
      <c r="C118" s="126"/>
      <c r="D118" s="127"/>
      <c r="E118" s="127"/>
      <c r="F118" s="128">
        <v>50.657999999999987</v>
      </c>
      <c r="G118" s="138"/>
    </row>
    <row r="119" spans="2:7">
      <c r="B119" s="2">
        <v>117</v>
      </c>
      <c r="C119" s="126"/>
      <c r="D119" s="127"/>
      <c r="E119" s="127"/>
      <c r="F119" s="128">
        <v>38.442000000000007</v>
      </c>
      <c r="G119" s="138"/>
    </row>
    <row r="120" spans="2:7">
      <c r="B120" s="2">
        <v>118</v>
      </c>
      <c r="C120" s="126"/>
      <c r="D120" s="127"/>
      <c r="E120" s="127"/>
      <c r="F120" s="128">
        <v>23.486000000000004</v>
      </c>
      <c r="G120" s="138"/>
    </row>
    <row r="121" spans="2:7">
      <c r="B121" s="2">
        <v>119</v>
      </c>
      <c r="C121" s="126">
        <v>19.328000000000003</v>
      </c>
      <c r="D121" s="127">
        <v>-27.369999999999997</v>
      </c>
      <c r="E121" s="127">
        <v>10.316000000000003</v>
      </c>
      <c r="F121" s="128">
        <v>20.751999999999995</v>
      </c>
      <c r="G121" s="138"/>
    </row>
    <row r="122" spans="2:7">
      <c r="B122" s="2">
        <v>120</v>
      </c>
      <c r="C122" s="126">
        <v>-3.320999999999998</v>
      </c>
      <c r="D122" s="127">
        <v>-32.905000000000001</v>
      </c>
      <c r="E122" s="127">
        <v>-2.3610000000000042</v>
      </c>
      <c r="F122" s="128">
        <v>8.4860000000000042</v>
      </c>
      <c r="G122" s="138"/>
    </row>
    <row r="123" spans="2:7">
      <c r="B123" s="2">
        <v>121</v>
      </c>
      <c r="C123" s="126">
        <v>-22.213999999999999</v>
      </c>
      <c r="D123" s="127">
        <v>46.312000000000012</v>
      </c>
      <c r="E123" s="127">
        <v>-2.3610000000000042</v>
      </c>
      <c r="F123" s="128">
        <v>19.203000000000003</v>
      </c>
      <c r="G123" s="138"/>
    </row>
    <row r="124" spans="2:7">
      <c r="B124" s="2">
        <v>122</v>
      </c>
      <c r="C124" s="126">
        <v>11.900999999999996</v>
      </c>
      <c r="D124" s="127">
        <v>51.881</v>
      </c>
      <c r="E124" s="127">
        <v>32.081000000000003</v>
      </c>
      <c r="F124" s="128">
        <v>2.3859999999999957</v>
      </c>
      <c r="G124" s="138"/>
    </row>
    <row r="125" spans="2:7">
      <c r="B125" s="2">
        <v>123</v>
      </c>
      <c r="C125" s="126">
        <v>15.224999999999994</v>
      </c>
      <c r="D125" s="127">
        <v>69.443999999999988</v>
      </c>
      <c r="E125" s="127">
        <v>10.843999999999994</v>
      </c>
      <c r="F125" s="128">
        <v>17.849999999999994</v>
      </c>
      <c r="G125" s="138"/>
    </row>
    <row r="126" spans="2:7">
      <c r="B126" s="2">
        <v>124</v>
      </c>
      <c r="C126" s="126">
        <v>10.290999999999997</v>
      </c>
      <c r="D126" s="127">
        <v>46.25800000000001</v>
      </c>
      <c r="E126" s="127">
        <v>38.669000000000011</v>
      </c>
      <c r="F126" s="128">
        <v>1.090999999999994</v>
      </c>
      <c r="G126" s="138"/>
    </row>
    <row r="127" spans="2:7">
      <c r="B127" s="2">
        <v>125</v>
      </c>
      <c r="C127" s="126">
        <v>49.167000000000002</v>
      </c>
      <c r="D127" s="127">
        <v>43.800000000000011</v>
      </c>
      <c r="E127" s="127">
        <v>32.734999999999999</v>
      </c>
      <c r="F127" s="128">
        <v>13.132000000000005</v>
      </c>
      <c r="G127" s="138"/>
    </row>
    <row r="128" spans="2:7">
      <c r="B128" s="2">
        <v>126</v>
      </c>
      <c r="C128" s="126">
        <v>31.399000000000001</v>
      </c>
      <c r="D128" s="127"/>
      <c r="E128" s="129"/>
      <c r="F128" s="128">
        <v>-1.4320000000000022</v>
      </c>
      <c r="G128" s="138"/>
    </row>
    <row r="129" spans="2:7">
      <c r="B129" s="2">
        <v>127</v>
      </c>
      <c r="C129" s="126">
        <v>20.260999999999996</v>
      </c>
      <c r="D129" s="127"/>
      <c r="E129" s="129"/>
      <c r="F129" s="128">
        <v>48.536000000000001</v>
      </c>
      <c r="G129" s="138"/>
    </row>
    <row r="130" spans="2:7">
      <c r="B130" s="2">
        <v>128</v>
      </c>
      <c r="C130" s="126"/>
      <c r="D130" s="127"/>
      <c r="E130" s="127"/>
      <c r="F130" s="128">
        <v>27.427000000000007</v>
      </c>
      <c r="G130" s="138"/>
    </row>
    <row r="131" spans="2:7">
      <c r="B131" s="2">
        <v>129</v>
      </c>
      <c r="C131" s="126">
        <v>-5.8649999999999949</v>
      </c>
      <c r="D131" s="127"/>
      <c r="E131" s="127"/>
      <c r="F131" s="128">
        <v>11.310000000000002</v>
      </c>
      <c r="G131" s="138"/>
    </row>
    <row r="132" spans="2:7">
      <c r="B132" s="2">
        <v>130</v>
      </c>
      <c r="C132" s="126">
        <v>5.0229999999999961</v>
      </c>
      <c r="D132" s="127"/>
      <c r="E132" s="127"/>
      <c r="F132" s="128">
        <v>0.96299999999999386</v>
      </c>
      <c r="G132" s="138"/>
    </row>
    <row r="133" spans="2:7">
      <c r="B133" s="2">
        <v>131</v>
      </c>
      <c r="C133" s="126"/>
      <c r="D133" s="127"/>
      <c r="E133" s="127"/>
      <c r="F133" s="128">
        <v>18.989999999999995</v>
      </c>
      <c r="G133" s="138"/>
    </row>
    <row r="134" spans="2:7">
      <c r="B134" s="2">
        <v>132</v>
      </c>
      <c r="C134" s="126"/>
      <c r="D134" s="127"/>
      <c r="E134" s="127"/>
      <c r="F134" s="128">
        <v>23.343999999999994</v>
      </c>
      <c r="G134" s="138"/>
    </row>
    <row r="135" spans="2:7">
      <c r="B135" s="2">
        <v>133</v>
      </c>
      <c r="C135" s="126"/>
      <c r="D135" s="127"/>
      <c r="E135" s="127"/>
      <c r="F135" s="128">
        <v>20.293999999999997</v>
      </c>
      <c r="G135" s="138"/>
    </row>
    <row r="136" spans="2:7">
      <c r="B136" s="2">
        <v>134</v>
      </c>
      <c r="C136" s="126"/>
      <c r="D136" s="127"/>
      <c r="E136" s="127"/>
      <c r="F136" s="128">
        <v>32.319999999999993</v>
      </c>
      <c r="G136" s="138"/>
    </row>
    <row r="137" spans="2:7">
      <c r="B137" s="2">
        <v>135</v>
      </c>
      <c r="C137" s="126"/>
      <c r="D137" s="127"/>
      <c r="E137" s="127"/>
      <c r="F137" s="128">
        <v>21.033000000000001</v>
      </c>
      <c r="G137" s="138"/>
    </row>
    <row r="138" spans="2:7">
      <c r="B138" s="2">
        <v>136</v>
      </c>
      <c r="C138" s="126"/>
      <c r="D138" s="127"/>
      <c r="E138" s="127"/>
      <c r="F138" s="128">
        <v>6.5370000000000061</v>
      </c>
      <c r="G138" s="138"/>
    </row>
    <row r="139" spans="2:7">
      <c r="B139" s="2">
        <v>137</v>
      </c>
      <c r="C139" s="126"/>
      <c r="D139" s="127"/>
      <c r="E139" s="127"/>
      <c r="F139" s="128">
        <v>13.444999999999993</v>
      </c>
      <c r="G139" s="138"/>
    </row>
    <row r="140" spans="2:7">
      <c r="B140" s="2">
        <v>138</v>
      </c>
      <c r="C140" s="126"/>
      <c r="D140" s="127"/>
      <c r="E140" s="127"/>
      <c r="F140" s="128">
        <v>5.7109999999999985</v>
      </c>
      <c r="G140" s="138"/>
    </row>
    <row r="141" spans="2:7">
      <c r="B141" s="2">
        <v>139</v>
      </c>
      <c r="C141" s="126"/>
      <c r="D141" s="127"/>
      <c r="E141" s="127"/>
      <c r="F141" s="128">
        <v>8.3130000000000024</v>
      </c>
      <c r="G141" s="138"/>
    </row>
    <row r="142" spans="2:7">
      <c r="B142" s="2">
        <v>140</v>
      </c>
      <c r="C142" s="126">
        <v>1.0120000000000005</v>
      </c>
      <c r="D142" s="127">
        <v>0.4030000000000058</v>
      </c>
      <c r="E142" s="127">
        <v>10.125</v>
      </c>
      <c r="F142" s="128">
        <v>8.3659999999999997</v>
      </c>
      <c r="G142" s="138"/>
    </row>
    <row r="143" spans="2:7">
      <c r="B143" s="2">
        <v>141</v>
      </c>
      <c r="C143" s="126">
        <v>16.39</v>
      </c>
      <c r="D143" s="127">
        <v>6.9809999999999945</v>
      </c>
      <c r="E143" s="127">
        <v>28.510999999999996</v>
      </c>
      <c r="F143" s="128">
        <v>2.4260000000000019</v>
      </c>
      <c r="G143" s="138"/>
    </row>
    <row r="144" spans="2:7">
      <c r="B144" s="2">
        <v>142</v>
      </c>
      <c r="C144" s="126">
        <v>-44.929000000000002</v>
      </c>
      <c r="D144" s="127">
        <v>9.9039999999999964</v>
      </c>
      <c r="E144" s="127">
        <v>21.614999999999995</v>
      </c>
      <c r="F144" s="128">
        <v>16.073999999999998</v>
      </c>
      <c r="G144" s="138"/>
    </row>
    <row r="145" spans="2:19">
      <c r="B145" s="2">
        <v>143</v>
      </c>
      <c r="C145" s="126">
        <v>-21.570999999999998</v>
      </c>
      <c r="D145" s="127">
        <v>-21.435000000000002</v>
      </c>
      <c r="E145" s="127">
        <v>-0.8539999999999992</v>
      </c>
      <c r="F145" s="128">
        <v>39.19</v>
      </c>
      <c r="G145" s="138"/>
    </row>
    <row r="146" spans="2:19">
      <c r="B146" s="2">
        <v>144</v>
      </c>
      <c r="C146" s="126">
        <v>-5.3010000000000019</v>
      </c>
      <c r="D146" s="127">
        <v>-1.9890000000000043</v>
      </c>
      <c r="E146" s="127">
        <v>7.5949999999999989</v>
      </c>
      <c r="F146" s="128">
        <v>58.153999999999996</v>
      </c>
      <c r="G146" s="138"/>
    </row>
    <row r="147" spans="2:19">
      <c r="B147" s="2">
        <v>145</v>
      </c>
      <c r="C147" s="126">
        <v>-24.680999999999997</v>
      </c>
      <c r="D147" s="127">
        <v>-3.3469999999999942</v>
      </c>
      <c r="E147" s="127">
        <v>12.555000000000007</v>
      </c>
      <c r="F147" s="128">
        <v>10.090999999999994</v>
      </c>
      <c r="G147" s="138"/>
    </row>
    <row r="148" spans="2:19">
      <c r="B148" s="2">
        <v>146</v>
      </c>
      <c r="C148" s="126">
        <v>7.367999999999995</v>
      </c>
      <c r="D148" s="127">
        <v>3.813999999999993</v>
      </c>
      <c r="E148" s="127">
        <v>0.62300000000000466</v>
      </c>
      <c r="F148" s="128">
        <v>21.801000000000002</v>
      </c>
      <c r="G148" s="138"/>
    </row>
    <row r="149" spans="2:19">
      <c r="B149" s="2">
        <v>147</v>
      </c>
      <c r="C149" s="126">
        <v>-14.801000000000002</v>
      </c>
      <c r="D149" s="127">
        <v>4.304000000000002</v>
      </c>
      <c r="E149" s="127">
        <v>1.909000000000006</v>
      </c>
      <c r="F149" s="128">
        <v>34.406000000000006</v>
      </c>
      <c r="G149" s="138"/>
    </row>
    <row r="150" spans="2:19">
      <c r="B150" s="2">
        <v>148</v>
      </c>
      <c r="C150" s="126">
        <v>10.816000000000003</v>
      </c>
      <c r="D150" s="127">
        <v>-6.8889999999999958</v>
      </c>
      <c r="E150" s="127">
        <v>0.65099999999999625</v>
      </c>
      <c r="F150" s="128">
        <v>26.564999999999998</v>
      </c>
      <c r="G150" s="138"/>
    </row>
    <row r="151" spans="2:19">
      <c r="B151" s="2">
        <v>149</v>
      </c>
      <c r="C151" s="126">
        <v>-8.4989999999999952</v>
      </c>
      <c r="D151" s="127">
        <v>3.0769999999999982</v>
      </c>
      <c r="E151" s="127">
        <v>-1.6850000000000023</v>
      </c>
      <c r="F151" s="128">
        <v>56.31</v>
      </c>
      <c r="G151" s="138"/>
    </row>
    <row r="152" spans="2:19">
      <c r="B152" s="2">
        <v>150</v>
      </c>
      <c r="C152" s="126">
        <v>0.65</v>
      </c>
      <c r="D152" s="127">
        <v>-8.5619999999999976</v>
      </c>
      <c r="E152" s="127">
        <v>-1.1460000000000008</v>
      </c>
      <c r="F152" s="128">
        <v>56.31</v>
      </c>
      <c r="G152" s="138"/>
    </row>
    <row r="153" spans="2:19">
      <c r="B153" s="2">
        <v>151</v>
      </c>
      <c r="C153" s="126">
        <v>-13.031000000000006</v>
      </c>
      <c r="D153" s="127">
        <v>46.102000000000004</v>
      </c>
      <c r="E153" s="127">
        <v>0.65400000000000003</v>
      </c>
      <c r="F153" s="128">
        <v>45</v>
      </c>
      <c r="G153" s="138"/>
    </row>
    <row r="154" spans="2:19">
      <c r="B154" s="2">
        <v>152</v>
      </c>
      <c r="C154" s="126"/>
      <c r="D154" s="127">
        <v>0.60299999999999443</v>
      </c>
      <c r="E154" s="127">
        <v>0.68</v>
      </c>
      <c r="F154" s="128">
        <v>24.897000000000006</v>
      </c>
      <c r="G154" s="138"/>
    </row>
    <row r="155" spans="2:19" ht="14.65" thickBot="1">
      <c r="B155" s="2">
        <v>153</v>
      </c>
      <c r="C155" s="132"/>
      <c r="D155" s="133"/>
      <c r="E155" s="133">
        <v>8.1299999999999955</v>
      </c>
      <c r="F155" s="134"/>
      <c r="G155" s="138"/>
    </row>
    <row r="156" spans="2:19">
      <c r="B156" t="s">
        <v>27</v>
      </c>
      <c r="C156">
        <f>COUNT(C3:C155)</f>
        <v>105</v>
      </c>
      <c r="D156">
        <f t="shared" ref="D156:F156" si="0">COUNT(D3:D155)</f>
        <v>102</v>
      </c>
      <c r="E156">
        <f t="shared" si="0"/>
        <v>101</v>
      </c>
      <c r="F156">
        <f t="shared" si="0"/>
        <v>141</v>
      </c>
    </row>
    <row r="159" spans="2:19">
      <c r="B159" s="140" t="s">
        <v>53</v>
      </c>
      <c r="C159" s="140"/>
      <c r="D159" s="140"/>
      <c r="E159" s="140"/>
      <c r="F159" s="140"/>
      <c r="H159" s="137" t="s">
        <v>73</v>
      </c>
      <c r="I159" s="137"/>
      <c r="J159" s="137"/>
      <c r="K159" s="137"/>
      <c r="L159" s="137"/>
      <c r="O159" s="47" t="s">
        <v>1</v>
      </c>
      <c r="P159" s="47" t="s">
        <v>2</v>
      </c>
      <c r="Q159" s="47" t="s">
        <v>3</v>
      </c>
      <c r="R159" s="47" t="s">
        <v>4</v>
      </c>
    </row>
    <row r="160" spans="2:19">
      <c r="B160" s="1" t="s">
        <v>54</v>
      </c>
      <c r="C160" s="44" t="s">
        <v>1</v>
      </c>
      <c r="D160" s="1" t="s">
        <v>55</v>
      </c>
      <c r="E160" s="1" t="s">
        <v>3</v>
      </c>
      <c r="F160" s="1" t="s">
        <v>4</v>
      </c>
      <c r="H160" t="s">
        <v>60</v>
      </c>
      <c r="I160" t="s">
        <v>7</v>
      </c>
      <c r="J160" t="s">
        <v>8</v>
      </c>
      <c r="K160" t="s">
        <v>9</v>
      </c>
      <c r="L160" t="s">
        <v>10</v>
      </c>
      <c r="M160" s="50"/>
      <c r="N160" s="48"/>
      <c r="O160" s="12"/>
      <c r="P160" s="12"/>
      <c r="Q160" s="12"/>
      <c r="R160" s="12"/>
      <c r="S160" s="50"/>
    </row>
    <row r="161" spans="2:19">
      <c r="B161" s="1" t="s">
        <v>56</v>
      </c>
      <c r="C161" s="44">
        <f>COUNTIF(C3:C155,"&lt;=-150")</f>
        <v>0</v>
      </c>
      <c r="D161" s="44">
        <f t="shared" ref="D161:F161" si="1">COUNTIF(D3:D155,"&lt;=-150")</f>
        <v>0</v>
      </c>
      <c r="E161" s="44">
        <f t="shared" si="1"/>
        <v>0</v>
      </c>
      <c r="F161" s="44">
        <f t="shared" si="1"/>
        <v>0</v>
      </c>
      <c r="H161" t="s">
        <v>61</v>
      </c>
      <c r="I161" s="46">
        <f>C161/C173</f>
        <v>0</v>
      </c>
      <c r="J161" s="46">
        <f t="shared" ref="J161" si="2">D161/D173</f>
        <v>0</v>
      </c>
      <c r="K161" s="46">
        <f>E161/E173</f>
        <v>0</v>
      </c>
      <c r="L161" s="46">
        <f>F161/F173</f>
        <v>0</v>
      </c>
      <c r="M161" s="50"/>
      <c r="N161" s="1"/>
      <c r="O161" s="49">
        <v>0</v>
      </c>
      <c r="P161" s="49">
        <v>0</v>
      </c>
      <c r="Q161" s="49">
        <v>0</v>
      </c>
      <c r="R161" s="49">
        <v>0</v>
      </c>
      <c r="S161" s="50"/>
    </row>
    <row r="162" spans="2:19">
      <c r="B162" s="1" t="s">
        <v>31</v>
      </c>
      <c r="C162" s="44">
        <f>COUNTIF(C3:C155,"&lt;=-120")-COUNTIF(C3:C155,"&lt;-150")</f>
        <v>0</v>
      </c>
      <c r="D162" s="44">
        <f t="shared" ref="D162:F162" si="3">COUNTIF(D3:D155,"&lt;=-120")-COUNTIF(D3:D155,"&lt;-150")</f>
        <v>0</v>
      </c>
      <c r="E162" s="44">
        <f t="shared" si="3"/>
        <v>0</v>
      </c>
      <c r="F162" s="44">
        <f t="shared" si="3"/>
        <v>0</v>
      </c>
      <c r="H162" t="s">
        <v>62</v>
      </c>
      <c r="I162" s="46">
        <f>C162/C173</f>
        <v>0</v>
      </c>
      <c r="J162" s="46">
        <f t="shared" ref="J162:L162" si="4">D162/D173</f>
        <v>0</v>
      </c>
      <c r="K162" s="46">
        <f t="shared" si="4"/>
        <v>0</v>
      </c>
      <c r="L162" s="46">
        <f t="shared" si="4"/>
        <v>0</v>
      </c>
      <c r="M162" s="50"/>
      <c r="N162" s="45"/>
      <c r="O162" s="49">
        <v>0</v>
      </c>
      <c r="P162" s="49">
        <v>0</v>
      </c>
      <c r="Q162" s="49">
        <v>0</v>
      </c>
      <c r="R162" s="49">
        <v>0</v>
      </c>
      <c r="S162" s="50"/>
    </row>
    <row r="163" spans="2:19">
      <c r="B163" s="1" t="s">
        <v>57</v>
      </c>
      <c r="C163" s="44">
        <f>COUNTIF(C3:C155,"&lt;=-90")-COUNTIF(C3:C155,"&lt;-120")</f>
        <v>0</v>
      </c>
      <c r="D163" s="44">
        <f t="shared" ref="D163:F163" si="5">COUNTIF(D3:D155,"&lt;=-90")-COUNTIF(D3:D155,"&lt;-120")</f>
        <v>0</v>
      </c>
      <c r="E163" s="44">
        <f t="shared" si="5"/>
        <v>0</v>
      </c>
      <c r="F163" s="44">
        <f t="shared" si="5"/>
        <v>0</v>
      </c>
      <c r="H163" t="s">
        <v>63</v>
      </c>
      <c r="I163" s="46">
        <f>C163/C173</f>
        <v>0</v>
      </c>
      <c r="J163" s="46">
        <f t="shared" ref="J163:L163" si="6">D163/D173</f>
        <v>0</v>
      </c>
      <c r="K163" s="46">
        <f t="shared" si="6"/>
        <v>0</v>
      </c>
      <c r="L163" s="46">
        <f t="shared" si="6"/>
        <v>0</v>
      </c>
      <c r="M163" s="50"/>
      <c r="N163" s="45"/>
      <c r="O163" s="49">
        <v>0</v>
      </c>
      <c r="P163" s="49">
        <v>0</v>
      </c>
      <c r="Q163" s="49">
        <v>0</v>
      </c>
      <c r="R163" s="49">
        <v>0</v>
      </c>
      <c r="S163" s="50"/>
    </row>
    <row r="164" spans="2:19">
      <c r="B164" s="1" t="s">
        <v>58</v>
      </c>
      <c r="C164" s="44">
        <f>COUNTIF(C3:C155,"&lt;=-60")-COUNTIF(C3:C155,"&lt;-90")</f>
        <v>0</v>
      </c>
      <c r="D164" s="44">
        <f t="shared" ref="D164:F164" si="7">COUNTIF(D3:D155,"&lt;=-60")-COUNTIF(D3:D155,"&lt;-90")</f>
        <v>0</v>
      </c>
      <c r="E164" s="44">
        <f t="shared" si="7"/>
        <v>0</v>
      </c>
      <c r="F164" s="44">
        <f t="shared" si="7"/>
        <v>0</v>
      </c>
      <c r="H164" t="s">
        <v>64</v>
      </c>
      <c r="I164" s="46">
        <f>C164/C173</f>
        <v>0</v>
      </c>
      <c r="J164" s="46">
        <f t="shared" ref="J164:L164" si="8">D164/D173</f>
        <v>0</v>
      </c>
      <c r="K164" s="46">
        <f t="shared" si="8"/>
        <v>0</v>
      </c>
      <c r="L164" s="46">
        <f t="shared" si="8"/>
        <v>0</v>
      </c>
      <c r="M164" s="50"/>
      <c r="N164" s="45"/>
      <c r="O164" s="49">
        <v>0</v>
      </c>
      <c r="P164" s="49">
        <v>0</v>
      </c>
      <c r="Q164" s="49">
        <v>0</v>
      </c>
      <c r="R164" s="49">
        <v>0</v>
      </c>
      <c r="S164" s="50"/>
    </row>
    <row r="165" spans="2:19" ht="14.65" thickBot="1">
      <c r="B165" s="15" t="s">
        <v>32</v>
      </c>
      <c r="C165" s="70">
        <f>COUNTIF(C3:C155,"&lt;=-30")-COUNTIF(C3:C155,"&lt;-60")</f>
        <v>3</v>
      </c>
      <c r="D165" s="70">
        <f t="shared" ref="D165:F165" si="9">COUNTIF(D3:D155,"&lt;=-30")-COUNTIF(D3:D155,"&lt;-60")</f>
        <v>5</v>
      </c>
      <c r="E165" s="70">
        <f t="shared" si="9"/>
        <v>3</v>
      </c>
      <c r="F165" s="70">
        <f t="shared" si="9"/>
        <v>0</v>
      </c>
      <c r="H165" t="s">
        <v>65</v>
      </c>
      <c r="I165" s="46">
        <f>C165/C173</f>
        <v>2.8571428571428571E-2</v>
      </c>
      <c r="J165" s="46">
        <f t="shared" ref="J165:L165" si="10">D165/D173</f>
        <v>4.9019607843137254E-2</v>
      </c>
      <c r="K165" s="46">
        <f t="shared" si="10"/>
        <v>2.9702970297029702E-2</v>
      </c>
      <c r="L165" s="46">
        <f t="shared" si="10"/>
        <v>0</v>
      </c>
      <c r="M165" s="50"/>
      <c r="N165" s="51"/>
      <c r="O165" s="52">
        <v>2.8571428571428571E-2</v>
      </c>
      <c r="P165" s="52">
        <v>4.9019607843137254E-2</v>
      </c>
      <c r="Q165" s="52">
        <v>2.9702970297029702E-2</v>
      </c>
      <c r="R165" s="52">
        <v>0</v>
      </c>
      <c r="S165" s="50"/>
    </row>
    <row r="166" spans="2:19">
      <c r="B166" s="73" t="s">
        <v>33</v>
      </c>
      <c r="C166" s="74">
        <f>COUNTIF(C3:C155,"&lt;=0")-COUNTIF(C3:C155,"&lt;-30")</f>
        <v>44</v>
      </c>
      <c r="D166" s="74">
        <f t="shared" ref="D166:F166" si="11">COUNTIF(D3:D155,"&lt;=0")-COUNTIF(D3:D155,"&lt;-30")</f>
        <v>29</v>
      </c>
      <c r="E166" s="74">
        <f t="shared" si="11"/>
        <v>28</v>
      </c>
      <c r="F166" s="75">
        <f t="shared" si="11"/>
        <v>14</v>
      </c>
      <c r="H166" s="3" t="s">
        <v>66</v>
      </c>
      <c r="I166" s="55">
        <f>C166/C173</f>
        <v>0.41904761904761906</v>
      </c>
      <c r="J166" s="55">
        <f t="shared" ref="J166:L166" si="12">D166/D173</f>
        <v>0.28431372549019607</v>
      </c>
      <c r="K166" s="55">
        <f t="shared" si="12"/>
        <v>0.27722772277227725</v>
      </c>
      <c r="L166" s="55">
        <f t="shared" si="12"/>
        <v>9.9290780141843976E-2</v>
      </c>
      <c r="M166" s="56"/>
      <c r="N166" s="57"/>
      <c r="O166" s="58">
        <v>0.41904761904761906</v>
      </c>
      <c r="P166" s="58">
        <v>0.28431372549019607</v>
      </c>
      <c r="Q166" s="58">
        <v>0.27722772277227725</v>
      </c>
      <c r="R166" s="59">
        <v>9.9290780141843976E-2</v>
      </c>
      <c r="S166" s="50"/>
    </row>
    <row r="167" spans="2:19" ht="14.65" thickBot="1">
      <c r="B167" s="67" t="s">
        <v>34</v>
      </c>
      <c r="C167" s="76">
        <f>COUNTIF(C3:C155,"&lt;=30")-COUNTIF(C3:C155,"&lt;0")</f>
        <v>53</v>
      </c>
      <c r="D167" s="76">
        <f t="shared" ref="D167:F167" si="13">COUNTIF(D3:D155,"&lt;=30")-COUNTIF(D3:D155,"&lt;0")</f>
        <v>55</v>
      </c>
      <c r="E167" s="76">
        <f t="shared" si="13"/>
        <v>58</v>
      </c>
      <c r="F167" s="77">
        <f t="shared" si="13"/>
        <v>81</v>
      </c>
      <c r="H167" s="9" t="s">
        <v>67</v>
      </c>
      <c r="I167" s="60">
        <f>C167/C173</f>
        <v>0.50476190476190474</v>
      </c>
      <c r="J167" s="60">
        <f t="shared" ref="J167:L167" si="14">D167/D173</f>
        <v>0.53921568627450978</v>
      </c>
      <c r="K167" s="60">
        <f t="shared" si="14"/>
        <v>0.57425742574257421</v>
      </c>
      <c r="L167" s="60">
        <f t="shared" si="14"/>
        <v>0.57446808510638303</v>
      </c>
      <c r="M167" s="61"/>
      <c r="N167" s="62"/>
      <c r="O167" s="63">
        <v>0.50476190476190474</v>
      </c>
      <c r="P167" s="63">
        <v>0.53921568627450978</v>
      </c>
      <c r="Q167" s="63">
        <v>0.57425742574257421</v>
      </c>
      <c r="R167" s="64">
        <v>0.57446808510638303</v>
      </c>
      <c r="S167" s="50"/>
    </row>
    <row r="168" spans="2:19">
      <c r="B168" s="71" t="s">
        <v>35</v>
      </c>
      <c r="C168" s="72">
        <f>COUNTIF(C3:C155,"&lt;=60")-COUNTIF(C3:C155,"&lt;30")</f>
        <v>5</v>
      </c>
      <c r="D168" s="72">
        <f t="shared" ref="D168:F168" si="15">COUNTIF(D3:D155,"&lt;=60")-COUNTIF(D3:D155,"&lt;30")</f>
        <v>12</v>
      </c>
      <c r="E168" s="72">
        <f t="shared" si="15"/>
        <v>11</v>
      </c>
      <c r="F168" s="72">
        <f t="shared" si="15"/>
        <v>46</v>
      </c>
      <c r="H168" t="s">
        <v>68</v>
      </c>
      <c r="I168" s="46">
        <f>C168/C173</f>
        <v>4.7619047619047616E-2</v>
      </c>
      <c r="J168" s="46">
        <f t="shared" ref="J168:L168" si="16">D168/D173</f>
        <v>0.11764705882352941</v>
      </c>
      <c r="K168" s="46">
        <f t="shared" si="16"/>
        <v>0.10891089108910891</v>
      </c>
      <c r="L168" s="46">
        <f t="shared" si="16"/>
        <v>0.32624113475177308</v>
      </c>
      <c r="M168" s="50"/>
      <c r="N168" s="53"/>
      <c r="O168" s="54">
        <v>4.7619047619047616E-2</v>
      </c>
      <c r="P168" s="54">
        <v>0.11764705882352941</v>
      </c>
      <c r="Q168" s="54">
        <v>0.10891089108910891</v>
      </c>
      <c r="R168" s="54">
        <v>0.32624113475177308</v>
      </c>
      <c r="S168" s="50"/>
    </row>
    <row r="169" spans="2:19">
      <c r="B169" s="45" t="s">
        <v>36</v>
      </c>
      <c r="C169" s="44">
        <f>COUNTIF(C3:C155,"&lt;=90")-COUNTIF(C3:C155,"&lt;60")</f>
        <v>0</v>
      </c>
      <c r="D169" s="44">
        <f t="shared" ref="D169:F169" si="17">COUNTIF(D3:D155,"&lt;=90")-COUNTIF(D3:D155,"&lt;60")</f>
        <v>1</v>
      </c>
      <c r="E169" s="44">
        <f t="shared" si="17"/>
        <v>1</v>
      </c>
      <c r="F169" s="44">
        <f t="shared" si="17"/>
        <v>0</v>
      </c>
      <c r="H169" t="s">
        <v>69</v>
      </c>
      <c r="I169" s="46">
        <f>C169/C173</f>
        <v>0</v>
      </c>
      <c r="J169" s="46">
        <f t="shared" ref="J169:L169" si="18">D169/D173</f>
        <v>9.8039215686274508E-3</v>
      </c>
      <c r="K169" s="46">
        <f t="shared" si="18"/>
        <v>9.9009900990099011E-3</v>
      </c>
      <c r="L169" s="46">
        <f t="shared" si="18"/>
        <v>0</v>
      </c>
      <c r="M169" s="50"/>
      <c r="N169" s="1"/>
      <c r="O169" s="49">
        <v>0</v>
      </c>
      <c r="P169" s="49">
        <v>9.8039215686274508E-3</v>
      </c>
      <c r="Q169" s="49">
        <v>9.9009900990099011E-3</v>
      </c>
      <c r="R169" s="49">
        <v>0</v>
      </c>
      <c r="S169" s="50"/>
    </row>
    <row r="170" spans="2:19">
      <c r="B170" s="45" t="s">
        <v>59</v>
      </c>
      <c r="C170" s="44">
        <f>COUNTIF(C3:C155,"&lt;=120")-COUNTIF(C3:C155,"&lt;90")</f>
        <v>0</v>
      </c>
      <c r="D170" s="44">
        <f t="shared" ref="D170:F170" si="19">COUNTIF(D3:D155,"&lt;=120")-COUNTIF(D3:D155,"&lt;90")</f>
        <v>0</v>
      </c>
      <c r="E170" s="44">
        <f t="shared" si="19"/>
        <v>0</v>
      </c>
      <c r="F170" s="44">
        <f t="shared" si="19"/>
        <v>0</v>
      </c>
      <c r="H170" t="s">
        <v>70</v>
      </c>
      <c r="I170" s="46">
        <f>C170/C173</f>
        <v>0</v>
      </c>
      <c r="J170" s="46">
        <f t="shared" ref="J170:L170" si="20">D170/D173</f>
        <v>0</v>
      </c>
      <c r="K170" s="46">
        <f t="shared" si="20"/>
        <v>0</v>
      </c>
      <c r="L170" s="46">
        <f t="shared" si="20"/>
        <v>0</v>
      </c>
      <c r="M170" s="50"/>
      <c r="N170" s="1"/>
      <c r="O170" s="49">
        <v>0</v>
      </c>
      <c r="P170" s="49">
        <v>0</v>
      </c>
      <c r="Q170" s="49">
        <v>0</v>
      </c>
      <c r="R170" s="49">
        <v>0</v>
      </c>
      <c r="S170" s="50"/>
    </row>
    <row r="171" spans="2:19">
      <c r="B171" s="45" t="s">
        <v>50</v>
      </c>
      <c r="C171" s="44">
        <f>COUNTIF(C3:C155,"&lt;=150")-COUNTIF(C3:C155,"&lt;120")</f>
        <v>0</v>
      </c>
      <c r="D171" s="44">
        <f t="shared" ref="D171:F171" si="21">COUNTIF(D3:D155,"&lt;=150")-COUNTIF(D3:D155,"&lt;120")</f>
        <v>0</v>
      </c>
      <c r="E171" s="44">
        <f t="shared" si="21"/>
        <v>0</v>
      </c>
      <c r="F171" s="44">
        <f t="shared" si="21"/>
        <v>0</v>
      </c>
      <c r="H171" t="s">
        <v>71</v>
      </c>
      <c r="I171" s="46">
        <f>C171/C173</f>
        <v>0</v>
      </c>
      <c r="J171" s="46">
        <f t="shared" ref="J171:L171" si="22">D171/D173</f>
        <v>0</v>
      </c>
      <c r="K171" s="46">
        <f t="shared" si="22"/>
        <v>0</v>
      </c>
      <c r="L171" s="46">
        <f t="shared" si="22"/>
        <v>0</v>
      </c>
      <c r="M171" s="50"/>
      <c r="N171" s="1"/>
      <c r="O171" s="49">
        <v>0</v>
      </c>
      <c r="P171" s="49">
        <v>0</v>
      </c>
      <c r="Q171" s="49">
        <v>0</v>
      </c>
      <c r="R171" s="49">
        <v>0</v>
      </c>
      <c r="S171" s="50"/>
    </row>
    <row r="172" spans="2:19">
      <c r="B172" s="45" t="s">
        <v>37</v>
      </c>
      <c r="C172" s="44">
        <f>COUNTIF(C3:C155,"&lt;=180")-COUNTIF(C3:C155,"&lt;150")</f>
        <v>0</v>
      </c>
      <c r="D172" s="44">
        <f t="shared" ref="D172:F172" si="23">COUNTIF(D3:D155,"&lt;=180")-COUNTIF(D3:D155,"&lt;150")</f>
        <v>0</v>
      </c>
      <c r="E172" s="44">
        <f t="shared" si="23"/>
        <v>0</v>
      </c>
      <c r="F172" s="44">
        <f t="shared" si="23"/>
        <v>0</v>
      </c>
      <c r="H172" t="s">
        <v>72</v>
      </c>
      <c r="I172" s="46">
        <f>C172/C173</f>
        <v>0</v>
      </c>
      <c r="J172" s="46">
        <f t="shared" ref="J172:L172" si="24">D172/D173</f>
        <v>0</v>
      </c>
      <c r="K172" s="46">
        <f t="shared" si="24"/>
        <v>0</v>
      </c>
      <c r="L172" s="46">
        <f t="shared" si="24"/>
        <v>0</v>
      </c>
      <c r="M172" s="50"/>
      <c r="N172" s="1"/>
      <c r="O172" s="49">
        <v>0</v>
      </c>
      <c r="P172" s="49">
        <v>0</v>
      </c>
      <c r="Q172" s="49">
        <v>0</v>
      </c>
      <c r="R172" s="49">
        <v>0</v>
      </c>
      <c r="S172" s="50"/>
    </row>
    <row r="173" spans="2:19">
      <c r="B173" s="1" t="s">
        <v>12</v>
      </c>
      <c r="C173" s="44">
        <f>SUM(C161:C172)</f>
        <v>105</v>
      </c>
      <c r="D173" s="44">
        <f t="shared" ref="D173:F173" si="25">SUM(D161:D172)</f>
        <v>102</v>
      </c>
      <c r="E173" s="44">
        <f t="shared" si="25"/>
        <v>101</v>
      </c>
      <c r="F173" s="44">
        <f t="shared" si="25"/>
        <v>141</v>
      </c>
      <c r="H173" t="s">
        <v>11</v>
      </c>
      <c r="I173" s="46">
        <f>C173/C173</f>
        <v>1</v>
      </c>
      <c r="J173" s="46">
        <f t="shared" ref="J173:L173" si="26">D173/D173</f>
        <v>1</v>
      </c>
      <c r="K173" s="46">
        <f t="shared" si="26"/>
        <v>1</v>
      </c>
      <c r="L173" s="46">
        <f t="shared" si="26"/>
        <v>1</v>
      </c>
      <c r="M173" s="50"/>
      <c r="N173" s="12"/>
      <c r="O173" s="12"/>
      <c r="P173" s="12"/>
      <c r="Q173" s="12"/>
      <c r="R173" s="12"/>
      <c r="S173" s="50"/>
    </row>
    <row r="174" spans="2:19">
      <c r="M174" s="50"/>
      <c r="N174" s="1"/>
      <c r="O174" s="49">
        <v>1</v>
      </c>
      <c r="P174" s="49">
        <v>1</v>
      </c>
      <c r="Q174" s="49">
        <v>1</v>
      </c>
      <c r="R174" s="49">
        <v>1</v>
      </c>
      <c r="S174" s="50"/>
    </row>
    <row r="177" spans="3:17">
      <c r="C177" s="78">
        <f>SUM(D173:E173)</f>
        <v>203</v>
      </c>
      <c r="D177" s="78">
        <f>SUM(D161:E165,D168:E172)</f>
        <v>33</v>
      </c>
      <c r="F177" s="79">
        <f>D177/C177</f>
        <v>0.1625615763546798</v>
      </c>
      <c r="P177" s="65">
        <f>SUM(P165,P168,P169)</f>
        <v>0.1764705882352941</v>
      </c>
      <c r="Q177" s="65">
        <f>SUM(Q165,Q168,Q169)</f>
        <v>0.14851485148514854</v>
      </c>
    </row>
  </sheetData>
  <mergeCells count="5">
    <mergeCell ref="G3:G52"/>
    <mergeCell ref="G53:G94"/>
    <mergeCell ref="G95:G155"/>
    <mergeCell ref="B159:F159"/>
    <mergeCell ref="H159:L159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145"/>
  <sheetViews>
    <sheetView topLeftCell="A125" zoomScale="70" zoomScaleNormal="70" workbookViewId="0">
      <selection activeCell="N173" sqref="N173"/>
    </sheetView>
  </sheetViews>
  <sheetFormatPr defaultRowHeight="14.25"/>
  <cols>
    <col min="2" max="2" width="18.73046875" bestFit="1" customWidth="1"/>
    <col min="3" max="6" width="9" style="97"/>
    <col min="8" max="9" width="18.73046875" bestFit="1" customWidth="1"/>
    <col min="15" max="15" width="18.73046875" bestFit="1" customWidth="1"/>
  </cols>
  <sheetData>
    <row r="1" spans="2:19">
      <c r="B1" t="s">
        <v>83</v>
      </c>
    </row>
    <row r="2" spans="2:19" ht="14.65" thickBot="1">
      <c r="B2" s="13"/>
      <c r="C2" s="98" t="s">
        <v>1</v>
      </c>
      <c r="D2" s="98" t="s">
        <v>2</v>
      </c>
      <c r="E2" s="98" t="s">
        <v>3</v>
      </c>
      <c r="F2" s="98" t="s">
        <v>28</v>
      </c>
    </row>
    <row r="3" spans="2:19">
      <c r="B3" s="2">
        <v>1</v>
      </c>
      <c r="C3" s="116">
        <v>-28.420999999999999</v>
      </c>
      <c r="D3" s="117">
        <v>-2.4959999999999951</v>
      </c>
      <c r="E3" s="117">
        <v>0.21800000000000352</v>
      </c>
      <c r="F3" s="118">
        <v>33.698999999999998</v>
      </c>
      <c r="G3" s="138" t="s">
        <v>0</v>
      </c>
    </row>
    <row r="4" spans="2:19" ht="14.65" thickBot="1">
      <c r="B4" s="2">
        <v>2</v>
      </c>
      <c r="C4" s="119">
        <v>-1.2309999999999945</v>
      </c>
      <c r="D4" s="120">
        <v>-1.7639999999999958</v>
      </c>
      <c r="E4" s="120">
        <v>0.55800000000000693</v>
      </c>
      <c r="F4" s="121">
        <v>15.918000000000006</v>
      </c>
      <c r="G4" s="138"/>
    </row>
    <row r="5" spans="2:19">
      <c r="B5" s="2">
        <v>3</v>
      </c>
      <c r="C5" s="119">
        <v>3.0160000000000053</v>
      </c>
      <c r="D5" s="120">
        <v>-1.4410000000000025</v>
      </c>
      <c r="E5" s="120">
        <v>2.4489999999999981</v>
      </c>
      <c r="F5" s="121">
        <v>34.578999999999994</v>
      </c>
      <c r="G5" s="138"/>
      <c r="I5" s="3" t="s">
        <v>84</v>
      </c>
      <c r="J5" s="4"/>
      <c r="K5" s="4"/>
      <c r="L5" s="4"/>
      <c r="M5" s="5"/>
      <c r="O5" s="3" t="s">
        <v>84</v>
      </c>
    </row>
    <row r="6" spans="2:19">
      <c r="B6" s="2">
        <v>4</v>
      </c>
      <c r="C6" s="119">
        <v>0.87300000000000466</v>
      </c>
      <c r="D6" s="120">
        <v>2.2909999999999968</v>
      </c>
      <c r="E6" s="120">
        <v>0.29300000000000637</v>
      </c>
      <c r="F6" s="121">
        <v>21.08</v>
      </c>
      <c r="G6" s="138"/>
      <c r="I6" s="6" t="s">
        <v>60</v>
      </c>
      <c r="J6" s="7" t="s">
        <v>7</v>
      </c>
      <c r="K6" s="7" t="s">
        <v>8</v>
      </c>
      <c r="L6" s="7" t="s">
        <v>9</v>
      </c>
      <c r="M6" s="8" t="s">
        <v>10</v>
      </c>
      <c r="O6" t="s">
        <v>60</v>
      </c>
      <c r="P6" t="s">
        <v>7</v>
      </c>
      <c r="Q6" t="s">
        <v>8</v>
      </c>
      <c r="R6" t="s">
        <v>9</v>
      </c>
      <c r="S6" t="s">
        <v>10</v>
      </c>
    </row>
    <row r="7" spans="2:19">
      <c r="B7" s="2">
        <v>5</v>
      </c>
      <c r="C7" s="119">
        <v>3.5840000000000032</v>
      </c>
      <c r="D7" s="120">
        <v>-16.757000000000005</v>
      </c>
      <c r="E7" s="120">
        <v>24.650999999999996</v>
      </c>
      <c r="F7" s="121">
        <v>30.769999999999996</v>
      </c>
      <c r="G7" s="138"/>
      <c r="I7" s="6"/>
      <c r="J7" s="7"/>
      <c r="K7" s="7"/>
      <c r="L7" s="7"/>
      <c r="M7" s="8"/>
    </row>
    <row r="8" spans="2:19">
      <c r="B8" s="2">
        <v>6</v>
      </c>
      <c r="C8" s="119">
        <v>4.0310000000000059</v>
      </c>
      <c r="D8" s="120">
        <v>5.4339999999999975</v>
      </c>
      <c r="E8" s="120">
        <v>-13.884</v>
      </c>
      <c r="F8" s="121">
        <v>23.957999999999998</v>
      </c>
      <c r="G8" s="138"/>
      <c r="I8" s="6" t="s">
        <v>61</v>
      </c>
      <c r="J8" s="7">
        <v>0</v>
      </c>
      <c r="K8" s="7">
        <v>0</v>
      </c>
      <c r="L8" s="7">
        <v>0</v>
      </c>
      <c r="M8" s="8">
        <v>0</v>
      </c>
      <c r="O8" t="s">
        <v>61</v>
      </c>
      <c r="P8" s="85">
        <v>0</v>
      </c>
      <c r="Q8" s="85">
        <v>0</v>
      </c>
      <c r="R8" s="85">
        <v>0</v>
      </c>
      <c r="S8" s="85">
        <v>0</v>
      </c>
    </row>
    <row r="9" spans="2:19">
      <c r="B9" s="2">
        <v>7</v>
      </c>
      <c r="C9" s="119">
        <v>-10.894000000000005</v>
      </c>
      <c r="D9" s="120">
        <v>7.5090000000000003</v>
      </c>
      <c r="E9" s="120">
        <v>-1.1200000000000045</v>
      </c>
      <c r="F9" s="121">
        <v>19.367999999999995</v>
      </c>
      <c r="G9" s="138"/>
      <c r="I9" s="6" t="s">
        <v>62</v>
      </c>
      <c r="J9" s="7">
        <v>0</v>
      </c>
      <c r="K9" s="7">
        <v>0</v>
      </c>
      <c r="L9" s="7">
        <v>0</v>
      </c>
      <c r="M9" s="8">
        <v>0</v>
      </c>
      <c r="O9" t="s">
        <v>62</v>
      </c>
      <c r="P9" s="85">
        <v>0</v>
      </c>
      <c r="Q9" s="85">
        <v>0</v>
      </c>
      <c r="R9" s="85">
        <v>0</v>
      </c>
      <c r="S9" s="85">
        <v>0</v>
      </c>
    </row>
    <row r="10" spans="2:19">
      <c r="B10" s="2">
        <v>8</v>
      </c>
      <c r="C10" s="119">
        <v>7.5109999999999957</v>
      </c>
      <c r="D10" s="120">
        <v>-3.3059999999999974</v>
      </c>
      <c r="E10" s="120">
        <v>9.75</v>
      </c>
      <c r="F10" s="121">
        <v>34.75</v>
      </c>
      <c r="G10" s="138"/>
      <c r="I10" s="6" t="s">
        <v>63</v>
      </c>
      <c r="J10" s="7">
        <v>0</v>
      </c>
      <c r="K10" s="7">
        <v>0</v>
      </c>
      <c r="L10" s="7">
        <v>0</v>
      </c>
      <c r="M10" s="8">
        <v>0</v>
      </c>
      <c r="O10" t="s">
        <v>63</v>
      </c>
      <c r="P10" s="85">
        <v>0</v>
      </c>
      <c r="Q10" s="85">
        <v>0</v>
      </c>
      <c r="R10" s="85">
        <v>0</v>
      </c>
      <c r="S10" s="85">
        <v>0</v>
      </c>
    </row>
    <row r="11" spans="2:19">
      <c r="B11" s="2">
        <v>9</v>
      </c>
      <c r="C11" s="122">
        <v>1.8049999999999999</v>
      </c>
      <c r="D11" s="120">
        <v>-7.0019999999999953</v>
      </c>
      <c r="E11" s="120">
        <v>-0.27400000000000091</v>
      </c>
      <c r="F11" s="121">
        <v>21.766999999999996</v>
      </c>
      <c r="G11" s="138"/>
      <c r="I11" s="6" t="s">
        <v>64</v>
      </c>
      <c r="J11" s="7">
        <v>0</v>
      </c>
      <c r="K11" s="7">
        <v>0</v>
      </c>
      <c r="L11" s="7">
        <v>0</v>
      </c>
      <c r="M11" s="8">
        <v>0</v>
      </c>
      <c r="O11" t="s">
        <v>64</v>
      </c>
      <c r="P11" s="85">
        <v>0</v>
      </c>
      <c r="Q11" s="85">
        <v>0</v>
      </c>
      <c r="R11" s="85">
        <v>0</v>
      </c>
      <c r="S11" s="85">
        <v>0</v>
      </c>
    </row>
    <row r="12" spans="2:19">
      <c r="B12" s="2">
        <v>10</v>
      </c>
      <c r="C12" s="122">
        <v>-6.4420000000000002</v>
      </c>
      <c r="D12" s="120">
        <v>-4.2720000000000056</v>
      </c>
      <c r="E12" s="120">
        <v>1.5660000000000025</v>
      </c>
      <c r="F12" s="121">
        <v>28.924000000000007</v>
      </c>
      <c r="G12" s="138"/>
      <c r="I12" s="6" t="s">
        <v>65</v>
      </c>
      <c r="J12" s="7">
        <v>0</v>
      </c>
      <c r="K12" s="7">
        <v>0</v>
      </c>
      <c r="L12" s="7">
        <v>0</v>
      </c>
      <c r="M12" s="8">
        <v>1</v>
      </c>
      <c r="O12" t="s">
        <v>65</v>
      </c>
      <c r="P12" s="85">
        <v>0</v>
      </c>
      <c r="Q12" s="85">
        <v>0</v>
      </c>
      <c r="R12" s="85">
        <v>0</v>
      </c>
      <c r="S12" s="85">
        <v>3.0303030303030304E-2</v>
      </c>
    </row>
    <row r="13" spans="2:19">
      <c r="B13" s="2">
        <v>11</v>
      </c>
      <c r="C13" s="122">
        <v>-4.6630000000000003</v>
      </c>
      <c r="D13" s="120">
        <v>-10.129000000000005</v>
      </c>
      <c r="E13" s="120">
        <v>-8.5990000000000038</v>
      </c>
      <c r="F13" s="121">
        <v>37.423000000000002</v>
      </c>
      <c r="G13" s="138"/>
      <c r="I13" s="6" t="s">
        <v>66</v>
      </c>
      <c r="J13" s="7">
        <v>15</v>
      </c>
      <c r="K13" s="7">
        <v>22</v>
      </c>
      <c r="L13" s="7">
        <v>21</v>
      </c>
      <c r="M13" s="8">
        <v>11</v>
      </c>
      <c r="O13" t="s">
        <v>66</v>
      </c>
      <c r="P13" s="85">
        <v>0.57692307692307687</v>
      </c>
      <c r="Q13" s="85">
        <v>0.62857142857142856</v>
      </c>
      <c r="R13" s="85">
        <v>0.6</v>
      </c>
      <c r="S13" s="85">
        <v>0.33333333333333331</v>
      </c>
    </row>
    <row r="14" spans="2:19">
      <c r="B14" s="2">
        <v>12</v>
      </c>
      <c r="C14" s="122">
        <v>2.6850000000000001</v>
      </c>
      <c r="D14" s="120">
        <v>1.3960000000000008</v>
      </c>
      <c r="E14" s="120">
        <v>3.4129999999999967</v>
      </c>
      <c r="F14" s="121"/>
      <c r="G14" s="138"/>
      <c r="I14" s="6" t="s">
        <v>67</v>
      </c>
      <c r="J14" s="7">
        <v>11</v>
      </c>
      <c r="K14" s="7">
        <v>13</v>
      </c>
      <c r="L14" s="7">
        <v>14</v>
      </c>
      <c r="M14" s="8">
        <v>16</v>
      </c>
      <c r="O14" t="s">
        <v>67</v>
      </c>
      <c r="P14" s="85">
        <v>0.42307692307692307</v>
      </c>
      <c r="Q14" s="85">
        <v>0.37142857142857144</v>
      </c>
      <c r="R14" s="85">
        <v>0.4</v>
      </c>
      <c r="S14" s="85">
        <v>0.48484848484848486</v>
      </c>
    </row>
    <row r="15" spans="2:19">
      <c r="B15" s="2">
        <v>13</v>
      </c>
      <c r="C15" s="119">
        <v>-3.632000000000005</v>
      </c>
      <c r="D15" s="120">
        <v>-3.3499999999999943</v>
      </c>
      <c r="E15" s="120">
        <v>-20.864000000000004</v>
      </c>
      <c r="F15" s="121">
        <v>9.938999999999993</v>
      </c>
      <c r="G15" s="138"/>
      <c r="I15" s="6" t="s">
        <v>68</v>
      </c>
      <c r="J15" s="7">
        <v>0</v>
      </c>
      <c r="K15" s="7">
        <v>0</v>
      </c>
      <c r="L15" s="7">
        <v>0</v>
      </c>
      <c r="M15" s="8">
        <v>5</v>
      </c>
      <c r="O15" t="s">
        <v>68</v>
      </c>
      <c r="P15" s="85">
        <v>0</v>
      </c>
      <c r="Q15" s="85">
        <v>0</v>
      </c>
      <c r="R15" s="85">
        <v>0</v>
      </c>
      <c r="S15" s="85">
        <v>0.15151515151515152</v>
      </c>
    </row>
    <row r="16" spans="2:19">
      <c r="B16" s="2">
        <v>14</v>
      </c>
      <c r="C16" s="119">
        <v>1.9030000000000058</v>
      </c>
      <c r="D16" s="120">
        <v>-7.4060000000000059</v>
      </c>
      <c r="E16" s="120">
        <v>-7.8580000000000041</v>
      </c>
      <c r="F16" s="121">
        <v>9.6269999999999953</v>
      </c>
      <c r="G16" s="138"/>
      <c r="I16" s="6" t="s">
        <v>69</v>
      </c>
      <c r="J16" s="7">
        <v>0</v>
      </c>
      <c r="K16" s="7">
        <v>0</v>
      </c>
      <c r="L16" s="7">
        <v>0</v>
      </c>
      <c r="M16" s="8">
        <v>0</v>
      </c>
      <c r="O16" t="s">
        <v>69</v>
      </c>
      <c r="P16" s="85">
        <v>0</v>
      </c>
      <c r="Q16" s="85">
        <v>0</v>
      </c>
      <c r="R16" s="85">
        <v>0</v>
      </c>
      <c r="S16" s="85">
        <v>0</v>
      </c>
    </row>
    <row r="17" spans="2:19">
      <c r="B17" s="2">
        <v>15</v>
      </c>
      <c r="C17" s="119">
        <v>-15.888999999999996</v>
      </c>
      <c r="D17" s="120">
        <v>-7.5</v>
      </c>
      <c r="E17" s="120">
        <v>-4.5660000000000025</v>
      </c>
      <c r="F17" s="121">
        <v>9.4080000000000013</v>
      </c>
      <c r="G17" s="138"/>
      <c r="I17" s="6" t="s">
        <v>70</v>
      </c>
      <c r="J17" s="7">
        <v>0</v>
      </c>
      <c r="K17" s="7">
        <v>0</v>
      </c>
      <c r="L17" s="7">
        <v>0</v>
      </c>
      <c r="M17" s="8">
        <v>0</v>
      </c>
      <c r="O17" t="s">
        <v>70</v>
      </c>
      <c r="P17" s="85">
        <v>0</v>
      </c>
      <c r="Q17" s="85">
        <v>0</v>
      </c>
      <c r="R17" s="85">
        <v>0</v>
      </c>
      <c r="S17" s="85">
        <v>0</v>
      </c>
    </row>
    <row r="18" spans="2:19">
      <c r="B18" s="2">
        <v>16</v>
      </c>
      <c r="C18" s="119">
        <v>-14.043999999999997</v>
      </c>
      <c r="D18" s="120">
        <v>2.2069999999999936</v>
      </c>
      <c r="E18" s="120">
        <v>6.1440000000000055</v>
      </c>
      <c r="F18" s="121">
        <v>-0.15200000000000102</v>
      </c>
      <c r="G18" s="138"/>
      <c r="I18" s="6" t="s">
        <v>71</v>
      </c>
      <c r="J18" s="7">
        <v>0</v>
      </c>
      <c r="K18" s="7">
        <v>0</v>
      </c>
      <c r="L18" s="7">
        <v>0</v>
      </c>
      <c r="M18" s="8">
        <v>0</v>
      </c>
      <c r="O18" t="s">
        <v>71</v>
      </c>
      <c r="P18" s="85">
        <v>0</v>
      </c>
      <c r="Q18" s="85">
        <v>0</v>
      </c>
      <c r="R18" s="85">
        <v>0</v>
      </c>
      <c r="S18" s="85">
        <v>0</v>
      </c>
    </row>
    <row r="19" spans="2:19">
      <c r="B19" s="2">
        <v>17</v>
      </c>
      <c r="C19" s="119">
        <v>2.1170000000000044</v>
      </c>
      <c r="D19" s="120">
        <v>-9.2270000000000039</v>
      </c>
      <c r="E19" s="120">
        <v>-3.7360000000000042</v>
      </c>
      <c r="F19" s="121">
        <v>-4.1170000000000044</v>
      </c>
      <c r="G19" s="138"/>
      <c r="I19" s="6" t="s">
        <v>72</v>
      </c>
      <c r="J19" s="7">
        <v>0</v>
      </c>
      <c r="K19" s="7">
        <v>0</v>
      </c>
      <c r="L19" s="7">
        <v>0</v>
      </c>
      <c r="M19" s="8">
        <v>0</v>
      </c>
      <c r="O19" t="s">
        <v>72</v>
      </c>
      <c r="P19" s="85">
        <v>0</v>
      </c>
      <c r="Q19" s="85">
        <v>0</v>
      </c>
      <c r="R19" s="85">
        <v>0</v>
      </c>
      <c r="S19" s="85">
        <v>0</v>
      </c>
    </row>
    <row r="20" spans="2:19">
      <c r="B20" s="2">
        <v>18</v>
      </c>
      <c r="C20" s="119">
        <v>-16.090999999999994</v>
      </c>
      <c r="D20" s="120">
        <v>-16.298000000000002</v>
      </c>
      <c r="E20" s="120">
        <v>-14.269000000000005</v>
      </c>
      <c r="F20" s="121">
        <v>-0.79999999999999716</v>
      </c>
      <c r="G20" s="138"/>
      <c r="I20" s="6"/>
      <c r="J20" s="7"/>
      <c r="K20" s="7"/>
      <c r="L20" s="7"/>
      <c r="M20" s="8"/>
      <c r="P20" s="85"/>
      <c r="Q20" s="85"/>
      <c r="R20" s="85"/>
      <c r="S20" s="85"/>
    </row>
    <row r="21" spans="2:19" ht="14.65" thickBot="1">
      <c r="B21" s="2">
        <v>19</v>
      </c>
      <c r="C21" s="119">
        <v>-1.2879999999999967</v>
      </c>
      <c r="D21" s="120">
        <v>-2.0330000000000013</v>
      </c>
      <c r="E21" s="120">
        <v>14.575999999999993</v>
      </c>
      <c r="F21" s="121">
        <v>-8.2759999999999962</v>
      </c>
      <c r="G21" s="138"/>
      <c r="I21" s="9" t="s">
        <v>77</v>
      </c>
      <c r="J21" s="10">
        <v>26</v>
      </c>
      <c r="K21" s="10">
        <v>35</v>
      </c>
      <c r="L21" s="10">
        <v>35</v>
      </c>
      <c r="M21" s="11">
        <v>33</v>
      </c>
      <c r="O21" t="s">
        <v>77</v>
      </c>
      <c r="P21" s="85">
        <v>1</v>
      </c>
      <c r="Q21" s="85">
        <v>1</v>
      </c>
      <c r="R21" s="85">
        <v>1</v>
      </c>
      <c r="S21" s="85">
        <v>1</v>
      </c>
    </row>
    <row r="22" spans="2:19">
      <c r="B22" s="2">
        <v>20</v>
      </c>
      <c r="C22" s="119">
        <v>1.9039999999999964</v>
      </c>
      <c r="D22" s="120">
        <v>-0.22599999999999909</v>
      </c>
      <c r="E22" s="120">
        <v>-4.4189999999999969</v>
      </c>
      <c r="F22" s="121">
        <v>1.9039999999999964</v>
      </c>
      <c r="G22" s="138"/>
    </row>
    <row r="23" spans="2:19">
      <c r="B23" s="2">
        <v>21</v>
      </c>
      <c r="C23" s="119">
        <v>-1.8310000000000031</v>
      </c>
      <c r="D23" s="120">
        <v>16.760999999999996</v>
      </c>
      <c r="E23" s="120">
        <v>-5.5259999999999962</v>
      </c>
      <c r="F23" s="121">
        <v>8.1689999999999969</v>
      </c>
      <c r="G23" s="138"/>
    </row>
    <row r="24" spans="2:19">
      <c r="B24" s="2">
        <v>22</v>
      </c>
      <c r="C24" s="122">
        <v>-15.023999999999999</v>
      </c>
      <c r="D24" s="120">
        <v>7.3979999999999961</v>
      </c>
      <c r="E24" s="120">
        <v>14.099999999999994</v>
      </c>
      <c r="F24" s="121">
        <v>3.2939999999999969</v>
      </c>
      <c r="G24" s="138"/>
    </row>
    <row r="25" spans="2:19">
      <c r="B25" s="2">
        <v>23</v>
      </c>
      <c r="C25" s="99">
        <v>-35.765999999999998</v>
      </c>
      <c r="D25" s="101">
        <v>1.875</v>
      </c>
      <c r="E25" s="101">
        <v>-2.3700000000000045</v>
      </c>
      <c r="F25" s="102"/>
      <c r="G25" s="138"/>
    </row>
    <row r="26" spans="2:19">
      <c r="B26" s="2">
        <v>24</v>
      </c>
      <c r="C26" s="100">
        <v>-9.9060000000000059</v>
      </c>
      <c r="D26" s="101">
        <v>-2.027000000000001</v>
      </c>
      <c r="E26" s="101">
        <v>-4.936000000000007</v>
      </c>
      <c r="F26" s="102">
        <v>-16.106999999999999</v>
      </c>
      <c r="G26" s="138"/>
    </row>
    <row r="27" spans="2:19">
      <c r="B27" s="2">
        <v>25</v>
      </c>
      <c r="C27" s="100">
        <v>9.3960000000000008</v>
      </c>
      <c r="D27" s="101">
        <v>-2.5930000000000035</v>
      </c>
      <c r="E27" s="101">
        <v>-7.3050000000000068</v>
      </c>
      <c r="F27" s="102">
        <v>-2.3050000000000068</v>
      </c>
      <c r="G27" s="138"/>
    </row>
    <row r="28" spans="2:19">
      <c r="B28" s="2">
        <v>26</v>
      </c>
      <c r="C28" s="100">
        <v>-15.349999999999994</v>
      </c>
      <c r="D28" s="101">
        <v>-14.599000000000004</v>
      </c>
      <c r="E28" s="101">
        <v>1.2540000000000049</v>
      </c>
      <c r="F28" s="102">
        <v>-0.12999999999999545</v>
      </c>
      <c r="G28" s="138"/>
    </row>
    <row r="29" spans="2:19">
      <c r="B29" s="2">
        <v>27</v>
      </c>
      <c r="C29" s="100">
        <v>-11.855999999999995</v>
      </c>
      <c r="D29" s="101">
        <v>-1.1149999999999949</v>
      </c>
      <c r="E29" s="101">
        <v>-1.3319999999999936</v>
      </c>
      <c r="F29" s="102">
        <v>-23.164000000000001</v>
      </c>
      <c r="G29" s="138"/>
    </row>
    <row r="30" spans="2:19">
      <c r="B30" s="2">
        <v>28</v>
      </c>
      <c r="C30" s="100">
        <v>-20.393000000000001</v>
      </c>
      <c r="D30" s="101">
        <v>0.39499999999999602</v>
      </c>
      <c r="E30" s="101">
        <v>-3.8649999999999949</v>
      </c>
      <c r="F30" s="102">
        <v>-18.25</v>
      </c>
      <c r="G30" s="138"/>
    </row>
    <row r="31" spans="2:19">
      <c r="B31" s="2">
        <v>29</v>
      </c>
      <c r="C31" s="100">
        <v>-12.546999999999997</v>
      </c>
      <c r="D31" s="101">
        <v>0.46500000000000002</v>
      </c>
      <c r="E31" s="101">
        <v>-13.703000000000003</v>
      </c>
      <c r="F31" s="102">
        <v>0.42700000000000671</v>
      </c>
      <c r="G31" s="138"/>
    </row>
    <row r="32" spans="2:19">
      <c r="B32" s="2">
        <v>30</v>
      </c>
      <c r="C32" s="100">
        <v>-11.022999999999996</v>
      </c>
      <c r="D32" s="101">
        <v>-5.7060000000000031</v>
      </c>
      <c r="E32" s="101">
        <v>0.62199999999999989</v>
      </c>
      <c r="F32" s="102">
        <v>-35.414000000000001</v>
      </c>
      <c r="G32" s="138"/>
    </row>
    <row r="33" spans="2:19">
      <c r="B33" s="2">
        <v>31</v>
      </c>
      <c r="C33" s="100">
        <v>1.7210000000000036</v>
      </c>
      <c r="D33" s="101">
        <v>-0.632000000000005</v>
      </c>
      <c r="E33" s="101">
        <v>2.5859999999999985</v>
      </c>
      <c r="F33" s="102">
        <v>-29.959000000000003</v>
      </c>
      <c r="G33" s="138"/>
    </row>
    <row r="34" spans="2:19">
      <c r="B34" s="2">
        <v>32</v>
      </c>
      <c r="C34" s="100">
        <v>18.483000000000004</v>
      </c>
      <c r="D34" s="101">
        <v>4.3229999999999933</v>
      </c>
      <c r="E34" s="101">
        <v>-7.3199999999999932</v>
      </c>
      <c r="F34" s="102">
        <v>-18.876999999999995</v>
      </c>
      <c r="G34" s="138"/>
    </row>
    <row r="35" spans="2:19">
      <c r="B35" s="2">
        <v>33</v>
      </c>
      <c r="C35" s="100"/>
      <c r="D35" s="101">
        <v>-12.816999999999993</v>
      </c>
      <c r="E35" s="101">
        <v>-5.5390000000000015</v>
      </c>
      <c r="F35" s="102">
        <v>5.6740000000000066</v>
      </c>
      <c r="G35" s="138"/>
    </row>
    <row r="36" spans="2:19">
      <c r="B36" s="2">
        <v>34</v>
      </c>
      <c r="C36" s="100"/>
      <c r="D36" s="101">
        <v>8.1350000000000051</v>
      </c>
      <c r="E36" s="101">
        <v>-14.376000000000005</v>
      </c>
      <c r="F36" s="102">
        <v>18.879999999999995</v>
      </c>
      <c r="G36" s="138"/>
    </row>
    <row r="37" spans="2:19" ht="14.65" thickBot="1">
      <c r="B37" s="2">
        <v>35</v>
      </c>
      <c r="C37" s="100"/>
      <c r="D37" s="101">
        <v>2.8919999999999959</v>
      </c>
      <c r="E37" s="101">
        <v>-2.171999999999997</v>
      </c>
      <c r="F37" s="102">
        <v>19.825999999999993</v>
      </c>
      <c r="G37" s="138"/>
    </row>
    <row r="38" spans="2:19">
      <c r="B38" s="2">
        <v>36</v>
      </c>
      <c r="C38" s="103">
        <v>5.8220000000000027</v>
      </c>
      <c r="D38" s="104">
        <v>25.474000000000004</v>
      </c>
      <c r="E38" s="104">
        <v>40.853000000000009</v>
      </c>
      <c r="F38" s="105">
        <v>15.533000000000001</v>
      </c>
      <c r="G38" s="138" t="s">
        <v>14</v>
      </c>
    </row>
    <row r="39" spans="2:19" ht="14.65" thickBot="1">
      <c r="B39" s="2">
        <v>37</v>
      </c>
      <c r="C39" s="100">
        <v>30.322999999999993</v>
      </c>
      <c r="D39" s="101">
        <v>25.811000000000007</v>
      </c>
      <c r="E39" s="101">
        <v>33.850999999999999</v>
      </c>
      <c r="F39" s="102">
        <v>40.323000000000008</v>
      </c>
      <c r="G39" s="138"/>
    </row>
    <row r="40" spans="2:19">
      <c r="B40" s="2">
        <v>38</v>
      </c>
      <c r="C40" s="100">
        <v>-0.90900000000000603</v>
      </c>
      <c r="D40" s="101">
        <v>22.974000000000004</v>
      </c>
      <c r="E40" s="101">
        <v>50.912000000000006</v>
      </c>
      <c r="F40" s="102">
        <v>19.432000000000002</v>
      </c>
      <c r="G40" s="138"/>
      <c r="I40" s="3" t="s">
        <v>85</v>
      </c>
      <c r="J40" s="4"/>
      <c r="K40" s="4"/>
      <c r="L40" s="4"/>
      <c r="M40" s="5"/>
      <c r="O40" s="3" t="s">
        <v>85</v>
      </c>
    </row>
    <row r="41" spans="2:19">
      <c r="B41" s="2">
        <v>39</v>
      </c>
      <c r="C41" s="100">
        <v>29.894999999999996</v>
      </c>
      <c r="D41" s="101">
        <v>35.870000000000005</v>
      </c>
      <c r="E41" s="101">
        <v>9.2780000000000058</v>
      </c>
      <c r="F41" s="102">
        <v>47.796999999999997</v>
      </c>
      <c r="G41" s="138"/>
      <c r="I41" s="6"/>
      <c r="J41" s="7" t="s">
        <v>7</v>
      </c>
      <c r="K41" s="7" t="s">
        <v>8</v>
      </c>
      <c r="L41" s="7" t="s">
        <v>9</v>
      </c>
      <c r="M41" s="8" t="s">
        <v>10</v>
      </c>
      <c r="P41" t="s">
        <v>7</v>
      </c>
      <c r="Q41" t="s">
        <v>8</v>
      </c>
      <c r="R41" t="s">
        <v>9</v>
      </c>
      <c r="S41" t="s">
        <v>10</v>
      </c>
    </row>
    <row r="42" spans="2:19">
      <c r="B42" s="2">
        <v>40</v>
      </c>
      <c r="C42" s="100">
        <v>-31.343000000000004</v>
      </c>
      <c r="D42" s="101">
        <v>19.864000000000004</v>
      </c>
      <c r="E42" s="101">
        <v>45.163999999999987</v>
      </c>
      <c r="F42" s="102">
        <v>20.569000000000003</v>
      </c>
      <c r="G42" s="138"/>
      <c r="I42" s="6"/>
      <c r="J42" s="7"/>
      <c r="K42" s="7"/>
      <c r="L42" s="7"/>
      <c r="M42" s="8"/>
    </row>
    <row r="43" spans="2:19">
      <c r="B43" s="2">
        <v>41</v>
      </c>
      <c r="C43" s="100">
        <v>27.113</v>
      </c>
      <c r="D43" s="101">
        <v>35.977999999999994</v>
      </c>
      <c r="E43" s="101">
        <v>-4.3419999999999987</v>
      </c>
      <c r="F43" s="102">
        <v>31.022999999999996</v>
      </c>
      <c r="G43" s="138"/>
      <c r="I43" s="6" t="s">
        <v>61</v>
      </c>
      <c r="J43" s="7">
        <v>0</v>
      </c>
      <c r="K43" s="7">
        <v>0</v>
      </c>
      <c r="L43" s="7">
        <v>0</v>
      </c>
      <c r="M43" s="8">
        <v>0</v>
      </c>
      <c r="O43" t="s">
        <v>61</v>
      </c>
      <c r="P43" s="85">
        <v>0</v>
      </c>
      <c r="Q43" s="85">
        <v>0</v>
      </c>
      <c r="R43" s="85">
        <v>0</v>
      </c>
      <c r="S43" s="85">
        <v>0</v>
      </c>
    </row>
    <row r="44" spans="2:19">
      <c r="B44" s="2">
        <v>42</v>
      </c>
      <c r="C44" s="100">
        <v>14.198999999999998</v>
      </c>
      <c r="D44" s="101">
        <v>15.584999999999994</v>
      </c>
      <c r="E44" s="101">
        <v>15.394000000000005</v>
      </c>
      <c r="F44" s="102">
        <v>44.086999999999989</v>
      </c>
      <c r="G44" s="138"/>
      <c r="I44" s="6" t="s">
        <v>62</v>
      </c>
      <c r="J44" s="7">
        <v>0</v>
      </c>
      <c r="K44" s="7">
        <v>0</v>
      </c>
      <c r="L44" s="7">
        <v>0</v>
      </c>
      <c r="M44" s="8">
        <v>0</v>
      </c>
      <c r="O44" t="s">
        <v>62</v>
      </c>
      <c r="P44" s="85">
        <v>0</v>
      </c>
      <c r="Q44" s="85">
        <v>0</v>
      </c>
      <c r="R44" s="85">
        <v>0</v>
      </c>
      <c r="S44" s="85">
        <v>0</v>
      </c>
    </row>
    <row r="45" spans="2:19">
      <c r="B45" s="2">
        <v>43</v>
      </c>
      <c r="C45" s="100">
        <v>16.557000000000002</v>
      </c>
      <c r="D45" s="101">
        <v>-7.9500000000000028</v>
      </c>
      <c r="E45" s="101">
        <v>30.727999999999994</v>
      </c>
      <c r="F45" s="102">
        <v>27.885999999999996</v>
      </c>
      <c r="G45" s="138"/>
      <c r="I45" s="6" t="s">
        <v>63</v>
      </c>
      <c r="J45" s="7">
        <v>0</v>
      </c>
      <c r="K45" s="7">
        <v>0</v>
      </c>
      <c r="L45" s="7">
        <v>0</v>
      </c>
      <c r="M45" s="8">
        <v>0</v>
      </c>
      <c r="O45" t="s">
        <v>63</v>
      </c>
      <c r="P45" s="85">
        <v>0</v>
      </c>
      <c r="Q45" s="85">
        <v>0</v>
      </c>
      <c r="R45" s="85">
        <v>0</v>
      </c>
      <c r="S45" s="85">
        <v>0</v>
      </c>
    </row>
    <row r="46" spans="2:19">
      <c r="B46" s="2">
        <v>44</v>
      </c>
      <c r="C46" s="100">
        <v>-1.0319999999999965</v>
      </c>
      <c r="D46" s="101">
        <v>32.703000000000003</v>
      </c>
      <c r="E46" s="101">
        <v>-3.2219999999999942</v>
      </c>
      <c r="F46" s="102">
        <v>25.290000000000006</v>
      </c>
      <c r="G46" s="138"/>
      <c r="I46" s="6" t="s">
        <v>64</v>
      </c>
      <c r="J46" s="7">
        <v>0</v>
      </c>
      <c r="K46" s="7">
        <v>0</v>
      </c>
      <c r="L46" s="7">
        <v>0</v>
      </c>
      <c r="M46" s="8">
        <v>0</v>
      </c>
      <c r="O46" t="s">
        <v>64</v>
      </c>
      <c r="P46" s="85">
        <v>0</v>
      </c>
      <c r="Q46" s="85">
        <v>0</v>
      </c>
      <c r="R46" s="85">
        <v>0</v>
      </c>
      <c r="S46" s="85">
        <v>0</v>
      </c>
    </row>
    <row r="47" spans="2:19">
      <c r="B47" s="2">
        <v>45</v>
      </c>
      <c r="C47" s="100">
        <v>15.096000000000004</v>
      </c>
      <c r="D47" s="101">
        <v>11.150000000000006</v>
      </c>
      <c r="E47" s="101">
        <v>5.4180000000000064</v>
      </c>
      <c r="F47" s="102">
        <v>46.819999999999993</v>
      </c>
      <c r="G47" s="138"/>
      <c r="I47" s="6" t="s">
        <v>65</v>
      </c>
      <c r="J47" s="7">
        <v>1</v>
      </c>
      <c r="K47" s="7">
        <v>1</v>
      </c>
      <c r="L47" s="7">
        <v>1</v>
      </c>
      <c r="M47" s="8">
        <v>0</v>
      </c>
      <c r="O47" t="s">
        <v>65</v>
      </c>
      <c r="P47" s="85">
        <v>2.7027027027027029E-2</v>
      </c>
      <c r="Q47" s="85">
        <v>2.3255813953488372E-2</v>
      </c>
      <c r="R47" s="85">
        <v>2.5000000000000001E-2</v>
      </c>
      <c r="S47" s="85">
        <v>0</v>
      </c>
    </row>
    <row r="48" spans="2:19">
      <c r="B48" s="2">
        <v>46</v>
      </c>
      <c r="C48" s="100">
        <v>-13.725999999999999</v>
      </c>
      <c r="D48" s="101">
        <v>0.16500000000000001</v>
      </c>
      <c r="E48" s="101">
        <v>29.778999999999996</v>
      </c>
      <c r="F48" s="102">
        <v>37.856999999999999</v>
      </c>
      <c r="G48" s="138"/>
      <c r="I48" s="6" t="s">
        <v>66</v>
      </c>
      <c r="J48" s="7">
        <v>12</v>
      </c>
      <c r="K48" s="7">
        <v>17</v>
      </c>
      <c r="L48" s="7">
        <v>9</v>
      </c>
      <c r="M48" s="8">
        <v>7</v>
      </c>
      <c r="O48" t="s">
        <v>66</v>
      </c>
      <c r="P48" s="85">
        <v>0.32432432432432434</v>
      </c>
      <c r="Q48" s="85">
        <v>0.39534883720930231</v>
      </c>
      <c r="R48" s="85">
        <v>0.22500000000000001</v>
      </c>
      <c r="S48" s="85">
        <v>0.19444444444444445</v>
      </c>
    </row>
    <row r="49" spans="2:19">
      <c r="B49" s="2">
        <v>47</v>
      </c>
      <c r="C49" s="100">
        <v>-12.14</v>
      </c>
      <c r="D49" s="101">
        <v>18.066000000000003</v>
      </c>
      <c r="E49" s="101">
        <v>7.2000000000000028</v>
      </c>
      <c r="F49" s="102">
        <v>29.974999999999994</v>
      </c>
      <c r="G49" s="138"/>
      <c r="I49" s="6" t="s">
        <v>67</v>
      </c>
      <c r="J49" s="7">
        <v>23</v>
      </c>
      <c r="K49" s="7">
        <v>22</v>
      </c>
      <c r="L49" s="7">
        <v>25</v>
      </c>
      <c r="M49" s="8">
        <v>23</v>
      </c>
      <c r="O49" t="s">
        <v>67</v>
      </c>
      <c r="P49" s="85">
        <v>0.6216216216216216</v>
      </c>
      <c r="Q49" s="85">
        <v>0.51162790697674421</v>
      </c>
      <c r="R49" s="85">
        <v>0.625</v>
      </c>
      <c r="S49" s="85">
        <v>0.63888888888888884</v>
      </c>
    </row>
    <row r="50" spans="2:19">
      <c r="B50" s="2">
        <v>48</v>
      </c>
      <c r="C50" s="100"/>
      <c r="D50" s="101">
        <v>-39.049999999999997</v>
      </c>
      <c r="E50" s="101">
        <v>-32.268000000000001</v>
      </c>
      <c r="F50" s="102"/>
      <c r="G50" s="138"/>
      <c r="I50" s="6" t="s">
        <v>68</v>
      </c>
      <c r="J50" s="7">
        <v>1</v>
      </c>
      <c r="K50" s="7">
        <v>3</v>
      </c>
      <c r="L50" s="7">
        <v>5</v>
      </c>
      <c r="M50" s="8">
        <v>6</v>
      </c>
      <c r="O50" t="s">
        <v>68</v>
      </c>
      <c r="P50" s="85">
        <v>2.7027027027027029E-2</v>
      </c>
      <c r="Q50" s="85">
        <v>6.9767441860465115E-2</v>
      </c>
      <c r="R50" s="85">
        <v>0.125</v>
      </c>
      <c r="S50" s="85">
        <v>0.16666666666666666</v>
      </c>
    </row>
    <row r="51" spans="2:19">
      <c r="B51" s="2">
        <v>49</v>
      </c>
      <c r="C51" s="100"/>
      <c r="D51" s="101">
        <v>-17.337000000000003</v>
      </c>
      <c r="E51" s="101">
        <v>-11.317999999999998</v>
      </c>
      <c r="F51" s="102"/>
      <c r="G51" s="138"/>
      <c r="I51" s="6" t="s">
        <v>69</v>
      </c>
      <c r="J51" s="7">
        <v>0</v>
      </c>
      <c r="K51" s="7">
        <v>0</v>
      </c>
      <c r="L51" s="7">
        <v>0</v>
      </c>
      <c r="M51" s="8">
        <v>0</v>
      </c>
      <c r="O51" t="s">
        <v>69</v>
      </c>
      <c r="P51" s="85">
        <v>0</v>
      </c>
      <c r="Q51" s="85">
        <v>0</v>
      </c>
      <c r="R51" s="85">
        <v>0</v>
      </c>
      <c r="S51" s="85">
        <v>0</v>
      </c>
    </row>
    <row r="52" spans="2:19">
      <c r="B52" s="2">
        <v>50</v>
      </c>
      <c r="C52" s="100">
        <v>-21.456999999999994</v>
      </c>
      <c r="D52" s="101">
        <v>8.6760000000000019</v>
      </c>
      <c r="E52" s="101">
        <v>0.18500000000000227</v>
      </c>
      <c r="F52" s="102">
        <v>3.0000000000001137E-2</v>
      </c>
      <c r="G52" s="138"/>
      <c r="I52" s="6" t="s">
        <v>70</v>
      </c>
      <c r="J52" s="7">
        <v>0</v>
      </c>
      <c r="K52" s="7">
        <v>0</v>
      </c>
      <c r="L52" s="7">
        <v>0</v>
      </c>
      <c r="M52" s="8">
        <v>0</v>
      </c>
      <c r="O52" t="s">
        <v>70</v>
      </c>
      <c r="P52" s="85">
        <v>0</v>
      </c>
      <c r="Q52" s="85">
        <v>0</v>
      </c>
      <c r="R52" s="85">
        <v>0</v>
      </c>
      <c r="S52" s="85">
        <v>0</v>
      </c>
    </row>
    <row r="53" spans="2:19">
      <c r="B53" s="2">
        <v>51</v>
      </c>
      <c r="C53" s="100">
        <v>-28.420999999999999</v>
      </c>
      <c r="D53" s="101">
        <v>0.70999999999999375</v>
      </c>
      <c r="E53" s="101">
        <v>11.367000000000004</v>
      </c>
      <c r="F53" s="102">
        <v>-0.11599999999999966</v>
      </c>
      <c r="G53" s="138"/>
      <c r="I53" s="6" t="s">
        <v>71</v>
      </c>
      <c r="J53" s="7">
        <v>0</v>
      </c>
      <c r="K53" s="7">
        <v>0</v>
      </c>
      <c r="L53" s="7">
        <v>0</v>
      </c>
      <c r="M53" s="8">
        <v>0</v>
      </c>
      <c r="O53" t="s">
        <v>71</v>
      </c>
      <c r="P53" s="85">
        <v>0</v>
      </c>
      <c r="Q53" s="85">
        <v>0</v>
      </c>
      <c r="R53" s="85">
        <v>0</v>
      </c>
      <c r="S53" s="85">
        <v>0</v>
      </c>
    </row>
    <row r="54" spans="2:19">
      <c r="B54" s="2">
        <v>52</v>
      </c>
      <c r="C54" s="100">
        <v>-1.4650000000000034</v>
      </c>
      <c r="D54" s="101">
        <v>1.6000000000005343E-2</v>
      </c>
      <c r="E54" s="101">
        <v>-9.936000000000007</v>
      </c>
      <c r="F54" s="102">
        <v>-17.813999999999993</v>
      </c>
      <c r="G54" s="138"/>
      <c r="I54" s="6" t="s">
        <v>72</v>
      </c>
      <c r="J54" s="7">
        <v>0</v>
      </c>
      <c r="K54" s="7">
        <v>0</v>
      </c>
      <c r="L54" s="7">
        <v>0</v>
      </c>
      <c r="M54" s="8">
        <v>0</v>
      </c>
      <c r="O54" t="s">
        <v>72</v>
      </c>
      <c r="P54" s="85">
        <v>0</v>
      </c>
      <c r="Q54" s="85">
        <v>0</v>
      </c>
      <c r="R54" s="85">
        <v>0</v>
      </c>
      <c r="S54" s="85">
        <v>0</v>
      </c>
    </row>
    <row r="55" spans="2:19">
      <c r="B55" s="2">
        <v>53</v>
      </c>
      <c r="C55" s="100">
        <v>13.965999999999994</v>
      </c>
      <c r="D55" s="101">
        <v>18.084000000000003</v>
      </c>
      <c r="E55" s="101">
        <v>-2.953000000000003</v>
      </c>
      <c r="F55" s="102">
        <v>-1.0319999999999965</v>
      </c>
      <c r="G55" s="138"/>
      <c r="I55" s="6"/>
      <c r="J55" s="7"/>
      <c r="K55" s="7"/>
      <c r="L55" s="7"/>
      <c r="M55" s="8"/>
      <c r="P55" s="85"/>
      <c r="Q55" s="85"/>
      <c r="R55" s="85"/>
      <c r="S55" s="85"/>
    </row>
    <row r="56" spans="2:19" ht="14.65" thickBot="1">
      <c r="B56" s="2">
        <v>54</v>
      </c>
      <c r="C56" s="100">
        <v>6.8659999999999997</v>
      </c>
      <c r="D56" s="101">
        <v>13.942999999999998</v>
      </c>
      <c r="E56" s="101">
        <v>7.5349999999999966</v>
      </c>
      <c r="F56" s="102">
        <v>10.989000000000004</v>
      </c>
      <c r="G56" s="138"/>
      <c r="I56" s="9" t="s">
        <v>77</v>
      </c>
      <c r="J56" s="10">
        <v>37</v>
      </c>
      <c r="K56" s="10">
        <v>43</v>
      </c>
      <c r="L56" s="10">
        <v>40</v>
      </c>
      <c r="M56" s="11">
        <v>36</v>
      </c>
      <c r="O56" t="s">
        <v>77</v>
      </c>
      <c r="P56" s="85">
        <v>1</v>
      </c>
      <c r="Q56" s="85">
        <v>1</v>
      </c>
      <c r="R56" s="85">
        <v>1</v>
      </c>
      <c r="S56" s="85">
        <v>1</v>
      </c>
    </row>
    <row r="57" spans="2:19">
      <c r="B57" s="2">
        <v>55</v>
      </c>
      <c r="C57" s="100">
        <v>4.742999999999995</v>
      </c>
      <c r="D57" s="101">
        <v>-4.0139999999999958</v>
      </c>
      <c r="E57" s="101">
        <v>4.9110000000000014</v>
      </c>
      <c r="F57" s="102">
        <v>29.441000000000003</v>
      </c>
      <c r="G57" s="138"/>
    </row>
    <row r="58" spans="2:19">
      <c r="B58" s="2">
        <v>56</v>
      </c>
      <c r="C58" s="100">
        <v>6.8070000000000022</v>
      </c>
      <c r="D58" s="101">
        <v>-7.7439999999999998</v>
      </c>
      <c r="E58" s="101">
        <v>6.6760000000000019</v>
      </c>
      <c r="F58" s="102">
        <v>-8.6029999999999944</v>
      </c>
      <c r="G58" s="138"/>
    </row>
    <row r="59" spans="2:19">
      <c r="B59" s="2">
        <v>57</v>
      </c>
      <c r="C59" s="100">
        <v>2.0289999999999964</v>
      </c>
      <c r="D59" s="101">
        <v>9.2999999999999972</v>
      </c>
      <c r="E59" s="101">
        <v>8.6370000000000005</v>
      </c>
      <c r="F59" s="102">
        <v>-7.9399999999999977</v>
      </c>
      <c r="G59" s="138"/>
    </row>
    <row r="60" spans="2:19">
      <c r="B60" s="2">
        <v>58</v>
      </c>
      <c r="C60" s="100">
        <v>3.0529999999999973</v>
      </c>
      <c r="D60" s="101">
        <v>-5.5360000000000014</v>
      </c>
      <c r="E60" s="101">
        <v>4.3520000000000039</v>
      </c>
      <c r="F60" s="102">
        <v>12.599000000000004</v>
      </c>
      <c r="G60" s="138"/>
    </row>
    <row r="61" spans="2:19">
      <c r="B61" s="2">
        <v>59</v>
      </c>
      <c r="C61" s="100">
        <v>9.8340000000000032</v>
      </c>
      <c r="D61" s="101">
        <v>15.152000000000001</v>
      </c>
      <c r="E61" s="101">
        <v>5.7849999999999966</v>
      </c>
      <c r="F61" s="102">
        <v>17.427000000000007</v>
      </c>
      <c r="G61" s="138"/>
    </row>
    <row r="62" spans="2:19">
      <c r="B62" s="2">
        <v>60</v>
      </c>
      <c r="C62" s="100">
        <v>13.537999999999997</v>
      </c>
      <c r="D62" s="101">
        <v>4.5460000000000065</v>
      </c>
      <c r="E62" s="101">
        <v>7.0799999999999983</v>
      </c>
      <c r="F62" s="102">
        <v>-4.605000000000004</v>
      </c>
      <c r="G62" s="138"/>
    </row>
    <row r="63" spans="2:19">
      <c r="B63" s="2">
        <v>61</v>
      </c>
      <c r="C63" s="100"/>
      <c r="D63" s="101">
        <v>2.8059999999999974</v>
      </c>
      <c r="E63" s="101">
        <v>-0.14100000000000534</v>
      </c>
      <c r="F63" s="102"/>
      <c r="G63" s="138"/>
    </row>
    <row r="64" spans="2:19">
      <c r="B64" s="2">
        <v>62</v>
      </c>
      <c r="C64" s="100"/>
      <c r="D64" s="101">
        <v>2.2069999999999936</v>
      </c>
      <c r="E64" s="101"/>
      <c r="F64" s="102"/>
      <c r="G64" s="138"/>
    </row>
    <row r="65" spans="2:7">
      <c r="B65" s="2">
        <v>63</v>
      </c>
      <c r="C65" s="100">
        <v>-0.44199999999999307</v>
      </c>
      <c r="D65" s="101">
        <v>-2.1869999999999976</v>
      </c>
      <c r="E65" s="101">
        <v>0.76500000000000057</v>
      </c>
      <c r="F65" s="102">
        <v>4.6770000000000067</v>
      </c>
      <c r="G65" s="138"/>
    </row>
    <row r="66" spans="2:7">
      <c r="B66" s="2">
        <v>64</v>
      </c>
      <c r="C66" s="100">
        <v>22.555999999999997</v>
      </c>
      <c r="D66" s="101">
        <v>-1.061000000000007</v>
      </c>
      <c r="E66" s="101">
        <v>9.2609999999999957</v>
      </c>
      <c r="F66" s="102">
        <v>26.003</v>
      </c>
      <c r="G66" s="138"/>
    </row>
    <row r="67" spans="2:7">
      <c r="B67" s="2">
        <v>65</v>
      </c>
      <c r="C67" s="100">
        <v>1.6910000000000025</v>
      </c>
      <c r="D67" s="101">
        <v>-3.1880000000000024</v>
      </c>
      <c r="E67" s="101">
        <v>2.1159999999999997</v>
      </c>
      <c r="F67" s="102">
        <v>18.435000000000002</v>
      </c>
      <c r="G67" s="138"/>
    </row>
    <row r="68" spans="2:7">
      <c r="B68" s="2">
        <v>66</v>
      </c>
      <c r="C68" s="100">
        <v>-1.625</v>
      </c>
      <c r="D68" s="101">
        <v>0.13400000000000034</v>
      </c>
      <c r="E68" s="101">
        <v>8.7019999999999982</v>
      </c>
      <c r="F68" s="102">
        <v>21.325999999999993</v>
      </c>
      <c r="G68" s="138"/>
    </row>
    <row r="69" spans="2:7">
      <c r="B69" s="2">
        <v>67</v>
      </c>
      <c r="C69" s="100">
        <v>2.9210000000000065</v>
      </c>
      <c r="D69" s="101">
        <v>-2.1539999999999964</v>
      </c>
      <c r="E69" s="101">
        <v>18.944999999999993</v>
      </c>
      <c r="F69" s="102">
        <v>20.605000000000004</v>
      </c>
      <c r="G69" s="138"/>
    </row>
    <row r="70" spans="2:7">
      <c r="B70" s="2">
        <v>68</v>
      </c>
      <c r="C70" s="100">
        <v>15.974999999999994</v>
      </c>
      <c r="D70" s="101">
        <v>-0.80500000000000682</v>
      </c>
      <c r="E70" s="101">
        <v>8.3100000000000023</v>
      </c>
      <c r="F70" s="102">
        <v>8.1440000000000055</v>
      </c>
      <c r="G70" s="138"/>
    </row>
    <row r="71" spans="2:7">
      <c r="B71" s="2">
        <v>69</v>
      </c>
      <c r="C71" s="100">
        <v>17.278000000000006</v>
      </c>
      <c r="D71" s="101">
        <v>1.8649999999999949</v>
      </c>
      <c r="E71" s="101">
        <v>9.0729999999999933</v>
      </c>
      <c r="F71" s="102">
        <v>8.9689999999999941</v>
      </c>
      <c r="G71" s="138"/>
    </row>
    <row r="72" spans="2:7">
      <c r="B72" s="2">
        <v>70</v>
      </c>
      <c r="C72" s="100">
        <v>0.19599999999999795</v>
      </c>
      <c r="D72" s="101">
        <v>-9.061000000000007</v>
      </c>
      <c r="E72" s="101">
        <v>1.1509999999999962</v>
      </c>
      <c r="F72" s="102">
        <v>15.625</v>
      </c>
      <c r="G72" s="138"/>
    </row>
    <row r="73" spans="2:7">
      <c r="B73" s="2">
        <v>71</v>
      </c>
      <c r="C73" s="100">
        <v>3.7349999999999994</v>
      </c>
      <c r="D73" s="101">
        <v>-6.7600000000000051</v>
      </c>
      <c r="E73" s="101">
        <v>1.5759999999999934</v>
      </c>
      <c r="F73" s="102">
        <v>18.457999999999998</v>
      </c>
      <c r="G73" s="138"/>
    </row>
    <row r="74" spans="2:7">
      <c r="B74" s="2">
        <v>72</v>
      </c>
      <c r="C74" s="100">
        <v>7.7420000000000044</v>
      </c>
      <c r="D74" s="101">
        <v>1.099999999999568E-2</v>
      </c>
      <c r="E74" s="101">
        <v>11.082999999999998</v>
      </c>
      <c r="F74" s="102">
        <v>24.007000000000005</v>
      </c>
      <c r="G74" s="138"/>
    </row>
    <row r="75" spans="2:7">
      <c r="B75" s="2">
        <v>73</v>
      </c>
      <c r="C75" s="100">
        <v>12.718999999999994</v>
      </c>
      <c r="D75" s="101">
        <v>-4.4099999999999966</v>
      </c>
      <c r="E75" s="101">
        <v>12.186000000000007</v>
      </c>
      <c r="F75" s="102">
        <v>22.92</v>
      </c>
      <c r="G75" s="138"/>
    </row>
    <row r="76" spans="2:7">
      <c r="B76" s="2">
        <v>74</v>
      </c>
      <c r="C76" s="100">
        <v>-2.5619999999999976</v>
      </c>
      <c r="D76" s="101">
        <v>-7.5439999999999969</v>
      </c>
      <c r="E76" s="101">
        <v>-16.385999999999996</v>
      </c>
      <c r="F76" s="102">
        <v>23.768000000000001</v>
      </c>
      <c r="G76" s="138"/>
    </row>
    <row r="77" spans="2:7">
      <c r="B77" s="2">
        <v>75</v>
      </c>
      <c r="C77" s="100">
        <v>-10.948999999999998</v>
      </c>
      <c r="D77" s="101">
        <v>-5.0030000000000001</v>
      </c>
      <c r="E77" s="101">
        <v>-4.2090000000000032</v>
      </c>
      <c r="F77" s="102">
        <v>-6.4939999999999998</v>
      </c>
      <c r="G77" s="138"/>
    </row>
    <row r="78" spans="2:7">
      <c r="B78" s="2">
        <v>76</v>
      </c>
      <c r="C78" s="100">
        <v>-18.316999999999993</v>
      </c>
      <c r="D78" s="101">
        <v>-29.249000000000002</v>
      </c>
      <c r="E78" s="101">
        <v>-12.617000000000004</v>
      </c>
      <c r="F78" s="102"/>
      <c r="G78" s="138"/>
    </row>
    <row r="79" spans="2:7">
      <c r="B79" s="2">
        <v>77</v>
      </c>
      <c r="C79" s="100"/>
      <c r="D79" s="101">
        <v>0.76099999999999568</v>
      </c>
      <c r="E79" s="101"/>
      <c r="F79" s="102"/>
      <c r="G79" s="138"/>
    </row>
    <row r="80" spans="2:7" ht="14.65" thickBot="1">
      <c r="B80" s="2">
        <v>78</v>
      </c>
      <c r="C80" s="106"/>
      <c r="D80" s="107">
        <v>-9.9200000000000017</v>
      </c>
      <c r="E80" s="107"/>
      <c r="F80" s="108"/>
      <c r="G80" s="138"/>
    </row>
    <row r="81" spans="2:19" ht="14.65" thickBot="1">
      <c r="B81" s="2">
        <v>79</v>
      </c>
      <c r="C81" s="103">
        <v>6.0049999999999955</v>
      </c>
      <c r="D81" s="104">
        <v>-48.283000000000001</v>
      </c>
      <c r="E81" s="104">
        <v>21.004999999999995</v>
      </c>
      <c r="F81" s="105">
        <v>13.078999999999994</v>
      </c>
      <c r="G81" s="138" t="s">
        <v>29</v>
      </c>
    </row>
    <row r="82" spans="2:19">
      <c r="B82" s="2">
        <v>80</v>
      </c>
      <c r="C82" s="100">
        <v>10</v>
      </c>
      <c r="D82" s="101">
        <v>3.3239999999999981</v>
      </c>
      <c r="E82" s="101">
        <v>-8.4210000000000065</v>
      </c>
      <c r="F82" s="102">
        <v>33.688000000000002</v>
      </c>
      <c r="G82" s="138"/>
      <c r="I82" s="3" t="s">
        <v>86</v>
      </c>
      <c r="J82" s="4"/>
      <c r="K82" s="4"/>
      <c r="L82" s="4"/>
      <c r="M82" s="5"/>
      <c r="O82" s="3" t="s">
        <v>86</v>
      </c>
      <c r="P82" s="4"/>
      <c r="Q82" s="4"/>
      <c r="R82" s="4"/>
      <c r="S82" s="5"/>
    </row>
    <row r="83" spans="2:19">
      <c r="B83" s="2">
        <v>81</v>
      </c>
      <c r="C83" s="100">
        <v>11.546999999999997</v>
      </c>
      <c r="D83" s="101">
        <v>-16.924000000000007</v>
      </c>
      <c r="E83" s="101">
        <v>4.7540000000000049</v>
      </c>
      <c r="F83" s="102">
        <v>35.528000000000006</v>
      </c>
      <c r="G83" s="138"/>
      <c r="I83" s="6"/>
      <c r="J83" s="7" t="s">
        <v>7</v>
      </c>
      <c r="K83" s="7" t="s">
        <v>8</v>
      </c>
      <c r="L83" s="7" t="s">
        <v>9</v>
      </c>
      <c r="M83" s="8" t="s">
        <v>10</v>
      </c>
      <c r="O83" s="6"/>
      <c r="P83" s="7" t="s">
        <v>7</v>
      </c>
      <c r="Q83" s="7" t="s">
        <v>8</v>
      </c>
      <c r="R83" s="7" t="s">
        <v>9</v>
      </c>
      <c r="S83" s="8" t="s">
        <v>10</v>
      </c>
    </row>
    <row r="84" spans="2:19">
      <c r="B84" s="2">
        <v>82</v>
      </c>
      <c r="C84" s="100">
        <v>-2.5969999999999942</v>
      </c>
      <c r="D84" s="101">
        <v>8.8029999999999973</v>
      </c>
      <c r="E84" s="101">
        <v>52.86699999999999</v>
      </c>
      <c r="F84" s="102">
        <v>-6.2210000000000036</v>
      </c>
      <c r="G84" s="138"/>
      <c r="I84" s="6"/>
      <c r="J84" s="7"/>
      <c r="K84" s="7"/>
      <c r="L84" s="7"/>
      <c r="M84" s="8"/>
      <c r="O84" s="6"/>
      <c r="P84" s="7"/>
      <c r="Q84" s="7"/>
      <c r="R84" s="7"/>
      <c r="S84" s="8"/>
    </row>
    <row r="85" spans="2:19">
      <c r="B85" s="2">
        <v>83</v>
      </c>
      <c r="C85" s="100">
        <v>15.754999999999995</v>
      </c>
      <c r="D85" s="101">
        <v>11.102999999999994</v>
      </c>
      <c r="E85" s="101">
        <v>-12.281000000000006</v>
      </c>
      <c r="F85" s="102">
        <v>11.813999999999993</v>
      </c>
      <c r="G85" s="138"/>
      <c r="I85" s="6" t="s">
        <v>61</v>
      </c>
      <c r="J85" s="7">
        <v>0</v>
      </c>
      <c r="K85" s="7">
        <v>0</v>
      </c>
      <c r="L85" s="7">
        <v>0</v>
      </c>
      <c r="M85" s="8">
        <v>0</v>
      </c>
      <c r="O85" s="6" t="s">
        <v>61</v>
      </c>
      <c r="P85" s="86">
        <v>0</v>
      </c>
      <c r="Q85" s="86">
        <v>0</v>
      </c>
      <c r="R85" s="86">
        <v>0</v>
      </c>
      <c r="S85" s="87">
        <v>0</v>
      </c>
    </row>
    <row r="86" spans="2:19">
      <c r="B86" s="2">
        <v>84</v>
      </c>
      <c r="C86" s="100">
        <v>11.394000000000005</v>
      </c>
      <c r="D86" s="101">
        <v>-14.656999999999996</v>
      </c>
      <c r="E86" s="101">
        <v>21.509</v>
      </c>
      <c r="F86" s="102">
        <v>11.293999999999997</v>
      </c>
      <c r="G86" s="138"/>
      <c r="I86" s="6" t="s">
        <v>62</v>
      </c>
      <c r="J86" s="7">
        <v>0</v>
      </c>
      <c r="K86" s="7">
        <v>0</v>
      </c>
      <c r="L86" s="7">
        <v>0</v>
      </c>
      <c r="M86" s="8">
        <v>0</v>
      </c>
      <c r="O86" s="6" t="s">
        <v>62</v>
      </c>
      <c r="P86" s="86">
        <v>0</v>
      </c>
      <c r="Q86" s="86">
        <v>0</v>
      </c>
      <c r="R86" s="86">
        <v>0</v>
      </c>
      <c r="S86" s="87">
        <v>0</v>
      </c>
    </row>
    <row r="87" spans="2:19">
      <c r="B87" s="2">
        <v>85</v>
      </c>
      <c r="C87" s="100">
        <v>34.789000000000001</v>
      </c>
      <c r="D87" s="101">
        <v>5.8100000000000023</v>
      </c>
      <c r="E87" s="101">
        <v>5.5810000000000031</v>
      </c>
      <c r="F87" s="102">
        <v>36.230999999999995</v>
      </c>
      <c r="G87" s="138"/>
      <c r="I87" s="6" t="s">
        <v>63</v>
      </c>
      <c r="J87" s="7">
        <v>0</v>
      </c>
      <c r="K87" s="7">
        <v>0</v>
      </c>
      <c r="L87" s="7">
        <v>0</v>
      </c>
      <c r="M87" s="8">
        <v>0</v>
      </c>
      <c r="O87" s="6" t="s">
        <v>63</v>
      </c>
      <c r="P87" s="86">
        <v>0</v>
      </c>
      <c r="Q87" s="86">
        <v>0</v>
      </c>
      <c r="R87" s="86">
        <v>0</v>
      </c>
      <c r="S87" s="87">
        <v>0</v>
      </c>
    </row>
    <row r="88" spans="2:19">
      <c r="B88" s="2">
        <v>86</v>
      </c>
      <c r="C88" s="100"/>
      <c r="D88" s="101">
        <v>-9.4620000000000033</v>
      </c>
      <c r="E88" s="101">
        <v>-2.7079999999999984</v>
      </c>
      <c r="F88" s="102">
        <v>6.0819999999999936</v>
      </c>
      <c r="G88" s="138"/>
      <c r="I88" s="6" t="s">
        <v>64</v>
      </c>
      <c r="J88" s="7">
        <v>1</v>
      </c>
      <c r="K88" s="7">
        <v>0</v>
      </c>
      <c r="L88" s="7">
        <v>0</v>
      </c>
      <c r="M88" s="8">
        <v>0</v>
      </c>
      <c r="O88" s="6" t="s">
        <v>64</v>
      </c>
      <c r="P88" s="86">
        <v>3.125E-2</v>
      </c>
      <c r="Q88" s="86">
        <v>0</v>
      </c>
      <c r="R88" s="86">
        <v>0</v>
      </c>
      <c r="S88" s="87">
        <v>0</v>
      </c>
    </row>
    <row r="89" spans="2:19">
      <c r="B89" s="2">
        <v>87</v>
      </c>
      <c r="C89" s="100"/>
      <c r="D89" s="101">
        <v>-20.950999999999993</v>
      </c>
      <c r="E89" s="101">
        <v>4.4879999999999995</v>
      </c>
      <c r="F89" s="102">
        <v>0.73099999999999454</v>
      </c>
      <c r="G89" s="138"/>
      <c r="I89" s="6" t="s">
        <v>65</v>
      </c>
      <c r="J89" s="7">
        <v>1</v>
      </c>
      <c r="K89" s="7">
        <v>1</v>
      </c>
      <c r="L89" s="7">
        <v>1</v>
      </c>
      <c r="M89" s="8">
        <v>1</v>
      </c>
      <c r="O89" s="6" t="s">
        <v>65</v>
      </c>
      <c r="P89" s="86">
        <v>3.125E-2</v>
      </c>
      <c r="Q89" s="86">
        <v>2.564102564102564E-2</v>
      </c>
      <c r="R89" s="86">
        <v>2.6315789473684209E-2</v>
      </c>
      <c r="S89" s="87">
        <v>3.0303030303030304E-2</v>
      </c>
    </row>
    <row r="90" spans="2:19">
      <c r="B90" s="2">
        <v>88</v>
      </c>
      <c r="C90" s="100"/>
      <c r="D90" s="101">
        <v>4.0439999999999969</v>
      </c>
      <c r="E90" s="101">
        <v>16.028000000000006</v>
      </c>
      <c r="F90" s="102">
        <v>10.448999999999998</v>
      </c>
      <c r="G90" s="138"/>
      <c r="I90" s="6" t="s">
        <v>66</v>
      </c>
      <c r="J90" s="7">
        <v>13</v>
      </c>
      <c r="K90" s="7">
        <v>10</v>
      </c>
      <c r="L90" s="7">
        <v>11</v>
      </c>
      <c r="M90" s="8">
        <v>7</v>
      </c>
      <c r="O90" s="6" t="s">
        <v>66</v>
      </c>
      <c r="P90" s="86">
        <v>0.40625</v>
      </c>
      <c r="Q90" s="86">
        <v>0.25641025641025639</v>
      </c>
      <c r="R90" s="86">
        <v>0.28947368421052633</v>
      </c>
      <c r="S90" s="87">
        <v>0.21212121212121213</v>
      </c>
    </row>
    <row r="91" spans="2:19">
      <c r="B91" s="2">
        <v>89</v>
      </c>
      <c r="C91" s="100"/>
      <c r="D91" s="101">
        <v>32.772999999999996</v>
      </c>
      <c r="E91" s="101">
        <v>19.647000000000006</v>
      </c>
      <c r="F91" s="102">
        <v>15.128</v>
      </c>
      <c r="G91" s="138"/>
      <c r="I91" s="6" t="s">
        <v>67</v>
      </c>
      <c r="J91" s="7">
        <v>15</v>
      </c>
      <c r="K91" s="7">
        <v>26</v>
      </c>
      <c r="L91" s="7">
        <v>25</v>
      </c>
      <c r="M91" s="8">
        <v>20</v>
      </c>
      <c r="O91" s="6" t="s">
        <v>67</v>
      </c>
      <c r="P91" s="86">
        <v>0.46875</v>
      </c>
      <c r="Q91" s="86">
        <v>0.66666666666666663</v>
      </c>
      <c r="R91" s="86">
        <v>0.65789473684210531</v>
      </c>
      <c r="S91" s="87">
        <v>0.60606060606060608</v>
      </c>
    </row>
    <row r="92" spans="2:19">
      <c r="B92" s="2">
        <v>90</v>
      </c>
      <c r="C92" s="100"/>
      <c r="D92" s="101">
        <v>18.899000000000001</v>
      </c>
      <c r="E92" s="101">
        <v>5.1610000000000014</v>
      </c>
      <c r="F92" s="102">
        <v>0.87199999999999989</v>
      </c>
      <c r="G92" s="138"/>
      <c r="I92" s="6" t="s">
        <v>68</v>
      </c>
      <c r="J92" s="7">
        <v>2</v>
      </c>
      <c r="K92" s="7">
        <v>2</v>
      </c>
      <c r="L92" s="7">
        <v>1</v>
      </c>
      <c r="M92" s="8">
        <v>5</v>
      </c>
      <c r="O92" s="6" t="s">
        <v>68</v>
      </c>
      <c r="P92" s="86">
        <v>6.25E-2</v>
      </c>
      <c r="Q92" s="86">
        <v>5.128205128205128E-2</v>
      </c>
      <c r="R92" s="86">
        <v>2.6315789473684209E-2</v>
      </c>
      <c r="S92" s="87">
        <v>0.15151515151515152</v>
      </c>
    </row>
    <row r="93" spans="2:19">
      <c r="B93" s="2">
        <v>91</v>
      </c>
      <c r="C93" s="100"/>
      <c r="D93" s="101"/>
      <c r="E93" s="101"/>
      <c r="F93" s="102">
        <v>50.419999999999987</v>
      </c>
      <c r="G93" s="138"/>
      <c r="I93" s="6" t="s">
        <v>69</v>
      </c>
      <c r="J93" s="7">
        <v>0</v>
      </c>
      <c r="K93" s="7">
        <v>0</v>
      </c>
      <c r="L93" s="7">
        <v>0</v>
      </c>
      <c r="M93" s="8">
        <v>0</v>
      </c>
      <c r="O93" s="6" t="s">
        <v>69</v>
      </c>
      <c r="P93" s="86">
        <v>0</v>
      </c>
      <c r="Q93" s="86">
        <v>0</v>
      </c>
      <c r="R93" s="86">
        <v>0</v>
      </c>
      <c r="S93" s="87">
        <v>0</v>
      </c>
    </row>
    <row r="94" spans="2:19">
      <c r="B94" s="2">
        <v>92</v>
      </c>
      <c r="C94" s="100">
        <v>-24.911000000000001</v>
      </c>
      <c r="D94" s="101">
        <v>12.010000000000005</v>
      </c>
      <c r="E94" s="101">
        <v>8.2249999999999943</v>
      </c>
      <c r="F94" s="102">
        <v>1.4300000000000068</v>
      </c>
      <c r="G94" s="138"/>
      <c r="I94" s="6" t="s">
        <v>70</v>
      </c>
      <c r="J94" s="7">
        <v>0</v>
      </c>
      <c r="K94" s="7">
        <v>0</v>
      </c>
      <c r="L94" s="7">
        <v>0</v>
      </c>
      <c r="M94" s="8">
        <v>0</v>
      </c>
      <c r="O94" s="6" t="s">
        <v>70</v>
      </c>
      <c r="P94" s="86">
        <v>0</v>
      </c>
      <c r="Q94" s="86">
        <v>0</v>
      </c>
      <c r="R94" s="86">
        <v>0</v>
      </c>
      <c r="S94" s="87">
        <v>0</v>
      </c>
    </row>
    <row r="95" spans="2:19">
      <c r="B95" s="2">
        <v>93</v>
      </c>
      <c r="C95" s="100">
        <v>27.444000000000003</v>
      </c>
      <c r="D95" s="101">
        <v>11.253</v>
      </c>
      <c r="E95" s="101">
        <v>8.3080000000000069</v>
      </c>
      <c r="F95" s="102">
        <v>1.8569999999999993</v>
      </c>
      <c r="G95" s="138"/>
      <c r="I95" s="6" t="s">
        <v>71</v>
      </c>
      <c r="J95" s="7">
        <v>0</v>
      </c>
      <c r="K95" s="7">
        <v>0</v>
      </c>
      <c r="L95" s="7">
        <v>0</v>
      </c>
      <c r="M95" s="8">
        <v>0</v>
      </c>
      <c r="O95" s="6" t="s">
        <v>71</v>
      </c>
      <c r="P95" s="86">
        <v>0</v>
      </c>
      <c r="Q95" s="86">
        <v>0</v>
      </c>
      <c r="R95" s="86">
        <v>0</v>
      </c>
      <c r="S95" s="87">
        <v>0</v>
      </c>
    </row>
    <row r="96" spans="2:19">
      <c r="B96" s="2">
        <v>94</v>
      </c>
      <c r="C96" s="100">
        <v>-5.3379999999999939</v>
      </c>
      <c r="D96" s="101">
        <v>21.412000000000006</v>
      </c>
      <c r="E96" s="101">
        <v>4.8940000000000055</v>
      </c>
      <c r="F96" s="102">
        <v>12.766999999999996</v>
      </c>
      <c r="G96" s="138"/>
      <c r="I96" s="6" t="s">
        <v>72</v>
      </c>
      <c r="J96" s="7">
        <v>0</v>
      </c>
      <c r="K96" s="7">
        <v>0</v>
      </c>
      <c r="L96" s="7">
        <v>0</v>
      </c>
      <c r="M96" s="8">
        <v>0</v>
      </c>
      <c r="O96" s="6" t="s">
        <v>72</v>
      </c>
      <c r="P96" s="86">
        <v>0</v>
      </c>
      <c r="Q96" s="86">
        <v>0</v>
      </c>
      <c r="R96" s="86">
        <v>0</v>
      </c>
      <c r="S96" s="87">
        <v>0</v>
      </c>
    </row>
    <row r="97" spans="2:19">
      <c r="B97" s="2">
        <v>95</v>
      </c>
      <c r="C97" s="100">
        <v>-44.405000000000001</v>
      </c>
      <c r="D97" s="101">
        <v>10.951999999999998</v>
      </c>
      <c r="E97" s="101">
        <v>1.9159999999999968</v>
      </c>
      <c r="F97" s="102">
        <v>13.171999999999997</v>
      </c>
      <c r="G97" s="138"/>
      <c r="I97" s="6"/>
      <c r="J97" s="7"/>
      <c r="K97" s="7"/>
      <c r="L97" s="7"/>
      <c r="M97" s="8"/>
      <c r="O97" s="6"/>
      <c r="P97" s="86"/>
      <c r="Q97" s="86"/>
      <c r="R97" s="86"/>
      <c r="S97" s="87"/>
    </row>
    <row r="98" spans="2:19" ht="14.65" thickBot="1">
      <c r="B98" s="2">
        <v>96</v>
      </c>
      <c r="C98" s="100">
        <v>-6.2480000000000047</v>
      </c>
      <c r="D98" s="101">
        <v>24.870999999999995</v>
      </c>
      <c r="E98" s="101">
        <v>7.2860000000000014</v>
      </c>
      <c r="F98" s="102">
        <v>12.620000000000005</v>
      </c>
      <c r="G98" s="138"/>
      <c r="I98" s="9" t="s">
        <v>77</v>
      </c>
      <c r="J98" s="10">
        <v>32</v>
      </c>
      <c r="K98" s="10">
        <v>39</v>
      </c>
      <c r="L98" s="10">
        <v>38</v>
      </c>
      <c r="M98" s="11">
        <v>33</v>
      </c>
      <c r="O98" s="9" t="s">
        <v>77</v>
      </c>
      <c r="P98" s="88">
        <v>1</v>
      </c>
      <c r="Q98" s="88">
        <v>1</v>
      </c>
      <c r="R98" s="88">
        <v>1</v>
      </c>
      <c r="S98" s="89">
        <v>1</v>
      </c>
    </row>
    <row r="99" spans="2:19">
      <c r="B99" s="2">
        <v>97</v>
      </c>
      <c r="C99" s="100">
        <v>22.358999999999995</v>
      </c>
      <c r="D99" s="101">
        <v>8.9279999999999973</v>
      </c>
      <c r="E99" s="101">
        <v>7.6359999999999957</v>
      </c>
      <c r="F99" s="102">
        <v>14.186000000000007</v>
      </c>
      <c r="G99" s="138"/>
    </row>
    <row r="100" spans="2:19">
      <c r="B100" s="2">
        <v>98</v>
      </c>
      <c r="C100" s="100">
        <v>6.9759999999999991</v>
      </c>
      <c r="D100" s="101">
        <v>4.9339999999999975</v>
      </c>
      <c r="E100" s="101">
        <v>-5.9189999999999969</v>
      </c>
      <c r="F100" s="102">
        <v>11.905000000000001</v>
      </c>
      <c r="G100" s="138"/>
    </row>
    <row r="101" spans="2:19">
      <c r="B101" s="2">
        <v>99</v>
      </c>
      <c r="C101" s="100">
        <v>-12.120000000000005</v>
      </c>
      <c r="D101" s="101">
        <v>4.3990000000000009</v>
      </c>
      <c r="E101" s="101">
        <v>6.2390000000000043</v>
      </c>
      <c r="F101" s="102">
        <v>2.3990000000000009</v>
      </c>
      <c r="G101" s="138"/>
    </row>
    <row r="102" spans="2:19">
      <c r="B102" s="2">
        <v>100</v>
      </c>
      <c r="C102" s="100">
        <v>-7.2710000000000008</v>
      </c>
      <c r="D102" s="101">
        <v>39.486999999999995</v>
      </c>
      <c r="E102" s="101">
        <v>-5.921999999999997</v>
      </c>
      <c r="F102" s="102">
        <v>7.4599999999999937</v>
      </c>
      <c r="G102" s="138"/>
    </row>
    <row r="103" spans="2:19">
      <c r="B103" s="2">
        <v>101</v>
      </c>
      <c r="C103" s="100">
        <v>-76.986999999999995</v>
      </c>
      <c r="D103" s="101">
        <v>-10.561999999999998</v>
      </c>
      <c r="E103" s="101">
        <v>29.492000000000004</v>
      </c>
      <c r="F103" s="102">
        <v>-2.070999999999998</v>
      </c>
      <c r="G103" s="138"/>
    </row>
    <row r="104" spans="2:19">
      <c r="B104" s="2">
        <v>102</v>
      </c>
      <c r="C104" s="100"/>
      <c r="D104" s="101"/>
      <c r="E104" s="101">
        <v>-46.735999999999997</v>
      </c>
      <c r="F104" s="102">
        <v>-10.373999999999995</v>
      </c>
      <c r="G104" s="138"/>
    </row>
    <row r="105" spans="2:19">
      <c r="B105" s="2">
        <v>103</v>
      </c>
      <c r="C105" s="100"/>
      <c r="D105" s="101"/>
      <c r="E105" s="101">
        <v>-4.8089999999999975</v>
      </c>
      <c r="F105" s="102"/>
      <c r="G105" s="138"/>
    </row>
    <row r="106" spans="2:19">
      <c r="B106" s="2">
        <v>104</v>
      </c>
      <c r="C106" s="100">
        <v>-0.79999999999999716</v>
      </c>
      <c r="D106" s="101">
        <v>1.4959999999999951</v>
      </c>
      <c r="E106" s="101">
        <v>4.0439999999999969</v>
      </c>
      <c r="F106" s="102">
        <v>5.5919999999999987</v>
      </c>
      <c r="G106" s="138"/>
    </row>
    <row r="107" spans="2:19">
      <c r="B107" s="2">
        <v>105</v>
      </c>
      <c r="C107" s="100">
        <v>39.676999999999992</v>
      </c>
      <c r="D107" s="101">
        <v>10.036000000000001</v>
      </c>
      <c r="E107" s="101">
        <v>9.3299999999999983</v>
      </c>
      <c r="F107" s="102">
        <v>-3.1149999999999949</v>
      </c>
      <c r="G107" s="138"/>
    </row>
    <row r="108" spans="2:19">
      <c r="B108" s="2">
        <v>106</v>
      </c>
      <c r="C108" s="100">
        <v>-4.2360000000000042</v>
      </c>
      <c r="D108" s="101">
        <v>7.5319999999999965</v>
      </c>
      <c r="E108" s="101">
        <v>0.10899999999999466</v>
      </c>
      <c r="F108" s="102">
        <v>-36.947000000000003</v>
      </c>
      <c r="G108" s="138"/>
    </row>
    <row r="109" spans="2:19">
      <c r="B109" s="2">
        <v>107</v>
      </c>
      <c r="C109" s="100">
        <v>-4.2360000000000042</v>
      </c>
      <c r="D109" s="101">
        <v>-4.4470000000000027</v>
      </c>
      <c r="E109" s="101">
        <v>1.9189999999999969</v>
      </c>
      <c r="F109" s="102">
        <v>-0.19899999999999807</v>
      </c>
      <c r="G109" s="138"/>
    </row>
    <row r="110" spans="2:19">
      <c r="B110" s="2">
        <v>108</v>
      </c>
      <c r="C110" s="100">
        <v>-7.6389999999999958</v>
      </c>
      <c r="D110" s="101">
        <v>13.680000000000007</v>
      </c>
      <c r="E110" s="101">
        <v>3.5180000000000007</v>
      </c>
      <c r="F110" s="102">
        <v>-29.481999999999999</v>
      </c>
      <c r="G110" s="138"/>
    </row>
    <row r="111" spans="2:19">
      <c r="B111" s="2">
        <v>109</v>
      </c>
      <c r="C111" s="100">
        <v>-1.1389999999999958</v>
      </c>
      <c r="D111" s="101">
        <v>0.96899999999999409</v>
      </c>
      <c r="E111" s="101">
        <v>-8.1599999999999966</v>
      </c>
      <c r="F111" s="102">
        <v>-3.438999999999993</v>
      </c>
      <c r="G111" s="138"/>
    </row>
    <row r="112" spans="2:19">
      <c r="B112" s="2">
        <v>110</v>
      </c>
      <c r="C112" s="100">
        <v>9.6089999999999947</v>
      </c>
      <c r="D112" s="101">
        <v>9.230000000000004</v>
      </c>
      <c r="E112" s="101">
        <v>-19.623000000000005</v>
      </c>
      <c r="F112" s="102">
        <v>22.352999999999994</v>
      </c>
      <c r="G112" s="138"/>
    </row>
    <row r="113" spans="2:18">
      <c r="B113" s="2">
        <v>111</v>
      </c>
      <c r="C113" s="100">
        <v>1.3569999999999993</v>
      </c>
      <c r="D113" s="101">
        <v>-0.87699999999999534</v>
      </c>
      <c r="E113" s="101">
        <v>13.257999999999996</v>
      </c>
      <c r="F113" s="102">
        <v>9.659000000000006</v>
      </c>
      <c r="G113" s="138"/>
    </row>
    <row r="114" spans="2:18">
      <c r="B114" s="2">
        <v>112</v>
      </c>
      <c r="C114" s="100">
        <v>18.641999999999996</v>
      </c>
      <c r="D114" s="101">
        <v>6.2740000000000009</v>
      </c>
      <c r="E114" s="101">
        <v>2.8509999999999991</v>
      </c>
      <c r="F114" s="102">
        <v>36.852999999999994</v>
      </c>
      <c r="G114" s="138"/>
    </row>
    <row r="115" spans="2:18">
      <c r="B115" s="2">
        <v>113</v>
      </c>
      <c r="C115" s="100">
        <v>-7.4599999999999937</v>
      </c>
      <c r="D115" s="101">
        <v>12.694000000000003</v>
      </c>
      <c r="E115" s="101">
        <v>6.0799999999999983</v>
      </c>
      <c r="F115" s="102"/>
      <c r="G115" s="138"/>
    </row>
    <row r="116" spans="2:18">
      <c r="B116" s="2">
        <v>114</v>
      </c>
      <c r="C116" s="100">
        <v>20.778000000000006</v>
      </c>
      <c r="D116" s="101">
        <v>-1.7729999999999961</v>
      </c>
      <c r="E116" s="101">
        <v>-7.0969999999999942</v>
      </c>
      <c r="F116" s="102"/>
      <c r="G116" s="138"/>
    </row>
    <row r="117" spans="2:18">
      <c r="B117" s="2">
        <v>115</v>
      </c>
      <c r="C117" s="100">
        <v>-13.525000000000006</v>
      </c>
      <c r="D117" s="101">
        <v>5.7860000000000014</v>
      </c>
      <c r="E117" s="101">
        <v>-13.927000000000007</v>
      </c>
      <c r="F117" s="102"/>
      <c r="G117" s="138"/>
    </row>
    <row r="118" spans="2:18">
      <c r="B118" s="2">
        <v>116</v>
      </c>
      <c r="C118" s="100">
        <v>16.073999999999998</v>
      </c>
      <c r="D118" s="101">
        <v>-6.8559999999999945</v>
      </c>
      <c r="E118" s="101">
        <v>-14.021000000000001</v>
      </c>
      <c r="F118" s="102"/>
      <c r="G118" s="138"/>
    </row>
    <row r="119" spans="2:18">
      <c r="B119" s="2">
        <v>117</v>
      </c>
      <c r="C119" s="100">
        <v>10.530000000000001</v>
      </c>
      <c r="D119" s="101">
        <v>15.912000000000006</v>
      </c>
      <c r="E119" s="101">
        <v>13.245999999999995</v>
      </c>
      <c r="F119" s="102"/>
      <c r="G119" s="138"/>
    </row>
    <row r="120" spans="2:18">
      <c r="B120" s="2">
        <v>118</v>
      </c>
      <c r="C120" s="100">
        <v>11.406000000000006</v>
      </c>
      <c r="D120" s="101">
        <v>-4.0400000000000063</v>
      </c>
      <c r="E120" s="101"/>
      <c r="F120" s="102"/>
      <c r="G120" s="138"/>
    </row>
    <row r="121" spans="2:18">
      <c r="B121" s="2">
        <v>119</v>
      </c>
      <c r="C121" s="100"/>
      <c r="D121" s="101">
        <v>1.3250000000000028</v>
      </c>
      <c r="E121" s="101"/>
      <c r="F121" s="102"/>
      <c r="G121" s="138"/>
    </row>
    <row r="122" spans="2:18" ht="14.65" thickBot="1">
      <c r="B122" s="2">
        <v>120</v>
      </c>
      <c r="C122" s="109"/>
      <c r="D122" s="110">
        <v>4.9419999999999931</v>
      </c>
      <c r="E122" s="110"/>
      <c r="F122" s="111"/>
      <c r="G122" s="138"/>
    </row>
    <row r="123" spans="2:18">
      <c r="B123" t="s">
        <v>30</v>
      </c>
      <c r="C123" s="97">
        <f>COUNT(C3:C122)</f>
        <v>101</v>
      </c>
      <c r="D123" s="97">
        <f t="shared" ref="D123:F123" si="0">COUNT(D3:D122)</f>
        <v>117</v>
      </c>
      <c r="E123" s="97">
        <f t="shared" si="0"/>
        <v>113</v>
      </c>
      <c r="F123" s="97">
        <f t="shared" si="0"/>
        <v>102</v>
      </c>
    </row>
    <row r="126" spans="2:18">
      <c r="B126" s="140" t="s">
        <v>53</v>
      </c>
      <c r="C126" s="140"/>
      <c r="D126" s="140"/>
      <c r="E126" s="140"/>
      <c r="F126" s="140"/>
      <c r="H126" s="137" t="s">
        <v>73</v>
      </c>
      <c r="I126" s="137"/>
      <c r="J126" s="137"/>
      <c r="K126" s="137"/>
      <c r="L126" s="137"/>
    </row>
    <row r="127" spans="2:18">
      <c r="B127" s="1" t="s">
        <v>54</v>
      </c>
      <c r="C127" s="112" t="s">
        <v>1</v>
      </c>
      <c r="D127" s="113" t="s">
        <v>55</v>
      </c>
      <c r="E127" s="113" t="s">
        <v>3</v>
      </c>
      <c r="F127" s="113" t="s">
        <v>4</v>
      </c>
      <c r="H127" t="s">
        <v>60</v>
      </c>
      <c r="I127" t="s">
        <v>7</v>
      </c>
      <c r="J127" t="s">
        <v>8</v>
      </c>
      <c r="K127" t="s">
        <v>9</v>
      </c>
      <c r="L127" t="s">
        <v>10</v>
      </c>
      <c r="O127" s="47" t="s">
        <v>1</v>
      </c>
      <c r="P127" s="47" t="s">
        <v>2</v>
      </c>
      <c r="Q127" s="47" t="s">
        <v>3</v>
      </c>
      <c r="R127" s="47" t="s">
        <v>4</v>
      </c>
    </row>
    <row r="128" spans="2:18">
      <c r="B128" s="1" t="s">
        <v>56</v>
      </c>
      <c r="C128" s="112">
        <f>COUNTIF(C3:C122,"&lt;=-150")</f>
        <v>0</v>
      </c>
      <c r="D128" s="112">
        <f t="shared" ref="D128:F128" si="1">COUNTIF(D3:D122,"&lt;=-150")</f>
        <v>0</v>
      </c>
      <c r="E128" s="112">
        <f t="shared" si="1"/>
        <v>0</v>
      </c>
      <c r="F128" s="112">
        <f t="shared" si="1"/>
        <v>0</v>
      </c>
      <c r="H128" t="s">
        <v>61</v>
      </c>
      <c r="I128" s="46">
        <f>C128/C140</f>
        <v>0</v>
      </c>
      <c r="J128" s="46">
        <f t="shared" ref="J128" si="2">D128/D140</f>
        <v>0</v>
      </c>
      <c r="K128" s="46">
        <f>E128/E140</f>
        <v>0</v>
      </c>
      <c r="L128" s="46">
        <f>F128/F140</f>
        <v>0</v>
      </c>
      <c r="N128" s="48"/>
      <c r="O128" s="12"/>
      <c r="P128" s="12"/>
      <c r="Q128" s="12"/>
      <c r="R128" s="12"/>
    </row>
    <row r="129" spans="2:18">
      <c r="B129" s="1" t="s">
        <v>31</v>
      </c>
      <c r="C129" s="112">
        <f>COUNTIF(C3:C122,"&lt;=-120")-COUNTIF(C3:C122,"&lt;-150")</f>
        <v>0</v>
      </c>
      <c r="D129" s="112">
        <f t="shared" ref="D129:F129" si="3">COUNTIF(D3:D122,"&lt;=-120")-COUNTIF(D3:D122,"&lt;-150")</f>
        <v>0</v>
      </c>
      <c r="E129" s="112">
        <f t="shared" si="3"/>
        <v>0</v>
      </c>
      <c r="F129" s="112">
        <f t="shared" si="3"/>
        <v>0</v>
      </c>
      <c r="H129" t="s">
        <v>62</v>
      </c>
      <c r="I129" s="46">
        <f>C129/C140</f>
        <v>0</v>
      </c>
      <c r="J129" s="46">
        <f t="shared" ref="J129:L129" si="4">D129/D140</f>
        <v>0</v>
      </c>
      <c r="K129" s="46">
        <f t="shared" si="4"/>
        <v>0</v>
      </c>
      <c r="L129" s="46">
        <f t="shared" si="4"/>
        <v>0</v>
      </c>
      <c r="N129" s="1"/>
      <c r="O129" s="49">
        <v>0</v>
      </c>
      <c r="P129" s="49">
        <v>0</v>
      </c>
      <c r="Q129" s="49">
        <v>0</v>
      </c>
      <c r="R129" s="49">
        <v>0</v>
      </c>
    </row>
    <row r="130" spans="2:18">
      <c r="B130" s="1" t="s">
        <v>57</v>
      </c>
      <c r="C130" s="112">
        <f>COUNTIF(C3:C122,"&lt;=-90")-COUNTIF(C3:C122,"&lt;-120")</f>
        <v>0</v>
      </c>
      <c r="D130" s="112">
        <f t="shared" ref="D130:F130" si="5">COUNTIF(D3:D122,"&lt;=-90")-COUNTIF(D3:D122,"&lt;-120")</f>
        <v>0</v>
      </c>
      <c r="E130" s="112">
        <f t="shared" si="5"/>
        <v>0</v>
      </c>
      <c r="F130" s="112">
        <f t="shared" si="5"/>
        <v>0</v>
      </c>
      <c r="H130" t="s">
        <v>63</v>
      </c>
      <c r="I130" s="46">
        <f>C130/C140</f>
        <v>0</v>
      </c>
      <c r="J130" s="46">
        <f t="shared" ref="J130:L130" si="6">D130/D140</f>
        <v>0</v>
      </c>
      <c r="K130" s="46">
        <f t="shared" si="6"/>
        <v>0</v>
      </c>
      <c r="L130" s="46">
        <f t="shared" si="6"/>
        <v>0</v>
      </c>
      <c r="N130" s="45"/>
      <c r="O130" s="49">
        <v>0</v>
      </c>
      <c r="P130" s="49">
        <v>0</v>
      </c>
      <c r="Q130" s="49">
        <v>0</v>
      </c>
      <c r="R130" s="49">
        <v>0</v>
      </c>
    </row>
    <row r="131" spans="2:18">
      <c r="B131" s="1" t="s">
        <v>58</v>
      </c>
      <c r="C131" s="112">
        <f>COUNTIF(C3:C122,"&lt;=-60")-COUNTIF(C3:C122,"&lt;-90")</f>
        <v>1</v>
      </c>
      <c r="D131" s="112">
        <f t="shared" ref="D131:F131" si="7">COUNTIF(D3:D122,"&lt;=-60")-COUNTIF(D3:D122,"&lt;-90")</f>
        <v>0</v>
      </c>
      <c r="E131" s="112">
        <f t="shared" si="7"/>
        <v>0</v>
      </c>
      <c r="F131" s="112">
        <f t="shared" si="7"/>
        <v>0</v>
      </c>
      <c r="H131" t="s">
        <v>64</v>
      </c>
      <c r="I131" s="46">
        <f>C131/C140</f>
        <v>9.9009900990099011E-3</v>
      </c>
      <c r="J131" s="46">
        <f t="shared" ref="J131:L131" si="8">D131/D140</f>
        <v>0</v>
      </c>
      <c r="K131" s="46">
        <f t="shared" si="8"/>
        <v>0</v>
      </c>
      <c r="L131" s="46">
        <f t="shared" si="8"/>
        <v>0</v>
      </c>
      <c r="N131" s="45"/>
      <c r="O131" s="49">
        <v>0</v>
      </c>
      <c r="P131" s="49">
        <v>0</v>
      </c>
      <c r="Q131" s="49">
        <v>0</v>
      </c>
      <c r="R131" s="49">
        <v>0</v>
      </c>
    </row>
    <row r="132" spans="2:18" ht="14.65" thickBot="1">
      <c r="B132" s="1" t="s">
        <v>32</v>
      </c>
      <c r="C132" s="112">
        <f>COUNTIF(C3:C122,"&lt;=-30")-COUNTIF(C3:C122,"&lt;-60")</f>
        <v>3</v>
      </c>
      <c r="D132" s="112">
        <f t="shared" ref="D132:F132" si="9">COUNTIF(D3:D122,"&lt;=-30")-COUNTIF(D3:D122,"&lt;-60")</f>
        <v>2</v>
      </c>
      <c r="E132" s="112">
        <f t="shared" si="9"/>
        <v>2</v>
      </c>
      <c r="F132" s="112">
        <f t="shared" si="9"/>
        <v>2</v>
      </c>
      <c r="H132" t="s">
        <v>65</v>
      </c>
      <c r="I132" s="46">
        <f>C132/C140</f>
        <v>2.9702970297029702E-2</v>
      </c>
      <c r="J132" s="46">
        <f t="shared" ref="J132:L132" si="10">D132/D140</f>
        <v>1.7094017094017096E-2</v>
      </c>
      <c r="K132" s="46">
        <f t="shared" si="10"/>
        <v>1.7699115044247787E-2</v>
      </c>
      <c r="L132" s="46">
        <f t="shared" si="10"/>
        <v>1.9607843137254902E-2</v>
      </c>
      <c r="N132" s="45"/>
      <c r="O132" s="49">
        <v>9.9009900990099011E-3</v>
      </c>
      <c r="P132" s="49">
        <v>0</v>
      </c>
      <c r="Q132" s="49">
        <v>0</v>
      </c>
      <c r="R132" s="49">
        <v>0</v>
      </c>
    </row>
    <row r="133" spans="2:18" ht="14.65" thickBot="1">
      <c r="B133" s="1" t="s">
        <v>33</v>
      </c>
      <c r="C133" s="112">
        <f>COUNTIF(C3:C122,"&lt;=0")-COUNTIF(C3:C122,"&lt;-30")</f>
        <v>43</v>
      </c>
      <c r="D133" s="112">
        <f t="shared" ref="D133:F133" si="11">COUNTIF(D3:D122,"&lt;=0")-COUNTIF(D3:D122,"&lt;-30")</f>
        <v>49</v>
      </c>
      <c r="E133" s="112">
        <f t="shared" si="11"/>
        <v>41</v>
      </c>
      <c r="F133" s="112">
        <f t="shared" si="11"/>
        <v>25</v>
      </c>
      <c r="H133" s="3" t="s">
        <v>66</v>
      </c>
      <c r="I133" s="55">
        <f>C133/C140</f>
        <v>0.42574257425742573</v>
      </c>
      <c r="J133" s="55">
        <f t="shared" ref="J133:L133" si="12">D133/D140</f>
        <v>0.41880341880341881</v>
      </c>
      <c r="K133" s="55">
        <f t="shared" si="12"/>
        <v>0.36283185840707965</v>
      </c>
      <c r="L133" s="68">
        <f t="shared" si="12"/>
        <v>0.24509803921568626</v>
      </c>
      <c r="N133" s="51"/>
      <c r="O133" s="52">
        <v>2.9702970297029702E-2</v>
      </c>
      <c r="P133" s="52">
        <v>1.7094017094017096E-2</v>
      </c>
      <c r="Q133" s="52">
        <v>1.7699115044247787E-2</v>
      </c>
      <c r="R133" s="52">
        <v>1.9607843137254902E-2</v>
      </c>
    </row>
    <row r="134" spans="2:18" ht="14.65" thickBot="1">
      <c r="B134" s="1" t="s">
        <v>34</v>
      </c>
      <c r="C134" s="112">
        <f>COUNTIF(C3:C122,"&lt;=30")-COUNTIF(C3:C122,"&lt;0")</f>
        <v>51</v>
      </c>
      <c r="D134" s="112">
        <f t="shared" ref="D134:F134" si="13">COUNTIF(D3:D122,"&lt;=30")-COUNTIF(D3:D122,"&lt;0")</f>
        <v>61</v>
      </c>
      <c r="E134" s="112">
        <f t="shared" si="13"/>
        <v>64</v>
      </c>
      <c r="F134" s="112">
        <f t="shared" si="13"/>
        <v>59</v>
      </c>
      <c r="H134" s="9" t="s">
        <v>67</v>
      </c>
      <c r="I134" s="60">
        <f>C134/C140</f>
        <v>0.50495049504950495</v>
      </c>
      <c r="J134" s="60">
        <f t="shared" ref="J134:L134" si="14">D134/D140</f>
        <v>0.5213675213675214</v>
      </c>
      <c r="K134" s="60">
        <f t="shared" si="14"/>
        <v>0.5663716814159292</v>
      </c>
      <c r="L134" s="69">
        <f t="shared" si="14"/>
        <v>0.57843137254901966</v>
      </c>
      <c r="N134" s="66"/>
      <c r="O134" s="58">
        <v>0.42574257425742573</v>
      </c>
      <c r="P134" s="58">
        <v>0.41880341880341881</v>
      </c>
      <c r="Q134" s="58">
        <v>0.36283185840707965</v>
      </c>
      <c r="R134" s="59">
        <v>0.24509803921568626</v>
      </c>
    </row>
    <row r="135" spans="2:18" ht="14.65" thickBot="1">
      <c r="B135" s="45" t="s">
        <v>35</v>
      </c>
      <c r="C135" s="112">
        <f>COUNTIF(C3:C122,"&lt;=60")-COUNTIF(C3:C122,"&lt;30")</f>
        <v>3</v>
      </c>
      <c r="D135" s="112">
        <f t="shared" ref="D135:F135" si="15">COUNTIF(D3:D122,"&lt;=60")-COUNTIF(D3:D122,"&lt;30")</f>
        <v>5</v>
      </c>
      <c r="E135" s="112">
        <f t="shared" si="15"/>
        <v>6</v>
      </c>
      <c r="F135" s="112">
        <f t="shared" si="15"/>
        <v>16</v>
      </c>
      <c r="H135" t="s">
        <v>68</v>
      </c>
      <c r="I135" s="46">
        <f>C135/C140</f>
        <v>2.9702970297029702E-2</v>
      </c>
      <c r="J135" s="46">
        <f t="shared" ref="J135:L135" si="16">D135/D140</f>
        <v>4.2735042735042736E-2</v>
      </c>
      <c r="K135" s="46">
        <f t="shared" si="16"/>
        <v>5.3097345132743362E-2</v>
      </c>
      <c r="L135" s="46">
        <f t="shared" si="16"/>
        <v>0.15686274509803921</v>
      </c>
      <c r="N135" s="67"/>
      <c r="O135" s="63">
        <v>0.50495049504950495</v>
      </c>
      <c r="P135" s="63">
        <v>0.5213675213675214</v>
      </c>
      <c r="Q135" s="63">
        <v>0.5663716814159292</v>
      </c>
      <c r="R135" s="64">
        <v>0.57843137254901966</v>
      </c>
    </row>
    <row r="136" spans="2:18">
      <c r="B136" s="45" t="s">
        <v>36</v>
      </c>
      <c r="C136" s="112">
        <f>COUNTIF(C3:C122,"&lt;=90")-COUNTIF(C3:C122,"&lt;60")</f>
        <v>0</v>
      </c>
      <c r="D136" s="112">
        <f t="shared" ref="D136:F136" si="17">COUNTIF(D3:D122,"&lt;=90")-COUNTIF(D3:D122,"&lt;60")</f>
        <v>0</v>
      </c>
      <c r="E136" s="112">
        <f t="shared" si="17"/>
        <v>0</v>
      </c>
      <c r="F136" s="112">
        <f t="shared" si="17"/>
        <v>0</v>
      </c>
      <c r="H136" t="s">
        <v>69</v>
      </c>
      <c r="I136" s="46">
        <f>C136/C140</f>
        <v>0</v>
      </c>
      <c r="J136" s="46">
        <f t="shared" ref="J136:L136" si="18">D136/D140</f>
        <v>0</v>
      </c>
      <c r="K136" s="46">
        <f t="shared" si="18"/>
        <v>0</v>
      </c>
      <c r="L136" s="46">
        <f t="shared" si="18"/>
        <v>0</v>
      </c>
      <c r="N136" s="53"/>
      <c r="O136" s="54">
        <v>2.9702970297029702E-2</v>
      </c>
      <c r="P136" s="54">
        <v>4.2735042735042736E-2</v>
      </c>
      <c r="Q136" s="54">
        <v>5.3097345132743362E-2</v>
      </c>
      <c r="R136" s="54">
        <v>0.15686274509803921</v>
      </c>
    </row>
    <row r="137" spans="2:18">
      <c r="B137" s="45" t="s">
        <v>59</v>
      </c>
      <c r="C137" s="112">
        <f>COUNTIF(C3:C122,"&lt;=120")-COUNTIF(C3:C122,"&lt;90")</f>
        <v>0</v>
      </c>
      <c r="D137" s="112">
        <f t="shared" ref="D137:F137" si="19">COUNTIF(D3:D122,"&lt;=120")-COUNTIF(D3:D122,"&lt;90")</f>
        <v>0</v>
      </c>
      <c r="E137" s="112">
        <f t="shared" si="19"/>
        <v>0</v>
      </c>
      <c r="F137" s="112">
        <f t="shared" si="19"/>
        <v>0</v>
      </c>
      <c r="H137" t="s">
        <v>70</v>
      </c>
      <c r="I137" s="46">
        <f>C137/C140</f>
        <v>0</v>
      </c>
      <c r="J137" s="46">
        <f t="shared" ref="J137:L137" si="20">D137/D140</f>
        <v>0</v>
      </c>
      <c r="K137" s="46">
        <f t="shared" si="20"/>
        <v>0</v>
      </c>
      <c r="L137" s="46">
        <f t="shared" si="20"/>
        <v>0</v>
      </c>
      <c r="N137" s="1"/>
      <c r="O137" s="49">
        <v>0</v>
      </c>
      <c r="P137" s="49">
        <v>0</v>
      </c>
      <c r="Q137" s="49">
        <v>0</v>
      </c>
      <c r="R137" s="49">
        <v>0</v>
      </c>
    </row>
    <row r="138" spans="2:18">
      <c r="B138" s="45" t="s">
        <v>50</v>
      </c>
      <c r="C138" s="112">
        <f>COUNTIF(C3:C122,"&lt;=150")-COUNTIF(C3:C122,"&lt;120")</f>
        <v>0</v>
      </c>
      <c r="D138" s="112">
        <f t="shared" ref="D138:F138" si="21">COUNTIF(D3:D122,"&lt;=150")-COUNTIF(D3:D122,"&lt;120")</f>
        <v>0</v>
      </c>
      <c r="E138" s="112">
        <f t="shared" si="21"/>
        <v>0</v>
      </c>
      <c r="F138" s="112">
        <f t="shared" si="21"/>
        <v>0</v>
      </c>
      <c r="H138" t="s">
        <v>71</v>
      </c>
      <c r="I138" s="46">
        <f>C138/C140</f>
        <v>0</v>
      </c>
      <c r="J138" s="46">
        <f t="shared" ref="J138:L138" si="22">D138/D140</f>
        <v>0</v>
      </c>
      <c r="K138" s="46">
        <f t="shared" si="22"/>
        <v>0</v>
      </c>
      <c r="L138" s="46">
        <f t="shared" si="22"/>
        <v>0</v>
      </c>
      <c r="N138" s="1"/>
      <c r="O138" s="49">
        <v>0</v>
      </c>
      <c r="P138" s="49">
        <v>0</v>
      </c>
      <c r="Q138" s="49">
        <v>0</v>
      </c>
      <c r="R138" s="49">
        <v>0</v>
      </c>
    </row>
    <row r="139" spans="2:18">
      <c r="B139" s="45" t="s">
        <v>37</v>
      </c>
      <c r="C139" s="112">
        <f>COUNTIF(C3:C122,"&lt;=180")-COUNTIF(C3:C122,"&lt;150")</f>
        <v>0</v>
      </c>
      <c r="D139" s="112">
        <f t="shared" ref="D139:F139" si="23">COUNTIF(D3:D122,"&lt;=180")-COUNTIF(D3:D122,"&lt;150")</f>
        <v>0</v>
      </c>
      <c r="E139" s="112">
        <f t="shared" si="23"/>
        <v>0</v>
      </c>
      <c r="F139" s="112">
        <f t="shared" si="23"/>
        <v>0</v>
      </c>
      <c r="H139" t="s">
        <v>72</v>
      </c>
      <c r="I139" s="46">
        <f>C139/C140</f>
        <v>0</v>
      </c>
      <c r="J139" s="46">
        <f t="shared" ref="J139:L139" si="24">D139/D140</f>
        <v>0</v>
      </c>
      <c r="K139" s="46">
        <f t="shared" si="24"/>
        <v>0</v>
      </c>
      <c r="L139" s="46">
        <f t="shared" si="24"/>
        <v>0</v>
      </c>
      <c r="N139" s="1"/>
      <c r="O139" s="49">
        <v>0</v>
      </c>
      <c r="P139" s="49">
        <v>0</v>
      </c>
      <c r="Q139" s="49">
        <v>0</v>
      </c>
      <c r="R139" s="49">
        <v>0</v>
      </c>
    </row>
    <row r="140" spans="2:18">
      <c r="B140" s="1" t="s">
        <v>12</v>
      </c>
      <c r="C140" s="112">
        <f>SUM(C128:C138)</f>
        <v>101</v>
      </c>
      <c r="D140" s="112">
        <f t="shared" ref="D140:F140" si="25">SUM(D128:D138)</f>
        <v>117</v>
      </c>
      <c r="E140" s="112">
        <f t="shared" si="25"/>
        <v>113</v>
      </c>
      <c r="F140" s="112">
        <f t="shared" si="25"/>
        <v>102</v>
      </c>
      <c r="H140" t="s">
        <v>11</v>
      </c>
      <c r="I140" s="46">
        <f>C140/C140</f>
        <v>1</v>
      </c>
      <c r="J140" s="46">
        <f t="shared" ref="J140:L140" si="26">D140/D140</f>
        <v>1</v>
      </c>
      <c r="K140" s="46">
        <f t="shared" si="26"/>
        <v>1</v>
      </c>
      <c r="L140" s="46">
        <f t="shared" si="26"/>
        <v>1</v>
      </c>
      <c r="N140" s="1"/>
      <c r="O140" s="49">
        <v>0</v>
      </c>
      <c r="P140" s="49">
        <v>0</v>
      </c>
      <c r="Q140" s="49">
        <v>0</v>
      </c>
      <c r="R140" s="49">
        <v>0</v>
      </c>
    </row>
    <row r="141" spans="2:18">
      <c r="N141" s="12"/>
      <c r="O141" s="12"/>
      <c r="P141" s="12"/>
      <c r="Q141" s="12"/>
      <c r="R141" s="12"/>
    </row>
    <row r="142" spans="2:18">
      <c r="N142" s="1"/>
      <c r="O142" s="49">
        <v>1</v>
      </c>
      <c r="P142" s="49">
        <v>1</v>
      </c>
      <c r="Q142" s="49">
        <v>1</v>
      </c>
      <c r="R142" s="49">
        <v>1</v>
      </c>
    </row>
    <row r="144" spans="2:18">
      <c r="C144" s="114">
        <f>SUM(D140:E140)</f>
        <v>230</v>
      </c>
      <c r="D144" s="114">
        <f>SUM(D128:E132,D135:E139)</f>
        <v>15</v>
      </c>
      <c r="F144" s="115">
        <f>D144/C144</f>
        <v>6.5217391304347824E-2</v>
      </c>
    </row>
    <row r="145" spans="16:17">
      <c r="P145" s="65">
        <f>SUM(P129:P133,P136:P140)</f>
        <v>5.9829059829059832E-2</v>
      </c>
      <c r="Q145" s="65">
        <f>SUM(Q129:Q133,Q136:Q140)</f>
        <v>7.0796460176991149E-2</v>
      </c>
    </row>
  </sheetData>
  <mergeCells count="5">
    <mergeCell ref="H126:L126"/>
    <mergeCell ref="G3:G37"/>
    <mergeCell ref="G38:G80"/>
    <mergeCell ref="G81:G122"/>
    <mergeCell ref="B126:F126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Wild type</vt:lpstr>
      <vt:lpstr>Ift88 cKO</vt:lpstr>
      <vt:lpstr>Tbc1d32_bromi</vt:lpstr>
      <vt:lpstr>Cilk1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문경혜(해부학교실)</dc:creator>
  <cp:lastModifiedBy>J Bok</cp:lastModifiedBy>
  <dcterms:created xsi:type="dcterms:W3CDTF">2019-06-23T04:10:21Z</dcterms:created>
  <dcterms:modified xsi:type="dcterms:W3CDTF">2020-10-09T02:40:10Z</dcterms:modified>
</cp:coreProperties>
</file>