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내 드라이브\Presentations\Papers\Manuscript_Cilia\Source data\"/>
    </mc:Choice>
  </mc:AlternateContent>
  <xr:revisionPtr revIDLastSave="0" documentId="13_ncr:1_{B78C7905-7BFE-48CB-A651-D9387795E68A}" xr6:coauthVersionLast="45" xr6:coauthVersionMax="45" xr10:uidLastSave="{00000000-0000-0000-0000-000000000000}"/>
  <bookViews>
    <workbookView xWindow="-98" yWindow="-98" windowWidth="20715" windowHeight="13425" activeTab="5" xr2:uid="{00000000-000D-0000-FFFF-FFFF00000000}"/>
  </bookViews>
  <sheets>
    <sheet name="Cilk1 cKO qPCR" sheetId="6" r:id="rId1"/>
    <sheet name="in situ intensity data combined" sheetId="2" r:id="rId2"/>
    <sheet name="Ptch1" sheetId="4" r:id="rId3"/>
    <sheet name="Gli1" sheetId="3" r:id="rId4"/>
    <sheet name="Atoh1" sheetId="5" r:id="rId5"/>
    <sheet name="Sox2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" i="4" l="1"/>
  <c r="E3" i="6" l="1"/>
  <c r="F3" i="6" s="1"/>
  <c r="O3" i="6"/>
  <c r="P3" i="6" s="1"/>
  <c r="E6" i="6"/>
  <c r="F6" i="6"/>
  <c r="O6" i="6"/>
  <c r="E9" i="6"/>
  <c r="F9" i="6" s="1"/>
  <c r="O9" i="6"/>
  <c r="P9" i="6" s="1"/>
  <c r="E12" i="6"/>
  <c r="F12" i="6" s="1"/>
  <c r="D105" i="6" s="1"/>
  <c r="O12" i="6"/>
  <c r="E15" i="6"/>
  <c r="F15" i="6" s="1"/>
  <c r="O15" i="6"/>
  <c r="P15" i="6" s="1"/>
  <c r="E18" i="6"/>
  <c r="F18" i="6" s="1"/>
  <c r="O18" i="6"/>
  <c r="E21" i="6"/>
  <c r="F21" i="6" s="1"/>
  <c r="O21" i="6"/>
  <c r="E24" i="6"/>
  <c r="F24" i="6" s="1"/>
  <c r="O24" i="6"/>
  <c r="E33" i="6"/>
  <c r="F33" i="6" s="1"/>
  <c r="O33" i="6"/>
  <c r="P33" i="6" s="1"/>
  <c r="E36" i="6"/>
  <c r="O36" i="6"/>
  <c r="E39" i="6"/>
  <c r="F39" i="6" s="1"/>
  <c r="O39" i="6"/>
  <c r="E42" i="6"/>
  <c r="O42" i="6"/>
  <c r="E45" i="6"/>
  <c r="F45" i="6" s="1"/>
  <c r="O45" i="6"/>
  <c r="P45" i="6" s="1"/>
  <c r="E48" i="6"/>
  <c r="O48" i="6"/>
  <c r="E51" i="6"/>
  <c r="O51" i="6"/>
  <c r="E54" i="6"/>
  <c r="O54" i="6"/>
  <c r="E62" i="6"/>
  <c r="F62" i="6" s="1"/>
  <c r="O62" i="6"/>
  <c r="P62" i="6" s="1"/>
  <c r="E65" i="6"/>
  <c r="F65" i="6" s="1"/>
  <c r="O65" i="6"/>
  <c r="E68" i="6"/>
  <c r="F68" i="6" s="1"/>
  <c r="O68" i="6"/>
  <c r="E71" i="6"/>
  <c r="O71" i="6"/>
  <c r="E74" i="6"/>
  <c r="F74" i="6" s="1"/>
  <c r="O74" i="6"/>
  <c r="P74" i="6" s="1"/>
  <c r="E77" i="6"/>
  <c r="O77" i="6"/>
  <c r="E80" i="6"/>
  <c r="F80" i="6" s="1"/>
  <c r="O80" i="6"/>
  <c r="E83" i="6"/>
  <c r="O83" i="6"/>
  <c r="F71" i="6" l="1"/>
  <c r="P12" i="6"/>
  <c r="D106" i="6" s="1"/>
  <c r="P6" i="6"/>
  <c r="P71" i="6"/>
  <c r="D108" i="6" s="1"/>
  <c r="P65" i="6"/>
  <c r="F83" i="6"/>
  <c r="D115" i="6" s="1"/>
  <c r="F77" i="6"/>
  <c r="P54" i="6"/>
  <c r="D114" i="6" s="1"/>
  <c r="P48" i="6"/>
  <c r="P68" i="6"/>
  <c r="D98" i="6" s="1"/>
  <c r="F54" i="6"/>
  <c r="D113" i="6" s="1"/>
  <c r="F42" i="6"/>
  <c r="D109" i="6" s="1"/>
  <c r="P24" i="6"/>
  <c r="F51" i="6"/>
  <c r="D103" i="6" s="1"/>
  <c r="P39" i="6"/>
  <c r="D96" i="6" s="1"/>
  <c r="F36" i="6"/>
  <c r="P77" i="6"/>
  <c r="P18" i="6"/>
  <c r="P27" i="6" s="1"/>
  <c r="P51" i="6"/>
  <c r="D100" i="6" s="1"/>
  <c r="F48" i="6"/>
  <c r="P42" i="6"/>
  <c r="D110" i="6" s="1"/>
  <c r="P80" i="6"/>
  <c r="D102" i="6" s="1"/>
  <c r="P83" i="6"/>
  <c r="D116" i="6" s="1"/>
  <c r="P36" i="6"/>
  <c r="P21" i="6"/>
  <c r="D112" i="6"/>
  <c r="F86" i="6"/>
  <c r="G62" i="6" s="1"/>
  <c r="H62" i="6" s="1"/>
  <c r="I62" i="6" s="1"/>
  <c r="D94" i="6"/>
  <c r="D93" i="6"/>
  <c r="D107" i="6"/>
  <c r="D99" i="6"/>
  <c r="D101" i="6"/>
  <c r="D97" i="6"/>
  <c r="D95" i="6"/>
  <c r="F27" i="6"/>
  <c r="G9" i="6" s="1"/>
  <c r="H9" i="6" s="1"/>
  <c r="I9" i="6" s="1"/>
  <c r="D111" i="6"/>
  <c r="P86" i="6" l="1"/>
  <c r="Q71" i="6" s="1"/>
  <c r="R71" i="6" s="1"/>
  <c r="S71" i="6" s="1"/>
  <c r="Q18" i="6"/>
  <c r="R18" i="6" s="1"/>
  <c r="S18" i="6" s="1"/>
  <c r="Q3" i="6"/>
  <c r="R3" i="6" s="1"/>
  <c r="S3" i="6" s="1"/>
  <c r="Q6" i="6"/>
  <c r="R6" i="6" s="1"/>
  <c r="S6" i="6" s="1"/>
  <c r="Q15" i="6"/>
  <c r="R15" i="6" s="1"/>
  <c r="S15" i="6" s="1"/>
  <c r="Q12" i="6"/>
  <c r="R12" i="6" s="1"/>
  <c r="S12" i="6" s="1"/>
  <c r="Q83" i="6"/>
  <c r="R83" i="6" s="1"/>
  <c r="S83" i="6" s="1"/>
  <c r="P57" i="6"/>
  <c r="Q33" i="6" s="1"/>
  <c r="R33" i="6" s="1"/>
  <c r="S33" i="6" s="1"/>
  <c r="F57" i="6"/>
  <c r="G42" i="6" s="1"/>
  <c r="H42" i="6" s="1"/>
  <c r="I42" i="6" s="1"/>
  <c r="G6" i="6"/>
  <c r="H6" i="6" s="1"/>
  <c r="I6" i="6" s="1"/>
  <c r="G21" i="6"/>
  <c r="H21" i="6" s="1"/>
  <c r="I21" i="6" s="1"/>
  <c r="G18" i="6"/>
  <c r="H18" i="6" s="1"/>
  <c r="I18" i="6" s="1"/>
  <c r="G15" i="6"/>
  <c r="H15" i="6" s="1"/>
  <c r="I15" i="6" s="1"/>
  <c r="D104" i="6"/>
  <c r="G24" i="6"/>
  <c r="H24" i="6" s="1"/>
  <c r="I24" i="6" s="1"/>
  <c r="G12" i="6"/>
  <c r="H12" i="6" s="1"/>
  <c r="I12" i="6" s="1"/>
  <c r="G3" i="6"/>
  <c r="H3" i="6" s="1"/>
  <c r="I3" i="6" s="1"/>
  <c r="Q24" i="6"/>
  <c r="R24" i="6" s="1"/>
  <c r="S24" i="6" s="1"/>
  <c r="G71" i="6"/>
  <c r="H71" i="6" s="1"/>
  <c r="I71" i="6" s="1"/>
  <c r="Q80" i="6"/>
  <c r="R80" i="6" s="1"/>
  <c r="S80" i="6" s="1"/>
  <c r="Q62" i="6"/>
  <c r="R62" i="6" s="1"/>
  <c r="S62" i="6" s="1"/>
  <c r="Q77" i="6"/>
  <c r="R77" i="6" s="1"/>
  <c r="S77" i="6" s="1"/>
  <c r="G68" i="6"/>
  <c r="H68" i="6" s="1"/>
  <c r="I68" i="6" s="1"/>
  <c r="G77" i="6"/>
  <c r="H77" i="6" s="1"/>
  <c r="I77" i="6" s="1"/>
  <c r="Q9" i="6"/>
  <c r="R9" i="6" s="1"/>
  <c r="S9" i="6" s="1"/>
  <c r="G74" i="6"/>
  <c r="H74" i="6" s="1"/>
  <c r="I74" i="6" s="1"/>
  <c r="Q21" i="6"/>
  <c r="R21" i="6" s="1"/>
  <c r="S21" i="6" s="1"/>
  <c r="Q65" i="6"/>
  <c r="R65" i="6" s="1"/>
  <c r="S65" i="6" s="1"/>
  <c r="G83" i="6"/>
  <c r="H83" i="6" s="1"/>
  <c r="I83" i="6" s="1"/>
  <c r="G39" i="6"/>
  <c r="H39" i="6" s="1"/>
  <c r="I39" i="6" s="1"/>
  <c r="G80" i="6"/>
  <c r="H80" i="6" s="1"/>
  <c r="I80" i="6" s="1"/>
  <c r="E93" i="6"/>
  <c r="F99" i="6" s="1"/>
  <c r="G99" i="6" s="1"/>
  <c r="G51" i="6"/>
  <c r="H51" i="6" s="1"/>
  <c r="I51" i="6" s="1"/>
  <c r="G65" i="6"/>
  <c r="H65" i="6" s="1"/>
  <c r="I65" i="6" s="1"/>
  <c r="Q68" i="6"/>
  <c r="R68" i="6" s="1"/>
  <c r="S68" i="6" s="1"/>
  <c r="E105" i="6"/>
  <c r="F113" i="6" s="1"/>
  <c r="G113" i="6" s="1"/>
  <c r="Q74" i="6"/>
  <c r="R74" i="6" s="1"/>
  <c r="S74" i="6" s="1"/>
  <c r="AS2" i="2"/>
  <c r="C12" i="2" s="1"/>
  <c r="AS6" i="2"/>
  <c r="D16" i="2" s="1"/>
  <c r="AS8" i="2"/>
  <c r="E18" i="2" s="1"/>
  <c r="I12" i="2"/>
  <c r="S12" i="2"/>
  <c r="W12" i="2"/>
  <c r="AD12" i="2"/>
  <c r="AH12" i="2"/>
  <c r="AL12" i="2"/>
  <c r="AP12" i="2"/>
  <c r="D13" i="2"/>
  <c r="H13" i="2"/>
  <c r="P13" i="2"/>
  <c r="T13" i="2"/>
  <c r="AA13" i="2"/>
  <c r="AE13" i="2"/>
  <c r="B14" i="2"/>
  <c r="C14" i="2"/>
  <c r="D14" i="2"/>
  <c r="E14" i="2"/>
  <c r="F14" i="2"/>
  <c r="G14" i="2"/>
  <c r="H14" i="2"/>
  <c r="I14" i="2"/>
  <c r="J14" i="2"/>
  <c r="P14" i="2"/>
  <c r="Q14" i="2"/>
  <c r="R14" i="2"/>
  <c r="S14" i="2"/>
  <c r="T14" i="2"/>
  <c r="U14" i="2"/>
  <c r="V14" i="2"/>
  <c r="W14" i="2"/>
  <c r="X14" i="2"/>
  <c r="Y14" i="2"/>
  <c r="AB14" i="2"/>
  <c r="AC14" i="2"/>
  <c r="AD14" i="2"/>
  <c r="AE14" i="2"/>
  <c r="AF14" i="2"/>
  <c r="AG14" i="2"/>
  <c r="AH14" i="2"/>
  <c r="AP14" i="2"/>
  <c r="AQ14" i="2"/>
  <c r="B15" i="2"/>
  <c r="C15" i="2"/>
  <c r="D15" i="2"/>
  <c r="E15" i="2"/>
  <c r="F15" i="2"/>
  <c r="G15" i="2"/>
  <c r="H15" i="2"/>
  <c r="I15" i="2"/>
  <c r="J15" i="2"/>
  <c r="Q15" i="2"/>
  <c r="R15" i="2"/>
  <c r="S15" i="2"/>
  <c r="T15" i="2"/>
  <c r="U15" i="2"/>
  <c r="V15" i="2"/>
  <c r="AB15" i="2"/>
  <c r="AC15" i="2"/>
  <c r="AD15" i="2"/>
  <c r="AE15" i="2"/>
  <c r="AF15" i="2"/>
  <c r="C16" i="2"/>
  <c r="E16" i="2"/>
  <c r="G16" i="2"/>
  <c r="I16" i="2"/>
  <c r="R16" i="2"/>
  <c r="T16" i="2"/>
  <c r="V16" i="2"/>
  <c r="X16" i="2"/>
  <c r="Z16" i="2"/>
  <c r="AC16" i="2"/>
  <c r="AE16" i="2"/>
  <c r="AG16" i="2"/>
  <c r="AI16" i="2"/>
  <c r="AN16" i="2"/>
  <c r="AP16" i="2"/>
  <c r="B17" i="2"/>
  <c r="D17" i="2"/>
  <c r="F17" i="2"/>
  <c r="H17" i="2"/>
  <c r="J17" i="2"/>
  <c r="P17" i="2"/>
  <c r="R17" i="2"/>
  <c r="T17" i="2"/>
  <c r="V17" i="2"/>
  <c r="X17" i="2"/>
  <c r="AA17" i="2"/>
  <c r="AC17" i="2"/>
  <c r="AE17" i="2"/>
  <c r="AG17" i="2"/>
  <c r="D18" i="2"/>
  <c r="G18" i="2"/>
  <c r="T18" i="2"/>
  <c r="W18" i="2"/>
  <c r="AB18" i="2"/>
  <c r="AE18" i="2"/>
  <c r="AJ18" i="2"/>
  <c r="AP18" i="2"/>
  <c r="F19" i="2"/>
  <c r="I19" i="2"/>
  <c r="R19" i="2"/>
  <c r="U19" i="2"/>
  <c r="Z19" i="2"/>
  <c r="AC19" i="2"/>
  <c r="AH19" i="2" l="1"/>
  <c r="Y19" i="2"/>
  <c r="Q19" i="2"/>
  <c r="D19" i="2"/>
  <c r="AI18" i="2"/>
  <c r="AA18" i="2"/>
  <c r="S18" i="2"/>
  <c r="C18" i="2"/>
  <c r="AD19" i="2"/>
  <c r="V19" i="2"/>
  <c r="J19" i="2"/>
  <c r="AQ18" i="2"/>
  <c r="AF18" i="2"/>
  <c r="X18" i="2"/>
  <c r="H18" i="2"/>
  <c r="Q36" i="6"/>
  <c r="R36" i="6" s="1"/>
  <c r="S36" i="6" s="1"/>
  <c r="G48" i="6"/>
  <c r="H48" i="6" s="1"/>
  <c r="I48" i="6" s="1"/>
  <c r="Q48" i="6"/>
  <c r="R48" i="6" s="1"/>
  <c r="S48" i="6" s="1"/>
  <c r="F111" i="6"/>
  <c r="G111" i="6" s="1"/>
  <c r="G54" i="6"/>
  <c r="H54" i="6" s="1"/>
  <c r="I54" i="6" s="1"/>
  <c r="G36" i="6"/>
  <c r="H36" i="6" s="1"/>
  <c r="I36" i="6" s="1"/>
  <c r="Q51" i="6"/>
  <c r="R51" i="6" s="1"/>
  <c r="S51" i="6" s="1"/>
  <c r="Q45" i="6"/>
  <c r="R45" i="6" s="1"/>
  <c r="S45" i="6" s="1"/>
  <c r="G33" i="6"/>
  <c r="H33" i="6" s="1"/>
  <c r="I33" i="6" s="1"/>
  <c r="Q54" i="6"/>
  <c r="R54" i="6" s="1"/>
  <c r="S54" i="6" s="1"/>
  <c r="Q42" i="6"/>
  <c r="R42" i="6" s="1"/>
  <c r="S42" i="6" s="1"/>
  <c r="G45" i="6"/>
  <c r="H45" i="6" s="1"/>
  <c r="I45" i="6" s="1"/>
  <c r="Q39" i="6"/>
  <c r="R39" i="6" s="1"/>
  <c r="S39" i="6" s="1"/>
  <c r="F112" i="6"/>
  <c r="G112" i="6" s="1"/>
  <c r="F107" i="6"/>
  <c r="G107" i="6" s="1"/>
  <c r="F108" i="6"/>
  <c r="G108" i="6" s="1"/>
  <c r="F110" i="6"/>
  <c r="G110" i="6" s="1"/>
  <c r="F102" i="6"/>
  <c r="G102" i="6" s="1"/>
  <c r="F98" i="6"/>
  <c r="G98" i="6" s="1"/>
  <c r="F96" i="6"/>
  <c r="G96" i="6" s="1"/>
  <c r="F95" i="6"/>
  <c r="G95" i="6" s="1"/>
  <c r="F97" i="6"/>
  <c r="G97" i="6" s="1"/>
  <c r="F104" i="6"/>
  <c r="G104" i="6" s="1"/>
  <c r="F101" i="6"/>
  <c r="G101" i="6" s="1"/>
  <c r="F93" i="6"/>
  <c r="G93" i="6" s="1"/>
  <c r="F94" i="6"/>
  <c r="G94" i="6" s="1"/>
  <c r="F100" i="6"/>
  <c r="G100" i="6" s="1"/>
  <c r="F116" i="6"/>
  <c r="G116" i="6" s="1"/>
  <c r="F115" i="6"/>
  <c r="G115" i="6" s="1"/>
  <c r="F114" i="6"/>
  <c r="G114" i="6" s="1"/>
  <c r="F105" i="6"/>
  <c r="G105" i="6" s="1"/>
  <c r="F109" i="6"/>
  <c r="G109" i="6" s="1"/>
  <c r="F106" i="6"/>
  <c r="G106" i="6" s="1"/>
  <c r="F103" i="6"/>
  <c r="G103" i="6" s="1"/>
  <c r="AF19" i="2"/>
  <c r="AB19" i="2"/>
  <c r="X19" i="2"/>
  <c r="T19" i="2"/>
  <c r="P19" i="2"/>
  <c r="H19" i="2"/>
  <c r="C19" i="2"/>
  <c r="AO18" i="2"/>
  <c r="AH18" i="2"/>
  <c r="AD18" i="2"/>
  <c r="Z18" i="2"/>
  <c r="V18" i="2"/>
  <c r="R18" i="2"/>
  <c r="F18" i="2"/>
  <c r="B18" i="2"/>
  <c r="AE19" i="2"/>
  <c r="AA19" i="2"/>
  <c r="W19" i="2"/>
  <c r="S19" i="2"/>
  <c r="K19" i="2"/>
  <c r="G19" i="2"/>
  <c r="B19" i="2"/>
  <c r="AN18" i="2"/>
  <c r="AG18" i="2"/>
  <c r="AC18" i="2"/>
  <c r="Y18" i="2"/>
  <c r="U18" i="2"/>
  <c r="I18" i="2"/>
  <c r="AF13" i="2"/>
  <c r="AB13" i="2"/>
  <c r="U13" i="2"/>
  <c r="Q13" i="2"/>
  <c r="I13" i="2"/>
  <c r="E13" i="2"/>
  <c r="AQ12" i="2"/>
  <c r="AM12" i="2"/>
  <c r="AI12" i="2"/>
  <c r="AE12" i="2"/>
  <c r="X12" i="2"/>
  <c r="T12" i="2"/>
  <c r="P12" i="2"/>
  <c r="F12" i="2"/>
  <c r="E12" i="2"/>
  <c r="AH13" i="2"/>
  <c r="AD13" i="2"/>
  <c r="W13" i="2"/>
  <c r="S13" i="2"/>
  <c r="K13" i="2"/>
  <c r="G13" i="2"/>
  <c r="C13" i="2"/>
  <c r="AO12" i="2"/>
  <c r="AK12" i="2"/>
  <c r="AG12" i="2"/>
  <c r="AC12" i="2"/>
  <c r="V12" i="2"/>
  <c r="R12" i="2"/>
  <c r="H12" i="2"/>
  <c r="D12" i="2"/>
  <c r="AE25" i="2"/>
  <c r="AS14" i="2"/>
  <c r="AP25" i="2" s="1"/>
  <c r="AG13" i="2"/>
  <c r="AC13" i="2"/>
  <c r="V13" i="2"/>
  <c r="R13" i="2"/>
  <c r="J13" i="2"/>
  <c r="F13" i="2"/>
  <c r="AN12" i="2"/>
  <c r="AJ12" i="2"/>
  <c r="AF12" i="2"/>
  <c r="AB12" i="2"/>
  <c r="U12" i="2"/>
  <c r="Q12" i="2"/>
  <c r="G12" i="2"/>
  <c r="S25" i="2"/>
  <c r="B26" i="2"/>
  <c r="T26" i="2"/>
  <c r="AC26" i="2"/>
  <c r="AF25" i="2"/>
  <c r="I26" i="2"/>
  <c r="P25" i="2"/>
  <c r="T25" i="2"/>
  <c r="AH25" i="2"/>
  <c r="V25" i="2"/>
  <c r="D26" i="2"/>
  <c r="H26" i="2"/>
  <c r="AE26" i="2"/>
  <c r="I25" i="2"/>
  <c r="AB26" i="2"/>
  <c r="AF26" i="2"/>
  <c r="Q26" i="2"/>
  <c r="G26" i="2"/>
  <c r="H25" i="2"/>
  <c r="D25" i="2"/>
  <c r="AF17" i="2"/>
  <c r="AB17" i="2"/>
  <c r="W17" i="2"/>
  <c r="S17" i="2"/>
  <c r="K17" i="2"/>
  <c r="G17" i="2"/>
  <c r="C17" i="2"/>
  <c r="AO16" i="2"/>
  <c r="AH16" i="2"/>
  <c r="AD16" i="2"/>
  <c r="Y16" i="2"/>
  <c r="U16" i="2"/>
  <c r="Q16" i="2"/>
  <c r="F16" i="2"/>
  <c r="B16" i="2"/>
  <c r="AH17" i="2"/>
  <c r="AD17" i="2"/>
  <c r="Y17" i="2"/>
  <c r="U17" i="2"/>
  <c r="Q17" i="2"/>
  <c r="I17" i="2"/>
  <c r="E17" i="2"/>
  <c r="AJ16" i="2"/>
  <c r="AF16" i="2"/>
  <c r="AB16" i="2"/>
  <c r="W16" i="2"/>
  <c r="S16" i="2"/>
  <c r="H16" i="2"/>
  <c r="Q25" i="2" l="1"/>
  <c r="U26" i="2"/>
  <c r="E26" i="2"/>
  <c r="V26" i="2"/>
  <c r="S26" i="2"/>
  <c r="AD25" i="2"/>
  <c r="G25" i="2"/>
  <c r="R25" i="2"/>
  <c r="J26" i="2"/>
  <c r="AC25" i="2"/>
  <c r="F25" i="2"/>
  <c r="U25" i="2"/>
  <c r="AG25" i="2"/>
  <c r="J25" i="2"/>
  <c r="C26" i="2"/>
  <c r="AD26" i="2"/>
  <c r="AB25" i="2"/>
  <c r="R26" i="2"/>
  <c r="AQ25" i="2"/>
  <c r="X25" i="2"/>
  <c r="C25" i="2"/>
  <c r="E25" i="2"/>
  <c r="F26" i="2"/>
  <c r="W25" i="2"/>
  <c r="B25" i="2"/>
  <c r="Y25" i="2"/>
  <c r="AS18" i="2"/>
  <c r="I99" i="6"/>
  <c r="O98" i="6" s="1"/>
  <c r="H99" i="6"/>
  <c r="O94" i="6" s="1"/>
  <c r="H111" i="6"/>
  <c r="P94" i="6" s="1"/>
  <c r="I111" i="6"/>
  <c r="P98" i="6" s="1"/>
  <c r="J93" i="6"/>
  <c r="H93" i="6"/>
  <c r="O93" i="6" s="1"/>
  <c r="I93" i="6"/>
  <c r="O97" i="6" s="1"/>
  <c r="H105" i="6"/>
  <c r="P93" i="6" s="1"/>
  <c r="I105" i="6"/>
  <c r="P97" i="6" s="1"/>
  <c r="J105" i="6"/>
  <c r="AO29" i="2"/>
  <c r="AH29" i="2"/>
  <c r="D30" i="2"/>
  <c r="AP29" i="2"/>
  <c r="V30" i="2"/>
  <c r="AB29" i="2"/>
  <c r="Y30" i="2"/>
  <c r="C30" i="2"/>
  <c r="S29" i="2"/>
  <c r="AN29" i="2"/>
  <c r="D29" i="2"/>
  <c r="I30" i="2"/>
  <c r="U29" i="2"/>
  <c r="F30" i="2"/>
  <c r="B29" i="2"/>
  <c r="AC30" i="2"/>
  <c r="AB30" i="2"/>
  <c r="AA30" i="2"/>
  <c r="Z30" i="2"/>
  <c r="H29" i="2"/>
  <c r="E29" i="2"/>
  <c r="W30" i="2"/>
  <c r="H30" i="2"/>
  <c r="W29" i="2"/>
  <c r="S30" i="2"/>
  <c r="AF29" i="2"/>
  <c r="K30" i="2"/>
  <c r="V29" i="2"/>
  <c r="X30" i="2"/>
  <c r="I29" i="2"/>
  <c r="H23" i="2"/>
  <c r="AB23" i="2"/>
  <c r="T23" i="2"/>
  <c r="Z29" i="2"/>
  <c r="AS12" i="2"/>
  <c r="AD24" i="2" s="1"/>
  <c r="T29" i="2"/>
  <c r="AJ29" i="2"/>
  <c r="AC29" i="2"/>
  <c r="R30" i="2"/>
  <c r="B30" i="2"/>
  <c r="AE29" i="2"/>
  <c r="G29" i="2"/>
  <c r="G30" i="2"/>
  <c r="AI29" i="2"/>
  <c r="T30" i="2"/>
  <c r="G23" i="2"/>
  <c r="AF23" i="2"/>
  <c r="AG24" i="2"/>
  <c r="Q30" i="2"/>
  <c r="AH30" i="2"/>
  <c r="X23" i="2"/>
  <c r="F29" i="2"/>
  <c r="AD29" i="2"/>
  <c r="X29" i="2"/>
  <c r="AQ29" i="2"/>
  <c r="AE30" i="2"/>
  <c r="AD30" i="2"/>
  <c r="J30" i="2"/>
  <c r="Y29" i="2"/>
  <c r="AA29" i="2"/>
  <c r="C29" i="2"/>
  <c r="AG29" i="2"/>
  <c r="AF30" i="2"/>
  <c r="P30" i="2"/>
  <c r="Q23" i="2"/>
  <c r="AJ23" i="2"/>
  <c r="R24" i="2"/>
  <c r="U30" i="2"/>
  <c r="C24" i="2"/>
  <c r="W24" i="2"/>
  <c r="F23" i="2"/>
  <c r="R29" i="2"/>
  <c r="U23" i="2"/>
  <c r="V24" i="2"/>
  <c r="G24" i="2"/>
  <c r="P23" i="2"/>
  <c r="F24" i="2"/>
  <c r="K24" i="2"/>
  <c r="AS16" i="2"/>
  <c r="AF24" i="2" l="1"/>
  <c r="AG23" i="2"/>
  <c r="AM23" i="2"/>
  <c r="AP23" i="2"/>
  <c r="I23" i="2"/>
  <c r="AL23" i="2"/>
  <c r="AE24" i="2"/>
  <c r="AD23" i="2"/>
  <c r="AH23" i="2"/>
  <c r="AA24" i="2"/>
  <c r="D24" i="2"/>
  <c r="C23" i="2"/>
  <c r="AQ23" i="2"/>
  <c r="W23" i="2"/>
  <c r="AB24" i="2"/>
  <c r="E24" i="2"/>
  <c r="AC23" i="2"/>
  <c r="D23" i="2"/>
  <c r="T24" i="2"/>
  <c r="AO23" i="2"/>
  <c r="S23" i="2"/>
  <c r="U24" i="2"/>
  <c r="V23" i="2"/>
  <c r="P24" i="2"/>
  <c r="AK23" i="2"/>
  <c r="AI23" i="2"/>
  <c r="Q24" i="2"/>
  <c r="R23" i="2"/>
  <c r="H24" i="2"/>
  <c r="AC24" i="2"/>
  <c r="E23" i="2"/>
  <c r="S24" i="2"/>
  <c r="J24" i="2"/>
  <c r="AH24" i="2"/>
  <c r="AN23" i="2"/>
  <c r="I24" i="2"/>
</calcChain>
</file>

<file path=xl/sharedStrings.xml><?xml version="1.0" encoding="utf-8"?>
<sst xmlns="http://schemas.openxmlformats.org/spreadsheetml/2006/main" count="405" uniqueCount="54">
  <si>
    <t>Atoh1-Ctrl</t>
  </si>
  <si>
    <t>Atoh1-cKO</t>
  </si>
  <si>
    <t>Sox2-Ctrl</t>
  </si>
  <si>
    <t>Sox2-cKO</t>
  </si>
  <si>
    <t>Gli1-cKO</t>
    <phoneticPr fontId="1" type="noConversion"/>
  </si>
  <si>
    <t>Gli1-Ctrl</t>
    <phoneticPr fontId="1" type="noConversion"/>
  </si>
  <si>
    <t>Ptch1-cKO</t>
    <phoneticPr fontId="1" type="noConversion"/>
  </si>
  <si>
    <t>Ptch1-cKO</t>
    <phoneticPr fontId="1" type="noConversion"/>
  </si>
  <si>
    <t>Ptch1-Ctrl</t>
    <phoneticPr fontId="1" type="noConversion"/>
  </si>
  <si>
    <t>Ptch1-Ctrl</t>
    <phoneticPr fontId="1" type="noConversion"/>
  </si>
  <si>
    <t>Sox2-cKO</t>
    <phoneticPr fontId="1" type="noConversion"/>
  </si>
  <si>
    <t>Sox2-Ctrl</t>
    <phoneticPr fontId="1" type="noConversion"/>
  </si>
  <si>
    <t>Atoh1-cKO</t>
    <phoneticPr fontId="1" type="noConversion"/>
  </si>
  <si>
    <t>Atoh1-cKO</t>
    <phoneticPr fontId="1" type="noConversion"/>
  </si>
  <si>
    <t>Atoh1-Ctrl</t>
    <phoneticPr fontId="1" type="noConversion"/>
  </si>
  <si>
    <t>minus Min</t>
    <phoneticPr fontId="1" type="noConversion"/>
  </si>
  <si>
    <t>% value</t>
    <phoneticPr fontId="1" type="noConversion"/>
  </si>
  <si>
    <t>Gli1-Ctrl</t>
    <phoneticPr fontId="1" type="noConversion"/>
  </si>
  <si>
    <t>Max of minus min</t>
    <phoneticPr fontId="1" type="noConversion"/>
  </si>
  <si>
    <t>Gli1-cKO</t>
    <phoneticPr fontId="1" type="noConversion"/>
  </si>
  <si>
    <t>Gli1-Ctrl</t>
    <phoneticPr fontId="1" type="noConversion"/>
  </si>
  <si>
    <t>Ptch1-cKO</t>
    <phoneticPr fontId="1" type="noConversion"/>
  </si>
  <si>
    <t>Sox2-cKO</t>
    <phoneticPr fontId="1" type="noConversion"/>
  </si>
  <si>
    <t>Min</t>
    <phoneticPr fontId="1" type="noConversion"/>
  </si>
  <si>
    <t>Duct #</t>
    <phoneticPr fontId="1" type="noConversion"/>
  </si>
  <si>
    <t>Ptch1-Ctrl</t>
  </si>
  <si>
    <t>Ptch1-cKO</t>
  </si>
  <si>
    <t>Gli1-Ctrl</t>
  </si>
  <si>
    <t>Gli1-cKO</t>
  </si>
  <si>
    <t>Ptch1 new2</t>
  </si>
  <si>
    <t>Gli1</t>
    <phoneticPr fontId="2" type="noConversion"/>
  </si>
  <si>
    <t>Control</t>
    <phoneticPr fontId="2" type="noConversion"/>
  </si>
  <si>
    <t>Ptch1</t>
    <phoneticPr fontId="2" type="noConversion"/>
  </si>
  <si>
    <t>STER</t>
    <phoneticPr fontId="2" type="noConversion"/>
  </si>
  <si>
    <t>Average</t>
    <phoneticPr fontId="2" type="noConversion"/>
  </si>
  <si>
    <t>t-test</t>
    <phoneticPr fontId="2" type="noConversion"/>
  </si>
  <si>
    <t>ster</t>
    <phoneticPr fontId="2" type="noConversion"/>
  </si>
  <si>
    <t>average</t>
    <phoneticPr fontId="2" type="noConversion"/>
  </si>
  <si>
    <t>2^(-)ΔΔCт</t>
    <phoneticPr fontId="2" type="noConversion"/>
  </si>
  <si>
    <t>ΔΔCt</t>
    <phoneticPr fontId="3" type="noConversion"/>
  </si>
  <si>
    <t>ave ΔCt</t>
  </si>
  <si>
    <t>ΔCt</t>
  </si>
  <si>
    <t>Target Name</t>
  </si>
  <si>
    <t>Sample Name</t>
  </si>
  <si>
    <t>Gli1</t>
  </si>
  <si>
    <t>Ptch1 2018</t>
  </si>
  <si>
    <t>GAPDH</t>
  </si>
  <si>
    <t>(-)ΔΔCт</t>
    <phoneticPr fontId="3" type="noConversion"/>
  </si>
  <si>
    <r>
      <t>Cт</t>
    </r>
    <r>
      <rPr>
        <sz val="10"/>
        <rFont val="Arial"/>
        <family val="2"/>
      </rPr>
      <t xml:space="preserve"> mean</t>
    </r>
  </si>
  <si>
    <t>Cт</t>
  </si>
  <si>
    <t>Cilk1 ctrl</t>
    <phoneticPr fontId="1" type="noConversion"/>
  </si>
  <si>
    <t>Cilk1 cKO</t>
    <phoneticPr fontId="1" type="noConversion"/>
  </si>
  <si>
    <t>Cilk1 ctrl2</t>
    <phoneticPr fontId="1" type="noConversion"/>
  </si>
  <si>
    <t>Cilk1 cKO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</si>
</sst>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1"/>
    <xf numFmtId="0" fontId="5" fillId="0" borderId="0" xfId="1" applyFont="1"/>
    <xf numFmtId="164" fontId="0" fillId="0" borderId="0" xfId="0" applyNumberFormat="1" applyFill="1" applyBorder="1">
      <alignment vertical="center"/>
    </xf>
    <xf numFmtId="164" fontId="0" fillId="0" borderId="1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 xr:uid="{F83F8A22-7223-4AB5-9C85-143928182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cKO qPCR'!$N$93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'Cilk1 cKO qPCR'!$O$97:$P$97</c:f>
                <c:numCache>
                  <c:formatCode>General</c:formatCode>
                  <c:ptCount val="2"/>
                  <c:pt idx="0">
                    <c:v>0.1254475670953655</c:v>
                  </c:pt>
                  <c:pt idx="1">
                    <c:v>0.10013372807032291</c:v>
                  </c:pt>
                </c:numCache>
              </c:numRef>
            </c:plus>
            <c:minus>
              <c:numRef>
                <c:f>'Cilk1 cKO qPCR'!$O$97:$P$97</c:f>
                <c:numCache>
                  <c:formatCode>General</c:formatCode>
                  <c:ptCount val="2"/>
                  <c:pt idx="0">
                    <c:v>0.1254475670953655</c:v>
                  </c:pt>
                  <c:pt idx="1">
                    <c:v>0.10013372807032291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'Cilk1 cKO qPCR'!$O$92:$P$92</c:f>
              <c:strCache>
                <c:ptCount val="2"/>
                <c:pt idx="0">
                  <c:v>Ptch1</c:v>
                </c:pt>
                <c:pt idx="1">
                  <c:v>Gli1</c:v>
                </c:pt>
              </c:strCache>
            </c:strRef>
          </c:cat>
          <c:val>
            <c:numRef>
              <c:f>'Cilk1 cKO qPCR'!$O$93:$P$93</c:f>
              <c:numCache>
                <c:formatCode>General</c:formatCode>
                <c:ptCount val="2"/>
                <c:pt idx="0">
                  <c:v>1.035982796988163</c:v>
                </c:pt>
                <c:pt idx="1">
                  <c:v>1.0269538586872979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6-438C-8495-0BD6AB5C30A8}"/>
            </c:ext>
          </c:extLst>
        </c:ser>
        <c:ser>
          <c:idx val="1"/>
          <c:order val="1"/>
          <c:tx>
            <c:strRef>
              <c:f>'Cilk1 cKO qPCR'!$N$94</c:f>
              <c:strCache>
                <c:ptCount val="1"/>
                <c:pt idx="0">
                  <c:v>Cilk1 cKO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'Cilk1 cKO qPCR'!$O$98:$P$98</c:f>
                <c:numCache>
                  <c:formatCode>General</c:formatCode>
                  <c:ptCount val="2"/>
                  <c:pt idx="0">
                    <c:v>5.9354777550270937E-2</c:v>
                  </c:pt>
                  <c:pt idx="1">
                    <c:v>3.8013082017090527E-2</c:v>
                  </c:pt>
                </c:numCache>
              </c:numRef>
            </c:plus>
            <c:minus>
              <c:numRef>
                <c:f>'Cilk1 cKO qPCR'!$O$98:$P$98</c:f>
                <c:numCache>
                  <c:formatCode>General</c:formatCode>
                  <c:ptCount val="2"/>
                  <c:pt idx="0">
                    <c:v>5.9354777550270937E-2</c:v>
                  </c:pt>
                  <c:pt idx="1">
                    <c:v>3.8013082017090527E-2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'Cilk1 cKO qPCR'!$O$92:$P$92</c:f>
              <c:strCache>
                <c:ptCount val="2"/>
                <c:pt idx="0">
                  <c:v>Ptch1</c:v>
                </c:pt>
                <c:pt idx="1">
                  <c:v>Gli1</c:v>
                </c:pt>
              </c:strCache>
            </c:strRef>
          </c:cat>
          <c:val>
            <c:numRef>
              <c:f>'Cilk1 cKO qPCR'!$O$94:$P$94</c:f>
              <c:numCache>
                <c:formatCode>General</c:formatCode>
                <c:ptCount val="2"/>
                <c:pt idx="0">
                  <c:v>0.42868214802970733</c:v>
                </c:pt>
                <c:pt idx="1">
                  <c:v>0.28706968360141322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6-438C-8495-0BD6AB5C3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964463"/>
        <c:axId val="1"/>
      </c:barChart>
      <c:catAx>
        <c:axId val="196696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9644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016919064544102"/>
          <c:y val="0.88599368997345418"/>
          <c:w val="0.2308520925107975"/>
          <c:h val="7.719548981946927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Ptch1!$A$3</c:f>
              <c:strCache>
                <c:ptCount val="1"/>
                <c:pt idx="0">
                  <c:v>Ptch1-Ctrl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Ptch1!$B$2:$CE$2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Ptch1!$B$3:$CJ$3</c:f>
              <c:numCache>
                <c:formatCode>General</c:formatCode>
                <c:ptCount val="87"/>
                <c:pt idx="1">
                  <c:v>0</c:v>
                </c:pt>
                <c:pt idx="3">
                  <c:v>9.6991578198208889E-2</c:v>
                </c:pt>
                <c:pt idx="5">
                  <c:v>0.10143971294703755</c:v>
                </c:pt>
                <c:pt idx="7">
                  <c:v>0.21826848941343929</c:v>
                </c:pt>
                <c:pt idx="9">
                  <c:v>0.29870262736492498</c:v>
                </c:pt>
                <c:pt idx="11">
                  <c:v>0.23913913765494335</c:v>
                </c:pt>
                <c:pt idx="13">
                  <c:v>0.35420348733764306</c:v>
                </c:pt>
                <c:pt idx="15">
                  <c:v>0.30201648775280232</c:v>
                </c:pt>
                <c:pt idx="31">
                  <c:v>0.21409020817270624</c:v>
                </c:pt>
                <c:pt idx="33">
                  <c:v>0.28620781685546526</c:v>
                </c:pt>
                <c:pt idx="35">
                  <c:v>0.40339392681335628</c:v>
                </c:pt>
                <c:pt idx="37">
                  <c:v>0.49855583891821365</c:v>
                </c:pt>
                <c:pt idx="39">
                  <c:v>0.48982415040626298</c:v>
                </c:pt>
                <c:pt idx="41">
                  <c:v>0.45730680268074253</c:v>
                </c:pt>
                <c:pt idx="43">
                  <c:v>0.38565180001186167</c:v>
                </c:pt>
                <c:pt idx="45">
                  <c:v>0.61888678014352649</c:v>
                </c:pt>
                <c:pt idx="47">
                  <c:v>0.41613338473400152</c:v>
                </c:pt>
                <c:pt idx="49">
                  <c:v>0.37205088666152658</c:v>
                </c:pt>
                <c:pt idx="53">
                  <c:v>0.42186109957890994</c:v>
                </c:pt>
                <c:pt idx="55">
                  <c:v>0.51096465215586262</c:v>
                </c:pt>
                <c:pt idx="57">
                  <c:v>0.79952256687029244</c:v>
                </c:pt>
                <c:pt idx="59">
                  <c:v>0.69267392206867917</c:v>
                </c:pt>
                <c:pt idx="61">
                  <c:v>0.72719589585433841</c:v>
                </c:pt>
                <c:pt idx="63">
                  <c:v>0.87646491904394752</c:v>
                </c:pt>
                <c:pt idx="65">
                  <c:v>0.87646788446711343</c:v>
                </c:pt>
                <c:pt idx="67">
                  <c:v>0.92401844493209184</c:v>
                </c:pt>
                <c:pt idx="69">
                  <c:v>0.91612893659925276</c:v>
                </c:pt>
                <c:pt idx="77">
                  <c:v>0.9141346895201945</c:v>
                </c:pt>
                <c:pt idx="79">
                  <c:v>1</c:v>
                </c:pt>
                <c:pt idx="81">
                  <c:v>0.86535496115295651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5E-49FB-A46C-28CC3EA66489}"/>
            </c:ext>
          </c:extLst>
        </c:ser>
        <c:ser>
          <c:idx val="2"/>
          <c:order val="2"/>
          <c:tx>
            <c:strRef>
              <c:f>Ptch1!$A$5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Ptch1!$B$2:$CE$2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Ptch1!$B$5:$CJ$5</c:f>
              <c:numCache>
                <c:formatCode>General</c:formatCode>
                <c:ptCount val="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5E-49FB-A46C-28CC3EA66489}"/>
            </c:ext>
          </c:extLst>
        </c:ser>
        <c:ser>
          <c:idx val="3"/>
          <c:order val="3"/>
          <c:tx>
            <c:strRef>
              <c:f>Ptch1!$A$6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Ptch1!$B$2:$CE$2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Ptch1!$B$6:$CJ$6</c:f>
              <c:numCache>
                <c:formatCode>General</c:formatCode>
                <c:ptCount val="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5E-49FB-A46C-28CC3EA66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tx>
            <c:strRef>
              <c:f>Ptch1!$A$4</c:f>
              <c:strCache>
                <c:ptCount val="1"/>
                <c:pt idx="0">
                  <c:v>Ptch1-cKO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66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Ptch1!$B$2:$CE$2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Ptch1!$B$4:$CJ$4</c:f>
              <c:numCache>
                <c:formatCode>General</c:formatCode>
                <c:ptCount val="87"/>
                <c:pt idx="1">
                  <c:v>0.24087984105331831</c:v>
                </c:pt>
                <c:pt idx="3">
                  <c:v>0.23411867623509874</c:v>
                </c:pt>
                <c:pt idx="5">
                  <c:v>0.12074313504537097</c:v>
                </c:pt>
                <c:pt idx="7">
                  <c:v>0.14932091809501216</c:v>
                </c:pt>
                <c:pt idx="9">
                  <c:v>0.34041871775102306</c:v>
                </c:pt>
                <c:pt idx="11">
                  <c:v>0.31243550204614201</c:v>
                </c:pt>
                <c:pt idx="13">
                  <c:v>0.27425123065061385</c:v>
                </c:pt>
                <c:pt idx="15">
                  <c:v>0.36274094063222823</c:v>
                </c:pt>
                <c:pt idx="17">
                  <c:v>0.38654735780795918</c:v>
                </c:pt>
                <c:pt idx="19">
                  <c:v>0.26748265227447959</c:v>
                </c:pt>
                <c:pt idx="29">
                  <c:v>0.21899056995433247</c:v>
                </c:pt>
                <c:pt idx="31">
                  <c:v>0.37496886305675819</c:v>
                </c:pt>
                <c:pt idx="33">
                  <c:v>0.31917294347903447</c:v>
                </c:pt>
                <c:pt idx="35">
                  <c:v>0.26337702390131074</c:v>
                </c:pt>
                <c:pt idx="37">
                  <c:v>0.42012336160370084</c:v>
                </c:pt>
                <c:pt idx="39">
                  <c:v>0.27462042583476665</c:v>
                </c:pt>
                <c:pt idx="41">
                  <c:v>0.37381531344522861</c:v>
                </c:pt>
                <c:pt idx="43">
                  <c:v>0.25330051598363085</c:v>
                </c:pt>
                <c:pt idx="45">
                  <c:v>0.44663424470671964</c:v>
                </c:pt>
                <c:pt idx="47">
                  <c:v>0.51186910622145776</c:v>
                </c:pt>
                <c:pt idx="51">
                  <c:v>0.52869343455311069</c:v>
                </c:pt>
                <c:pt idx="53">
                  <c:v>0.53979746159776998</c:v>
                </c:pt>
                <c:pt idx="55">
                  <c:v>0.62030128699365394</c:v>
                </c:pt>
                <c:pt idx="57">
                  <c:v>0.71803718640650016</c:v>
                </c:pt>
                <c:pt idx="59">
                  <c:v>0.55735276673981382</c:v>
                </c:pt>
                <c:pt idx="61">
                  <c:v>0.61191622119215494</c:v>
                </c:pt>
                <c:pt idx="63">
                  <c:v>0.49276436747523872</c:v>
                </c:pt>
                <c:pt idx="65">
                  <c:v>0.47072534250637565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F5E-49FB-A46C-28CC3EA66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1.2"/>
          <c:min val="-0.2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 val="autoZero"/>
        <c:crossBetween val="midCat"/>
        <c:majorUnit val="0.2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'Gli1'!#REF!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'Gli1'!#REF!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4-4830-A0E5-69FC71F00A3E}"/>
            </c:ext>
          </c:extLst>
        </c:ser>
        <c:ser>
          <c:idx val="2"/>
          <c:order val="2"/>
          <c:tx>
            <c:strRef>
              <c:f>'Gli1'!$A$3</c:f>
              <c:strCache>
                <c:ptCount val="1"/>
                <c:pt idx="0">
                  <c:v>Gli1-Ctrl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'Gli1'!$B$3:$CJ$3</c:f>
              <c:numCache>
                <c:formatCode>General</c:formatCode>
                <c:ptCount val="87"/>
                <c:pt idx="1">
                  <c:v>0</c:v>
                </c:pt>
                <c:pt idx="3">
                  <c:v>1.8741212214145184E-2</c:v>
                </c:pt>
                <c:pt idx="5">
                  <c:v>3.6039993034745706E-2</c:v>
                </c:pt>
                <c:pt idx="7">
                  <c:v>4.7717189883747825E-2</c:v>
                </c:pt>
                <c:pt idx="9">
                  <c:v>7.1393856541751247E-2</c:v>
                </c:pt>
                <c:pt idx="11">
                  <c:v>0.10818105502810792</c:v>
                </c:pt>
                <c:pt idx="13">
                  <c:v>8.6545883612679881E-4</c:v>
                </c:pt>
                <c:pt idx="15">
                  <c:v>4.7392317948264796E-2</c:v>
                </c:pt>
                <c:pt idx="33">
                  <c:v>6.655976214176372E-2</c:v>
                </c:pt>
                <c:pt idx="35">
                  <c:v>0.25903208955029927</c:v>
                </c:pt>
                <c:pt idx="37">
                  <c:v>0.28908924102118944</c:v>
                </c:pt>
                <c:pt idx="39">
                  <c:v>0.39770822341832851</c:v>
                </c:pt>
                <c:pt idx="41">
                  <c:v>0.39872962078348717</c:v>
                </c:pt>
                <c:pt idx="43">
                  <c:v>0.47502254611232253</c:v>
                </c:pt>
                <c:pt idx="45">
                  <c:v>0.37249816122484519</c:v>
                </c:pt>
                <c:pt idx="47">
                  <c:v>0.56270158303596718</c:v>
                </c:pt>
                <c:pt idx="49">
                  <c:v>0.38792827867254726</c:v>
                </c:pt>
                <c:pt idx="51">
                  <c:v>0.46749851208653548</c:v>
                </c:pt>
                <c:pt idx="53">
                  <c:v>0.50877544072126768</c:v>
                </c:pt>
                <c:pt idx="55">
                  <c:v>0.73933315487035012</c:v>
                </c:pt>
                <c:pt idx="57">
                  <c:v>0.48398381358068648</c:v>
                </c:pt>
                <c:pt idx="59">
                  <c:v>0.6462144622589775</c:v>
                </c:pt>
                <c:pt idx="61">
                  <c:v>0.65051836566025678</c:v>
                </c:pt>
                <c:pt idx="63">
                  <c:v>0.68402435759823477</c:v>
                </c:pt>
                <c:pt idx="65">
                  <c:v>0.6834629788937201</c:v>
                </c:pt>
                <c:pt idx="67">
                  <c:v>0.87354684783258441</c:v>
                </c:pt>
                <c:pt idx="69">
                  <c:v>0.7049928918020516</c:v>
                </c:pt>
                <c:pt idx="77">
                  <c:v>1</c:v>
                </c:pt>
                <c:pt idx="79">
                  <c:v>0.57612009345915838</c:v>
                </c:pt>
                <c:pt idx="81">
                  <c:v>0.63465941725771702</c:v>
                </c:pt>
                <c:pt idx="83">
                  <c:v>0.54202933203731085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64-4830-A0E5-69FC71F00A3E}"/>
            </c:ext>
          </c:extLst>
        </c:ser>
        <c:ser>
          <c:idx val="3"/>
          <c:order val="3"/>
          <c:tx>
            <c:strRef>
              <c:f>'Gli1'!$A$4</c:f>
              <c:strCache>
                <c:ptCount val="1"/>
                <c:pt idx="0">
                  <c:v>Gli1-cKO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'Gli1'!$B$4:$CJ$4</c:f>
              <c:numCache>
                <c:formatCode>General</c:formatCode>
                <c:ptCount val="87"/>
                <c:pt idx="1">
                  <c:v>-3.0137719710889969E-2</c:v>
                </c:pt>
                <c:pt idx="3">
                  <c:v>-3.6089373568939126E-2</c:v>
                </c:pt>
                <c:pt idx="5">
                  <c:v>-7.4029217682389598E-2</c:v>
                </c:pt>
                <c:pt idx="9">
                  <c:v>-5.7086496503078489E-2</c:v>
                </c:pt>
                <c:pt idx="11">
                  <c:v>-6.2791247690160536E-3</c:v>
                </c:pt>
                <c:pt idx="13">
                  <c:v>-1.3774570064480581E-4</c:v>
                </c:pt>
                <c:pt idx="15">
                  <c:v>0.12358908118419719</c:v>
                </c:pt>
                <c:pt idx="17">
                  <c:v>8.1049050464306965E-2</c:v>
                </c:pt>
                <c:pt idx="19">
                  <c:v>1.5294970722541174E-2</c:v>
                </c:pt>
                <c:pt idx="29">
                  <c:v>-0.10887108301907387</c:v>
                </c:pt>
                <c:pt idx="31">
                  <c:v>6.5379827272089339E-2</c:v>
                </c:pt>
                <c:pt idx="33">
                  <c:v>-5.2065275868252735E-2</c:v>
                </c:pt>
                <c:pt idx="35">
                  <c:v>4.5144204154722208E-3</c:v>
                </c:pt>
                <c:pt idx="37">
                  <c:v>-2.5441371011547247E-2</c:v>
                </c:pt>
                <c:pt idx="39">
                  <c:v>5.522043210566395E-2</c:v>
                </c:pt>
                <c:pt idx="41">
                  <c:v>6.1335821419196551E-3</c:v>
                </c:pt>
                <c:pt idx="43">
                  <c:v>2.1376573354783546E-2</c:v>
                </c:pt>
                <c:pt idx="45">
                  <c:v>-9.7248464655232902E-2</c:v>
                </c:pt>
                <c:pt idx="47">
                  <c:v>0.34157295194234433</c:v>
                </c:pt>
                <c:pt idx="49">
                  <c:v>0.20877310164333221</c:v>
                </c:pt>
                <c:pt idx="51">
                  <c:v>0.3922737656815683</c:v>
                </c:pt>
                <c:pt idx="53">
                  <c:v>0.38823755675512711</c:v>
                </c:pt>
                <c:pt idx="55">
                  <c:v>0.35415719123521505</c:v>
                </c:pt>
                <c:pt idx="57">
                  <c:v>0.29663926480181513</c:v>
                </c:pt>
                <c:pt idx="59">
                  <c:v>0.31646684876821557</c:v>
                </c:pt>
                <c:pt idx="61">
                  <c:v>0.2233819428381332</c:v>
                </c:pt>
                <c:pt idx="65">
                  <c:v>0.35779315793714117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64-4830-A0E5-69FC71F00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tx>
            <c:strRef>
              <c:f>'Gli1'!#REF!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66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'Gli1'!#REF!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64-4830-A0E5-69FC71F00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1.2"/>
          <c:min val="-0.2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 val="autoZero"/>
        <c:crossBetween val="midCat"/>
        <c:majorUnit val="0.2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Atoh1!$B$3:$CG$3</c:f>
              <c:numCache>
                <c:formatCode>0.0%</c:formatCode>
                <c:ptCount val="84"/>
                <c:pt idx="3">
                  <c:v>0.65252952374534612</c:v>
                </c:pt>
                <c:pt idx="5">
                  <c:v>0.73319125996057888</c:v>
                </c:pt>
                <c:pt idx="7">
                  <c:v>0.61371485368688827</c:v>
                </c:pt>
                <c:pt idx="9">
                  <c:v>0.77967957681227784</c:v>
                </c:pt>
                <c:pt idx="11">
                  <c:v>0.91571623511177747</c:v>
                </c:pt>
                <c:pt idx="13">
                  <c:v>0.93934365471116432</c:v>
                </c:pt>
                <c:pt idx="15">
                  <c:v>0.88446570865412155</c:v>
                </c:pt>
                <c:pt idx="17">
                  <c:v>1</c:v>
                </c:pt>
                <c:pt idx="29">
                  <c:v>0.83898819050186157</c:v>
                </c:pt>
                <c:pt idx="31">
                  <c:v>0.54874576728044611</c:v>
                </c:pt>
                <c:pt idx="33">
                  <c:v>0.52274297073737763</c:v>
                </c:pt>
                <c:pt idx="35">
                  <c:v>0.47935443656395826</c:v>
                </c:pt>
                <c:pt idx="39">
                  <c:v>0.51549891339139808</c:v>
                </c:pt>
                <c:pt idx="41">
                  <c:v>0.45311578699102073</c:v>
                </c:pt>
                <c:pt idx="43">
                  <c:v>0.35460503040819419</c:v>
                </c:pt>
                <c:pt idx="45">
                  <c:v>0.411142370996816</c:v>
                </c:pt>
                <c:pt idx="53">
                  <c:v>0.26861975437591601</c:v>
                </c:pt>
                <c:pt idx="55">
                  <c:v>0.24114287639616572</c:v>
                </c:pt>
                <c:pt idx="57">
                  <c:v>8.597685270978285E-2</c:v>
                </c:pt>
                <c:pt idx="61">
                  <c:v>-0.18481611886992705</c:v>
                </c:pt>
                <c:pt idx="63">
                  <c:v>-0.23143920888155123</c:v>
                </c:pt>
                <c:pt idx="65">
                  <c:v>-0.2127647029094156</c:v>
                </c:pt>
                <c:pt idx="67">
                  <c:v>-0.25736619552216178</c:v>
                </c:pt>
                <c:pt idx="69">
                  <c:v>-0.14894961168483298</c:v>
                </c:pt>
                <c:pt idx="71">
                  <c:v>-0.15717919776276554</c:v>
                </c:pt>
                <c:pt idx="73">
                  <c:v>-0.25387894000909716</c:v>
                </c:pt>
                <c:pt idx="75">
                  <c:v>-0.14670900790107649</c:v>
                </c:pt>
                <c:pt idx="77">
                  <c:v>-0.21270573965194831</c:v>
                </c:pt>
                <c:pt idx="79">
                  <c:v>-0.1506763927963746</c:v>
                </c:pt>
                <c:pt idx="81">
                  <c:v>-0.18775585842079551</c:v>
                </c:pt>
                <c:pt idx="83">
                  <c:v>-0.25588369076298456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D64-46AF-A2C7-E3D8BAE1E1F6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CCC"/>
              </a:solidFill>
              <a:ln>
                <a:solidFill>
                  <a:srgbClr val="FFCC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CCC"/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Atoh1!#REF!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8D64-46AF-A2C7-E3D8BAE1E1F6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Atoh1!#REF!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8D64-46AF-A2C7-E3D8BAE1E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00CC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Atoh1!$B$4:$CG$4</c:f>
              <c:numCache>
                <c:formatCode>0.0%</c:formatCode>
                <c:ptCount val="84"/>
                <c:pt idx="3">
                  <c:v>0.67080813356020152</c:v>
                </c:pt>
                <c:pt idx="5">
                  <c:v>0.7198824104179653</c:v>
                </c:pt>
                <c:pt idx="7">
                  <c:v>0.63867315824053639</c:v>
                </c:pt>
                <c:pt idx="9">
                  <c:v>0.740452163951549</c:v>
                </c:pt>
                <c:pt idx="11">
                  <c:v>0.5032935190956721</c:v>
                </c:pt>
                <c:pt idx="13">
                  <c:v>0.73747030778820399</c:v>
                </c:pt>
                <c:pt idx="15">
                  <c:v>0.57930558129348542</c:v>
                </c:pt>
                <c:pt idx="17">
                  <c:v>1.117050489395037</c:v>
                </c:pt>
                <c:pt idx="19">
                  <c:v>1.2450176047440151</c:v>
                </c:pt>
                <c:pt idx="29">
                  <c:v>0.52251554103000386</c:v>
                </c:pt>
                <c:pt idx="31">
                  <c:v>0.60574639060631075</c:v>
                </c:pt>
                <c:pt idx="33">
                  <c:v>0.3123367981266531</c:v>
                </c:pt>
                <c:pt idx="35">
                  <c:v>0.19230445256827103</c:v>
                </c:pt>
                <c:pt idx="37">
                  <c:v>0.43528361326841758</c:v>
                </c:pt>
                <c:pt idx="39">
                  <c:v>0.5680351757947405</c:v>
                </c:pt>
                <c:pt idx="41">
                  <c:v>0.21288262942435013</c:v>
                </c:pt>
                <c:pt idx="43">
                  <c:v>0.45226503141899288</c:v>
                </c:pt>
                <c:pt idx="51">
                  <c:v>6.5685068818544787E-2</c:v>
                </c:pt>
                <c:pt idx="53">
                  <c:v>0.10638656311595546</c:v>
                </c:pt>
                <c:pt idx="55">
                  <c:v>4.1906029414242152E-2</c:v>
                </c:pt>
                <c:pt idx="57">
                  <c:v>-0.16433902188379185</c:v>
                </c:pt>
                <c:pt idx="59">
                  <c:v>-0.33636011388332016</c:v>
                </c:pt>
                <c:pt idx="61">
                  <c:v>-0.32922555972977979</c:v>
                </c:pt>
                <c:pt idx="63">
                  <c:v>-0.20454354015397833</c:v>
                </c:pt>
                <c:pt idx="65">
                  <c:v>-0.22746340066375781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8D64-46AF-A2C7-E3D8BAE1E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1.4"/>
          <c:min val="-0.4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At val="-20"/>
        <c:crossBetween val="midCat"/>
      </c:valAx>
      <c:valAx>
        <c:axId val="5331991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'Sox2'!#REF!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609-4964-8A11-0B7BD77E051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CCC"/>
              </a:solidFill>
              <a:ln>
                <a:solidFill>
                  <a:srgbClr val="FFCC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CCC"/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'Sox2'!$B$3:$CG$3</c:f>
              <c:numCache>
                <c:formatCode>0.0%</c:formatCode>
                <c:ptCount val="84"/>
                <c:pt idx="1">
                  <c:v>0.69462754818403349</c:v>
                </c:pt>
                <c:pt idx="3">
                  <c:v>0.74171435259301366</c:v>
                </c:pt>
                <c:pt idx="5">
                  <c:v>0.67668314948649677</c:v>
                </c:pt>
                <c:pt idx="7">
                  <c:v>0.43274298922834487</c:v>
                </c:pt>
                <c:pt idx="9">
                  <c:v>0.49029213464359905</c:v>
                </c:pt>
                <c:pt idx="11">
                  <c:v>0.31398726796216336</c:v>
                </c:pt>
                <c:pt idx="13">
                  <c:v>0.90342293689574027</c:v>
                </c:pt>
                <c:pt idx="15">
                  <c:v>1</c:v>
                </c:pt>
                <c:pt idx="17">
                  <c:v>0.80895255372242825</c:v>
                </c:pt>
                <c:pt idx="29">
                  <c:v>0.68854576385957134</c:v>
                </c:pt>
                <c:pt idx="31">
                  <c:v>0.88787363264350716</c:v>
                </c:pt>
                <c:pt idx="33">
                  <c:v>0.84561463640961554</c:v>
                </c:pt>
                <c:pt idx="35">
                  <c:v>0.77842241440567805</c:v>
                </c:pt>
                <c:pt idx="37">
                  <c:v>0.29154527480887316</c:v>
                </c:pt>
                <c:pt idx="39">
                  <c:v>0.41119549906160785</c:v>
                </c:pt>
                <c:pt idx="41">
                  <c:v>0.60735498810812616</c:v>
                </c:pt>
                <c:pt idx="43">
                  <c:v>0.69245816944561711</c:v>
                </c:pt>
                <c:pt idx="45">
                  <c:v>0.97395909529800739</c:v>
                </c:pt>
                <c:pt idx="47">
                  <c:v>0.68357583838755387</c:v>
                </c:pt>
                <c:pt idx="53">
                  <c:v>0.49541671717403934</c:v>
                </c:pt>
                <c:pt idx="55">
                  <c:v>0.51058564866096245</c:v>
                </c:pt>
                <c:pt idx="57">
                  <c:v>0.31068095084831487</c:v>
                </c:pt>
                <c:pt idx="59">
                  <c:v>0.40578250201681165</c:v>
                </c:pt>
                <c:pt idx="61">
                  <c:v>0.40002675149118666</c:v>
                </c:pt>
                <c:pt idx="63">
                  <c:v>0.28499951930914275</c:v>
                </c:pt>
                <c:pt idx="65">
                  <c:v>0.7586764699735411</c:v>
                </c:pt>
                <c:pt idx="81">
                  <c:v>0.59919578329620171</c:v>
                </c:pt>
                <c:pt idx="83">
                  <c:v>0.27309510573108897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609-4964-8A11-0B7BD77E051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'Sox2'!$B$4:$CG$4</c:f>
              <c:numCache>
                <c:formatCode>0.0%</c:formatCode>
                <c:ptCount val="84"/>
                <c:pt idx="1">
                  <c:v>0.78128565994674781</c:v>
                </c:pt>
                <c:pt idx="3">
                  <c:v>0.91046610293472219</c:v>
                </c:pt>
                <c:pt idx="5">
                  <c:v>0.70325072417122625</c:v>
                </c:pt>
                <c:pt idx="7">
                  <c:v>0.9816961281396428</c:v>
                </c:pt>
                <c:pt idx="9">
                  <c:v>0.76082494910946796</c:v>
                </c:pt>
                <c:pt idx="11">
                  <c:v>0.71895468548188213</c:v>
                </c:pt>
                <c:pt idx="13">
                  <c:v>0.55646863596654395</c:v>
                </c:pt>
                <c:pt idx="15">
                  <c:v>0.55646863596654395</c:v>
                </c:pt>
                <c:pt idx="17">
                  <c:v>0.88522774296832873</c:v>
                </c:pt>
                <c:pt idx="31">
                  <c:v>0.9783939909462922</c:v>
                </c:pt>
                <c:pt idx="33">
                  <c:v>0.63374700613194335</c:v>
                </c:pt>
                <c:pt idx="35">
                  <c:v>0.63374700613194335</c:v>
                </c:pt>
                <c:pt idx="37">
                  <c:v>0.68948624597160157</c:v>
                </c:pt>
                <c:pt idx="39">
                  <c:v>0.74385447188794473</c:v>
                </c:pt>
                <c:pt idx="41">
                  <c:v>0.81646805077767426</c:v>
                </c:pt>
                <c:pt idx="53">
                  <c:v>0.7569877820923846</c:v>
                </c:pt>
                <c:pt idx="55">
                  <c:v>0.62508621086026939</c:v>
                </c:pt>
                <c:pt idx="57">
                  <c:v>0.74481585360246449</c:v>
                </c:pt>
                <c:pt idx="59">
                  <c:v>0.97930103369433918</c:v>
                </c:pt>
                <c:pt idx="61">
                  <c:v>0.96209648092493283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609-4964-8A11-0B7BD77E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00CC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'Sox2'!#REF!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2609-4964-8A11-0B7BD77E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1.4"/>
          <c:min val="-0.4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At val="-20"/>
        <c:crossBetween val="midCat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902834</xdr:colOff>
      <xdr:row>99</xdr:row>
      <xdr:rowOff>46264</xdr:rowOff>
    </xdr:from>
    <xdr:to>
      <xdr:col>18</xdr:col>
      <xdr:colOff>621167</xdr:colOff>
      <xdr:row>116</xdr:row>
      <xdr:rowOff>8164</xdr:rowOff>
    </xdr:to>
    <xdr:graphicFrame macro="">
      <xdr:nvGraphicFramePr>
        <xdr:cNvPr id="2" name="차트 4">
          <a:extLst>
            <a:ext uri="{FF2B5EF4-FFF2-40B4-BE49-F238E27FC236}">
              <a16:creationId xmlns:a16="http://schemas.microsoft.com/office/drawing/2014/main" id="{170B4465-9E97-4E97-B891-C870D17B1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470845</xdr:colOff>
      <xdr:row>7</xdr:row>
      <xdr:rowOff>64034</xdr:rowOff>
    </xdr:from>
    <xdr:to>
      <xdr:col>8</xdr:col>
      <xdr:colOff>462475</xdr:colOff>
      <xdr:row>22</xdr:row>
      <xdr:rowOff>66233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740B4AB8-288F-4400-8CBE-88D91C724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470845</xdr:colOff>
      <xdr:row>5</xdr:row>
      <xdr:rowOff>64034</xdr:rowOff>
    </xdr:from>
    <xdr:to>
      <xdr:col>8</xdr:col>
      <xdr:colOff>462475</xdr:colOff>
      <xdr:row>20</xdr:row>
      <xdr:rowOff>66233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E3273328-C3F8-4009-82DD-5E48F4D39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213482</xdr:colOff>
      <xdr:row>4</xdr:row>
      <xdr:rowOff>98387</xdr:rowOff>
    </xdr:from>
    <xdr:to>
      <xdr:col>10</xdr:col>
      <xdr:colOff>195587</xdr:colOff>
      <xdr:row>19</xdr:row>
      <xdr:rowOff>100586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4CBDFE7C-D95E-4185-BC5A-C12F9F0C4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580875</xdr:colOff>
      <xdr:row>5</xdr:row>
      <xdr:rowOff>94305</xdr:rowOff>
    </xdr:from>
    <xdr:to>
      <xdr:col>8</xdr:col>
      <xdr:colOff>572505</xdr:colOff>
      <xdr:row>20</xdr:row>
      <xdr:rowOff>96503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BD426C10-35D5-4686-8C3A-A8359A9BA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22EC-41F6-4A39-B710-59918DB87483}">
  <dimension ref="B2:S116"/>
  <sheetViews>
    <sheetView zoomScale="70" zoomScaleNormal="70" workbookViewId="0">
      <selection activeCell="N98" sqref="N98"/>
    </sheetView>
  </sheetViews>
  <sheetFormatPr defaultColWidth="9.06640625" defaultRowHeight="12.75"/>
  <cols>
    <col min="1" max="1" width="9.06640625" style="6"/>
    <col min="2" max="2" width="13.86328125" style="6" bestFit="1" customWidth="1"/>
    <col min="3" max="3" width="11.59765625" style="6" bestFit="1" customWidth="1"/>
    <col min="4" max="11" width="9.06640625" style="6"/>
    <col min="12" max="12" width="13.86328125" style="6" bestFit="1" customWidth="1"/>
    <col min="13" max="13" width="12.59765625" style="6" bestFit="1" customWidth="1"/>
    <col min="14" max="21" width="9.06640625" style="6"/>
    <col min="22" max="22" width="13.59765625" style="6" bestFit="1" customWidth="1"/>
    <col min="23" max="16384" width="9.06640625" style="6"/>
  </cols>
  <sheetData>
    <row r="2" spans="2:19">
      <c r="B2" s="6" t="s">
        <v>43</v>
      </c>
      <c r="C2" s="6" t="s">
        <v>42</v>
      </c>
      <c r="D2" s="6" t="s">
        <v>49</v>
      </c>
      <c r="E2" s="6" t="s">
        <v>48</v>
      </c>
      <c r="F2" s="6" t="s">
        <v>41</v>
      </c>
      <c r="G2" s="6" t="s">
        <v>39</v>
      </c>
      <c r="H2" s="6" t="s">
        <v>47</v>
      </c>
      <c r="I2" s="6" t="s">
        <v>38</v>
      </c>
      <c r="L2" s="6" t="s">
        <v>43</v>
      </c>
      <c r="M2" s="6" t="s">
        <v>42</v>
      </c>
      <c r="N2" s="6" t="s">
        <v>49</v>
      </c>
      <c r="O2" s="6" t="s">
        <v>48</v>
      </c>
      <c r="P2" s="6" t="s">
        <v>41</v>
      </c>
      <c r="Q2" s="6" t="s">
        <v>39</v>
      </c>
      <c r="R2" s="6" t="s">
        <v>47</v>
      </c>
      <c r="S2" s="6" t="s">
        <v>38</v>
      </c>
    </row>
    <row r="3" spans="2:19">
      <c r="B3" s="6" t="s">
        <v>50</v>
      </c>
      <c r="C3" s="6" t="s">
        <v>46</v>
      </c>
      <c r="D3" s="6">
        <v>17.555614471435547</v>
      </c>
      <c r="E3" s="6">
        <f>AVERAGE(D3:D5)</f>
        <v>17.560303370157879</v>
      </c>
      <c r="F3" s="6">
        <f>E3-E3</f>
        <v>0</v>
      </c>
      <c r="G3" s="6">
        <f>F3-$F$27</f>
        <v>-9.4907665252685547</v>
      </c>
      <c r="H3" s="6">
        <f>-G3</f>
        <v>9.4907665252685547</v>
      </c>
      <c r="I3" s="6">
        <f>2^H3</f>
        <v>719.45793351470911</v>
      </c>
      <c r="L3" s="6" t="s">
        <v>50</v>
      </c>
      <c r="M3" s="6" t="s">
        <v>46</v>
      </c>
      <c r="N3" s="6">
        <v>17.486989974975586</v>
      </c>
      <c r="O3" s="6">
        <f>AVERAGE(N3:N5)</f>
        <v>17.507373174031574</v>
      </c>
      <c r="P3" s="6">
        <f>O3-O3</f>
        <v>0</v>
      </c>
      <c r="Q3" s="6">
        <f>P3-$P$27</f>
        <v>-9.3371308644612618</v>
      </c>
      <c r="R3" s="6">
        <f>-Q3</f>
        <v>9.3371308644612618</v>
      </c>
      <c r="S3" s="6">
        <f>2^R3</f>
        <v>646.77982372349049</v>
      </c>
    </row>
    <row r="4" spans="2:19">
      <c r="B4" s="6" t="s">
        <v>50</v>
      </c>
      <c r="C4" s="6" t="s">
        <v>46</v>
      </c>
      <c r="D4" s="6">
        <v>17.47198486328125</v>
      </c>
      <c r="L4" s="6" t="s">
        <v>50</v>
      </c>
      <c r="M4" s="6" t="s">
        <v>46</v>
      </c>
      <c r="N4" s="6">
        <v>17.489398956298828</v>
      </c>
    </row>
    <row r="5" spans="2:19">
      <c r="B5" s="6" t="s">
        <v>50</v>
      </c>
      <c r="C5" s="6" t="s">
        <v>46</v>
      </c>
      <c r="D5" s="6">
        <v>17.653310775756836</v>
      </c>
      <c r="L5" s="6" t="s">
        <v>50</v>
      </c>
      <c r="M5" s="6" t="s">
        <v>46</v>
      </c>
      <c r="N5" s="6">
        <v>17.545730590820313</v>
      </c>
    </row>
    <row r="6" spans="2:19">
      <c r="B6" s="6" t="s">
        <v>50</v>
      </c>
      <c r="C6" s="6" t="s">
        <v>45</v>
      </c>
      <c r="D6" s="6">
        <v>26.553766250610352</v>
      </c>
      <c r="E6" s="6">
        <f>AVERAGE(D6:D8)</f>
        <v>26.605391184488933</v>
      </c>
      <c r="F6" s="6">
        <f>E6-E3</f>
        <v>9.0450878143310547</v>
      </c>
      <c r="G6" s="6">
        <f>F6-$F$27</f>
        <v>-0.4456787109375</v>
      </c>
      <c r="H6" s="6">
        <f>-G6</f>
        <v>0.4456787109375</v>
      </c>
      <c r="I6" s="6">
        <f>2^H6</f>
        <v>1.3619546927266386</v>
      </c>
      <c r="L6" s="6" t="s">
        <v>50</v>
      </c>
      <c r="M6" s="6" t="s">
        <v>45</v>
      </c>
      <c r="N6" s="6">
        <v>26.616043090820313</v>
      </c>
      <c r="O6" s="6">
        <f>AVERAGE(N6:N8)</f>
        <v>26.594195683797199</v>
      </c>
      <c r="P6" s="6">
        <f>O6-O3</f>
        <v>9.086822509765625</v>
      </c>
      <c r="Q6" s="6">
        <f>P6-$P$27</f>
        <v>-0.25030835469563684</v>
      </c>
      <c r="R6" s="6">
        <f>-Q6</f>
        <v>0.25030835469563684</v>
      </c>
      <c r="S6" s="6">
        <f>2^R6</f>
        <v>1.1894613175739395</v>
      </c>
    </row>
    <row r="7" spans="2:19">
      <c r="B7" s="6" t="s">
        <v>50</v>
      </c>
      <c r="C7" s="6" t="s">
        <v>45</v>
      </c>
      <c r="D7" s="6">
        <v>26.589502334594727</v>
      </c>
      <c r="L7" s="6" t="s">
        <v>50</v>
      </c>
      <c r="M7" s="6" t="s">
        <v>45</v>
      </c>
      <c r="N7" s="6">
        <v>26.556447982788086</v>
      </c>
    </row>
    <row r="8" spans="2:19">
      <c r="B8" s="6" t="s">
        <v>50</v>
      </c>
      <c r="C8" s="6" t="s">
        <v>45</v>
      </c>
      <c r="D8" s="6">
        <v>26.672904968261719</v>
      </c>
      <c r="L8" s="6" t="s">
        <v>50</v>
      </c>
      <c r="M8" s="6" t="s">
        <v>45</v>
      </c>
      <c r="N8" s="6">
        <v>26.610095977783203</v>
      </c>
    </row>
    <row r="9" spans="2:19">
      <c r="B9" s="6" t="s">
        <v>50</v>
      </c>
      <c r="C9" s="6" t="s">
        <v>29</v>
      </c>
      <c r="D9" s="6">
        <v>26.203725814819336</v>
      </c>
      <c r="E9" s="6">
        <f>AVERAGE(D9:D11)</f>
        <v>26.252278010050457</v>
      </c>
      <c r="F9" s="6">
        <f>E9-E3</f>
        <v>8.6919746398925781</v>
      </c>
      <c r="G9" s="6">
        <f>F9-$F$27</f>
        <v>-0.79879188537597656</v>
      </c>
      <c r="H9" s="6">
        <f>-G9</f>
        <v>0.79879188537597656</v>
      </c>
      <c r="I9" s="6">
        <f>2^H9</f>
        <v>1.739643736635659</v>
      </c>
      <c r="L9" s="6" t="s">
        <v>50</v>
      </c>
      <c r="M9" s="6" t="s">
        <v>29</v>
      </c>
      <c r="N9" s="6">
        <v>26.41180419921875</v>
      </c>
      <c r="O9" s="6">
        <f>AVERAGE(N9:N11)</f>
        <v>26.287024815877277</v>
      </c>
      <c r="P9" s="6">
        <f>O9-O3</f>
        <v>8.7796516418457031</v>
      </c>
      <c r="Q9" s="6">
        <f>P9-$P$27</f>
        <v>-0.55747922261555871</v>
      </c>
      <c r="R9" s="6">
        <f>-Q9</f>
        <v>0.55747922261555871</v>
      </c>
      <c r="S9" s="6">
        <f>2^R9</f>
        <v>1.4716955204298663</v>
      </c>
    </row>
    <row r="10" spans="2:19">
      <c r="B10" s="6" t="s">
        <v>50</v>
      </c>
      <c r="C10" s="6" t="s">
        <v>29</v>
      </c>
      <c r="D10" s="6">
        <v>26.273082733154297</v>
      </c>
      <c r="L10" s="6" t="s">
        <v>50</v>
      </c>
      <c r="M10" s="6" t="s">
        <v>29</v>
      </c>
      <c r="N10" s="6">
        <v>26.231409072875977</v>
      </c>
    </row>
    <row r="11" spans="2:19">
      <c r="B11" s="6" t="s">
        <v>50</v>
      </c>
      <c r="C11" s="6" t="s">
        <v>29</v>
      </c>
      <c r="D11" s="6">
        <v>26.280025482177734</v>
      </c>
      <c r="L11" s="6" t="s">
        <v>50</v>
      </c>
      <c r="M11" s="6" t="s">
        <v>29</v>
      </c>
      <c r="N11" s="6">
        <v>26.217861175537109</v>
      </c>
    </row>
    <row r="12" spans="2:19">
      <c r="B12" s="6" t="s">
        <v>50</v>
      </c>
      <c r="C12" s="6" t="s">
        <v>44</v>
      </c>
      <c r="D12" s="6">
        <v>24.181198120117188</v>
      </c>
      <c r="E12" s="6">
        <f>AVERAGE(D12:D14)</f>
        <v>24.095809300740559</v>
      </c>
      <c r="F12" s="6">
        <f>E12-E3</f>
        <v>6.5355059305826799</v>
      </c>
      <c r="G12" s="6">
        <f>F12-$F$27</f>
        <v>-2.9552605946858748</v>
      </c>
      <c r="H12" s="6">
        <f>-G12</f>
        <v>2.9552605946858748</v>
      </c>
      <c r="I12" s="6">
        <f>2^H12</f>
        <v>7.7557193282050561</v>
      </c>
      <c r="L12" s="6" t="s">
        <v>50</v>
      </c>
      <c r="M12" s="6" t="s">
        <v>44</v>
      </c>
      <c r="N12" s="6">
        <v>23.983570098876953</v>
      </c>
      <c r="O12" s="6">
        <f>AVERAGE(N12:N14)</f>
        <v>24.146464029947918</v>
      </c>
      <c r="P12" s="6">
        <f>O12-O3</f>
        <v>6.6390908559163435</v>
      </c>
      <c r="Q12" s="6">
        <f>P12-$P$27</f>
        <v>-2.6980400085449183</v>
      </c>
      <c r="R12" s="6">
        <f>-Q12</f>
        <v>2.6980400085449183</v>
      </c>
      <c r="S12" s="6">
        <f>2^R12</f>
        <v>6.4891971993055826</v>
      </c>
    </row>
    <row r="13" spans="2:19">
      <c r="B13" s="6" t="s">
        <v>50</v>
      </c>
      <c r="C13" s="6" t="s">
        <v>44</v>
      </c>
      <c r="D13" s="6">
        <v>24.051298141479492</v>
      </c>
      <c r="L13" s="6" t="s">
        <v>50</v>
      </c>
      <c r="M13" s="6" t="s">
        <v>44</v>
      </c>
      <c r="N13" s="6">
        <v>24.041738510131836</v>
      </c>
    </row>
    <row r="14" spans="2:19">
      <c r="B14" s="6" t="s">
        <v>50</v>
      </c>
      <c r="C14" s="6" t="s">
        <v>44</v>
      </c>
      <c r="D14" s="6">
        <v>24.054931640625</v>
      </c>
      <c r="L14" s="6" t="s">
        <v>50</v>
      </c>
      <c r="M14" s="6" t="s">
        <v>44</v>
      </c>
      <c r="N14" s="6">
        <v>24.414083480834961</v>
      </c>
    </row>
    <row r="15" spans="2:19">
      <c r="B15" s="6" t="s">
        <v>51</v>
      </c>
      <c r="C15" s="6" t="s">
        <v>46</v>
      </c>
      <c r="D15" s="6">
        <v>20.341842651367188</v>
      </c>
      <c r="E15" s="6">
        <f>AVERAGE(D15:D17)</f>
        <v>20.355292638142902</v>
      </c>
      <c r="F15" s="6">
        <f>E15-E15</f>
        <v>0</v>
      </c>
      <c r="G15" s="6">
        <f>F15-$F$27</f>
        <v>-9.4907665252685547</v>
      </c>
      <c r="H15" s="6">
        <f>-G15</f>
        <v>9.4907665252685547</v>
      </c>
      <c r="I15" s="6">
        <f>2^H15</f>
        <v>719.45793351470911</v>
      </c>
      <c r="L15" s="6" t="s">
        <v>51</v>
      </c>
      <c r="M15" s="6" t="s">
        <v>46</v>
      </c>
      <c r="N15" s="6">
        <v>20.386447906494141</v>
      </c>
      <c r="O15" s="6">
        <f>AVERAGE(N15:N17)</f>
        <v>20.408414840698242</v>
      </c>
      <c r="P15" s="6">
        <f>O15-O15</f>
        <v>0</v>
      </c>
      <c r="Q15" s="6">
        <f>P15-$P$27</f>
        <v>-9.3371308644612618</v>
      </c>
      <c r="R15" s="6">
        <f>-Q15</f>
        <v>9.3371308644612618</v>
      </c>
      <c r="S15" s="6">
        <f>2^R15</f>
        <v>646.77982372349049</v>
      </c>
    </row>
    <row r="16" spans="2:19">
      <c r="B16" s="6" t="s">
        <v>51</v>
      </c>
      <c r="C16" s="6" t="s">
        <v>46</v>
      </c>
      <c r="D16" s="6">
        <v>20.354034423828125</v>
      </c>
      <c r="L16" s="6" t="s">
        <v>51</v>
      </c>
      <c r="M16" s="6" t="s">
        <v>46</v>
      </c>
      <c r="N16" s="6">
        <v>20.460559844970703</v>
      </c>
    </row>
    <row r="17" spans="2:19">
      <c r="B17" s="6" t="s">
        <v>51</v>
      </c>
      <c r="C17" s="6" t="s">
        <v>46</v>
      </c>
      <c r="D17" s="6">
        <v>20.370000839233398</v>
      </c>
      <c r="L17" s="6" t="s">
        <v>51</v>
      </c>
      <c r="M17" s="6" t="s">
        <v>46</v>
      </c>
      <c r="N17" s="6">
        <v>20.378236770629883</v>
      </c>
    </row>
    <row r="18" spans="2:19">
      <c r="B18" s="6" t="s">
        <v>51</v>
      </c>
      <c r="C18" s="6" t="s">
        <v>45</v>
      </c>
      <c r="D18" s="6">
        <v>29.804685592651367</v>
      </c>
      <c r="E18" s="6">
        <f>AVERAGE(D18:D20)</f>
        <v>29.846059163411457</v>
      </c>
      <c r="F18" s="6">
        <f>E18-E15</f>
        <v>9.4907665252685547</v>
      </c>
      <c r="G18" s="6">
        <f>F18-$F$27</f>
        <v>0</v>
      </c>
      <c r="H18" s="6">
        <f>-G18</f>
        <v>0</v>
      </c>
      <c r="I18" s="6">
        <f>2^H18</f>
        <v>1</v>
      </c>
      <c r="L18" s="6" t="s">
        <v>51</v>
      </c>
      <c r="M18" s="6" t="s">
        <v>45</v>
      </c>
      <c r="N18" s="6">
        <v>29.842529296875</v>
      </c>
      <c r="O18" s="6">
        <f>AVERAGE(N18:N20)</f>
        <v>29.646769841512043</v>
      </c>
      <c r="P18" s="6">
        <f>O18-O15</f>
        <v>9.2383550008138009</v>
      </c>
      <c r="Q18" s="6">
        <f>P18-$P$27</f>
        <v>-9.8775863647460938E-2</v>
      </c>
      <c r="R18" s="6">
        <f>-Q18</f>
        <v>9.8775863647460938E-2</v>
      </c>
      <c r="S18" s="6">
        <f>2^R18</f>
        <v>1.0708644413236528</v>
      </c>
    </row>
    <row r="19" spans="2:19">
      <c r="B19" s="6" t="s">
        <v>51</v>
      </c>
      <c r="C19" s="6" t="s">
        <v>45</v>
      </c>
      <c r="D19" s="6">
        <v>29.726692199707031</v>
      </c>
      <c r="L19" s="6" t="s">
        <v>51</v>
      </c>
      <c r="M19" s="6" t="s">
        <v>45</v>
      </c>
      <c r="N19" s="6">
        <v>29.732290267944336</v>
      </c>
    </row>
    <row r="20" spans="2:19">
      <c r="B20" s="6" t="s">
        <v>51</v>
      </c>
      <c r="C20" s="6" t="s">
        <v>45</v>
      </c>
      <c r="D20" s="6">
        <v>30.006799697875977</v>
      </c>
      <c r="L20" s="6" t="s">
        <v>51</v>
      </c>
      <c r="M20" s="6" t="s">
        <v>45</v>
      </c>
      <c r="N20" s="6">
        <v>29.365489959716797</v>
      </c>
    </row>
    <row r="21" spans="2:19">
      <c r="B21" s="6" t="s">
        <v>51</v>
      </c>
      <c r="C21" s="6" t="s">
        <v>29</v>
      </c>
      <c r="D21" s="6">
        <v>29.403982162475586</v>
      </c>
      <c r="E21" s="6">
        <f>AVERAGE(D21:D23)</f>
        <v>29.514624913533527</v>
      </c>
      <c r="F21" s="6">
        <f>E21-E15</f>
        <v>9.159332275390625</v>
      </c>
      <c r="G21" s="6">
        <f>F21-$F$27</f>
        <v>-0.33143424987792969</v>
      </c>
      <c r="H21" s="6">
        <f>-G21</f>
        <v>0.33143424987792969</v>
      </c>
      <c r="I21" s="6">
        <f>2^H21</f>
        <v>1.2582636510416436</v>
      </c>
      <c r="L21" s="6" t="s">
        <v>51</v>
      </c>
      <c r="M21" s="6" t="s">
        <v>29</v>
      </c>
      <c r="N21" s="6">
        <v>29.981372833251953</v>
      </c>
      <c r="O21" s="6">
        <f>AVERAGE(N21:N23)</f>
        <v>29.745545705159504</v>
      </c>
      <c r="P21" s="6">
        <f>O21-O15</f>
        <v>9.3371308644612618</v>
      </c>
      <c r="Q21" s="6">
        <f>P21-$P$27</f>
        <v>0</v>
      </c>
      <c r="R21" s="6">
        <f>-Q21</f>
        <v>0</v>
      </c>
      <c r="S21" s="6">
        <f>2^R21</f>
        <v>1</v>
      </c>
    </row>
    <row r="22" spans="2:19">
      <c r="B22" s="6" t="s">
        <v>51</v>
      </c>
      <c r="C22" s="6" t="s">
        <v>29</v>
      </c>
      <c r="D22" s="6">
        <v>29.665121078491211</v>
      </c>
      <c r="L22" s="6" t="s">
        <v>51</v>
      </c>
      <c r="M22" s="6" t="s">
        <v>29</v>
      </c>
      <c r="N22" s="6">
        <v>29.557455062866211</v>
      </c>
    </row>
    <row r="23" spans="2:19">
      <c r="B23" s="6" t="s">
        <v>51</v>
      </c>
      <c r="C23" s="6" t="s">
        <v>29</v>
      </c>
      <c r="D23" s="6">
        <v>29.474771499633789</v>
      </c>
      <c r="L23" s="6" t="s">
        <v>51</v>
      </c>
      <c r="M23" s="6" t="s">
        <v>29</v>
      </c>
      <c r="N23" s="6">
        <v>29.697809219360352</v>
      </c>
    </row>
    <row r="24" spans="2:19">
      <c r="B24" s="6" t="s">
        <v>51</v>
      </c>
      <c r="C24" s="6" t="s">
        <v>44</v>
      </c>
      <c r="D24" s="6">
        <v>28.728986740112305</v>
      </c>
      <c r="E24" s="6">
        <f>AVERAGE(D24:D26)</f>
        <v>28.70441500345866</v>
      </c>
      <c r="F24" s="6">
        <f>E24-E15</f>
        <v>8.3491223653157576</v>
      </c>
      <c r="G24" s="6">
        <f>F24-$F$27</f>
        <v>-1.1416441599527971</v>
      </c>
      <c r="H24" s="6">
        <f>-G24</f>
        <v>1.1416441599527971</v>
      </c>
      <c r="I24" s="6">
        <f>2^H24</f>
        <v>2.2063232243901907</v>
      </c>
      <c r="L24" s="6" t="s">
        <v>51</v>
      </c>
      <c r="M24" s="6" t="s">
        <v>44</v>
      </c>
      <c r="N24" s="6">
        <v>28.909025192260742</v>
      </c>
      <c r="O24" s="6">
        <f>AVERAGE(N24:N26)</f>
        <v>28.867616653442383</v>
      </c>
      <c r="P24" s="6">
        <f>O24-O15</f>
        <v>8.4592018127441406</v>
      </c>
      <c r="Q24" s="6">
        <f>P24-$P$27</f>
        <v>-0.87792905171712121</v>
      </c>
      <c r="R24" s="6">
        <f>-Q24</f>
        <v>0.87792905171712121</v>
      </c>
      <c r="S24" s="6">
        <f>2^R24</f>
        <v>1.8377353893158364</v>
      </c>
    </row>
    <row r="25" spans="2:19">
      <c r="B25" s="6" t="s">
        <v>51</v>
      </c>
      <c r="C25" s="6" t="s">
        <v>44</v>
      </c>
      <c r="D25" s="6">
        <v>28.596187591552734</v>
      </c>
      <c r="L25" s="6" t="s">
        <v>51</v>
      </c>
      <c r="M25" s="6" t="s">
        <v>44</v>
      </c>
      <c r="N25" s="6">
        <v>28.907417297363281</v>
      </c>
    </row>
    <row r="26" spans="2:19">
      <c r="B26" s="6" t="s">
        <v>51</v>
      </c>
      <c r="C26" s="6" t="s">
        <v>44</v>
      </c>
      <c r="D26" s="6">
        <v>28.788070678710938</v>
      </c>
      <c r="L26" s="6" t="s">
        <v>51</v>
      </c>
      <c r="M26" s="6" t="s">
        <v>44</v>
      </c>
      <c r="N26" s="6">
        <v>28.786407470703125</v>
      </c>
    </row>
    <row r="27" spans="2:19">
      <c r="F27" s="6">
        <f>MAX(F3:F26)</f>
        <v>9.4907665252685547</v>
      </c>
      <c r="P27" s="6">
        <f>MAX(P3:P26)</f>
        <v>9.3371308644612618</v>
      </c>
    </row>
    <row r="32" spans="2:19">
      <c r="B32" s="6" t="s">
        <v>43</v>
      </c>
      <c r="C32" s="6" t="s">
        <v>42</v>
      </c>
      <c r="D32" s="6" t="s">
        <v>49</v>
      </c>
      <c r="E32" s="6" t="s">
        <v>48</v>
      </c>
      <c r="F32" s="6" t="s">
        <v>41</v>
      </c>
      <c r="G32" s="6" t="s">
        <v>39</v>
      </c>
      <c r="H32" s="6" t="s">
        <v>47</v>
      </c>
      <c r="I32" s="6" t="s">
        <v>38</v>
      </c>
      <c r="L32" s="6" t="s">
        <v>43</v>
      </c>
      <c r="M32" s="6" t="s">
        <v>42</v>
      </c>
      <c r="N32" s="6" t="s">
        <v>49</v>
      </c>
      <c r="O32" s="6" t="s">
        <v>48</v>
      </c>
      <c r="P32" s="6" t="s">
        <v>41</v>
      </c>
      <c r="Q32" s="6" t="s">
        <v>39</v>
      </c>
      <c r="R32" s="6" t="s">
        <v>47</v>
      </c>
      <c r="S32" s="6" t="s">
        <v>38</v>
      </c>
    </row>
    <row r="33" spans="2:19">
      <c r="B33" s="6" t="s">
        <v>50</v>
      </c>
      <c r="C33" s="6" t="s">
        <v>46</v>
      </c>
      <c r="D33" s="6">
        <v>17.763895034790039</v>
      </c>
      <c r="E33" s="6">
        <f>AVERAGE(D33:D35)</f>
        <v>17.847743988037109</v>
      </c>
      <c r="F33" s="6">
        <f>E33-E33</f>
        <v>0</v>
      </c>
      <c r="G33" s="6">
        <f>F33-$F$57</f>
        <v>-10.040388107299805</v>
      </c>
      <c r="H33" s="6">
        <f>-G33</f>
        <v>10.040388107299805</v>
      </c>
      <c r="I33" s="6">
        <f>2^H33</f>
        <v>1053.0718130140774</v>
      </c>
      <c r="L33" s="6" t="s">
        <v>50</v>
      </c>
      <c r="M33" s="6" t="s">
        <v>46</v>
      </c>
      <c r="N33" s="6">
        <v>17.790060043334961</v>
      </c>
      <c r="O33" s="6">
        <f>AVERAGE(N33:N35)</f>
        <v>17.798781712849934</v>
      </c>
      <c r="P33" s="6">
        <f>O33-O33</f>
        <v>0</v>
      </c>
      <c r="Q33" s="6">
        <f>P33-$P$57</f>
        <v>-9.8404324849446603</v>
      </c>
      <c r="R33" s="6">
        <f>-Q33</f>
        <v>9.8404324849446603</v>
      </c>
      <c r="S33" s="6">
        <f>2^R33</f>
        <v>916.78045996339131</v>
      </c>
    </row>
    <row r="34" spans="2:19">
      <c r="B34" s="6" t="s">
        <v>50</v>
      </c>
      <c r="C34" s="6" t="s">
        <v>46</v>
      </c>
      <c r="D34" s="6">
        <v>17.840288162231445</v>
      </c>
      <c r="L34" s="6" t="s">
        <v>50</v>
      </c>
      <c r="M34" s="6" t="s">
        <v>46</v>
      </c>
      <c r="N34" s="6">
        <v>17.777355194091797</v>
      </c>
    </row>
    <row r="35" spans="2:19">
      <c r="B35" s="6" t="s">
        <v>50</v>
      </c>
      <c r="C35" s="6" t="s">
        <v>46</v>
      </c>
      <c r="D35" s="6">
        <v>17.939048767089844</v>
      </c>
      <c r="L35" s="6" t="s">
        <v>50</v>
      </c>
      <c r="M35" s="6" t="s">
        <v>46</v>
      </c>
      <c r="N35" s="6">
        <v>17.828929901123047</v>
      </c>
    </row>
    <row r="36" spans="2:19">
      <c r="B36" s="6" t="s">
        <v>50</v>
      </c>
      <c r="C36" s="6" t="s">
        <v>45</v>
      </c>
      <c r="D36" s="6">
        <v>26.353811264038086</v>
      </c>
      <c r="E36" s="6">
        <f>AVERAGE(D36:D38)</f>
        <v>26.339212417602539</v>
      </c>
      <c r="F36" s="6">
        <f>E36-E33</f>
        <v>8.4914684295654297</v>
      </c>
      <c r="G36" s="6">
        <f>F36-$F$57</f>
        <v>-1.548919677734375</v>
      </c>
      <c r="H36" s="6">
        <f>-G36</f>
        <v>1.548919677734375</v>
      </c>
      <c r="I36" s="6">
        <f>2^H36</f>
        <v>2.9259795325186184</v>
      </c>
      <c r="L36" s="6" t="s">
        <v>50</v>
      </c>
      <c r="M36" s="6" t="s">
        <v>45</v>
      </c>
      <c r="N36" s="6">
        <v>26.26292610168457</v>
      </c>
      <c r="O36" s="6">
        <f>AVERAGE(N36:N38)</f>
        <v>26.328142166137695</v>
      </c>
      <c r="P36" s="6">
        <f>O36-O33</f>
        <v>8.5293604532877616</v>
      </c>
      <c r="Q36" s="6">
        <f>P36-$P$57</f>
        <v>-1.3110720316568987</v>
      </c>
      <c r="R36" s="6">
        <f>-Q36</f>
        <v>1.3110720316568987</v>
      </c>
      <c r="S36" s="6">
        <f>2^R36</f>
        <v>2.4812584779510103</v>
      </c>
    </row>
    <row r="37" spans="2:19">
      <c r="B37" s="6" t="s">
        <v>50</v>
      </c>
      <c r="C37" s="6" t="s">
        <v>45</v>
      </c>
      <c r="D37" s="6">
        <v>26.368722915649414</v>
      </c>
      <c r="L37" s="6" t="s">
        <v>50</v>
      </c>
      <c r="M37" s="6" t="s">
        <v>45</v>
      </c>
      <c r="N37" s="6">
        <v>26.333871841430664</v>
      </c>
    </row>
    <row r="38" spans="2:19">
      <c r="B38" s="6" t="s">
        <v>50</v>
      </c>
      <c r="C38" s="6" t="s">
        <v>45</v>
      </c>
      <c r="D38" s="6">
        <v>26.295103073120117</v>
      </c>
      <c r="L38" s="6" t="s">
        <v>50</v>
      </c>
      <c r="M38" s="6" t="s">
        <v>45</v>
      </c>
      <c r="N38" s="6">
        <v>26.387628555297852</v>
      </c>
    </row>
    <row r="39" spans="2:19">
      <c r="B39" s="6" t="s">
        <v>50</v>
      </c>
      <c r="C39" s="6" t="s">
        <v>29</v>
      </c>
      <c r="D39" s="6">
        <v>25.952192306518555</v>
      </c>
      <c r="E39" s="6">
        <f>AVERAGE(D39:D41)</f>
        <v>25.962567011515301</v>
      </c>
      <c r="F39" s="6">
        <f>E39-E33</f>
        <v>8.1148230234781913</v>
      </c>
      <c r="G39" s="6">
        <f>F39-$F$57</f>
        <v>-1.9255650838216134</v>
      </c>
      <c r="H39" s="6">
        <f>-G39</f>
        <v>1.9255650838216134</v>
      </c>
      <c r="I39" s="6">
        <f>2^H39</f>
        <v>3.7988561521833351</v>
      </c>
      <c r="L39" s="6" t="s">
        <v>50</v>
      </c>
      <c r="M39" s="6" t="s">
        <v>29</v>
      </c>
      <c r="N39" s="6">
        <v>25.944374084472656</v>
      </c>
      <c r="O39" s="6">
        <f>AVERAGE(N39:N41)</f>
        <v>25.973029454549152</v>
      </c>
      <c r="P39" s="6">
        <f>O39-O33</f>
        <v>8.1742477416992188</v>
      </c>
      <c r="Q39" s="6">
        <f>P39-$P$57</f>
        <v>-1.6661847432454415</v>
      </c>
      <c r="R39" s="6">
        <f>-Q39</f>
        <v>1.6661847432454415</v>
      </c>
      <c r="S39" s="6">
        <f>2^R39</f>
        <v>3.1737417578956455</v>
      </c>
    </row>
    <row r="40" spans="2:19">
      <c r="B40" s="6" t="s">
        <v>50</v>
      </c>
      <c r="C40" s="6" t="s">
        <v>29</v>
      </c>
      <c r="D40" s="6">
        <v>25.995243072509766</v>
      </c>
      <c r="L40" s="6" t="s">
        <v>50</v>
      </c>
      <c r="M40" s="6" t="s">
        <v>29</v>
      </c>
      <c r="N40" s="6">
        <v>26.047727584838867</v>
      </c>
    </row>
    <row r="41" spans="2:19">
      <c r="B41" s="6" t="s">
        <v>50</v>
      </c>
      <c r="C41" s="6" t="s">
        <v>29</v>
      </c>
      <c r="D41" s="6">
        <v>25.940265655517578</v>
      </c>
      <c r="L41" s="6" t="s">
        <v>50</v>
      </c>
      <c r="M41" s="6" t="s">
        <v>29</v>
      </c>
      <c r="N41" s="6">
        <v>25.926986694335938</v>
      </c>
    </row>
    <row r="42" spans="2:19">
      <c r="B42" s="6" t="s">
        <v>50</v>
      </c>
      <c r="C42" s="6" t="s">
        <v>44</v>
      </c>
      <c r="D42" s="6">
        <v>24.353071212768555</v>
      </c>
      <c r="E42" s="6">
        <f>AVERAGE(D42:D44)</f>
        <v>24.264035542805988</v>
      </c>
      <c r="F42" s="6">
        <f>E42-E33</f>
        <v>6.416291554768879</v>
      </c>
      <c r="G42" s="6">
        <f>F42-$F$57</f>
        <v>-3.6240965525309257</v>
      </c>
      <c r="H42" s="6">
        <f>-G42</f>
        <v>3.6240965525309257</v>
      </c>
      <c r="I42" s="6">
        <f>2^H42</f>
        <v>12.329962890301653</v>
      </c>
      <c r="L42" s="6" t="s">
        <v>50</v>
      </c>
      <c r="M42" s="6" t="s">
        <v>44</v>
      </c>
      <c r="N42" s="6">
        <v>24.299844741821289</v>
      </c>
      <c r="O42" s="6">
        <f>AVERAGE(N42:N44)</f>
        <v>24.366220474243164</v>
      </c>
      <c r="P42" s="6">
        <f>O42-O33</f>
        <v>6.5674387613932304</v>
      </c>
      <c r="Q42" s="6">
        <f>P42-$P$57</f>
        <v>-3.2729937235514299</v>
      </c>
      <c r="R42" s="6">
        <f>-Q42</f>
        <v>3.2729937235514299</v>
      </c>
      <c r="S42" s="6">
        <f>2^R42</f>
        <v>9.6665006928913719</v>
      </c>
    </row>
    <row r="43" spans="2:19">
      <c r="B43" s="6" t="s">
        <v>50</v>
      </c>
      <c r="C43" s="6" t="s">
        <v>44</v>
      </c>
      <c r="D43" s="6">
        <v>24.12598991394043</v>
      </c>
      <c r="L43" s="6" t="s">
        <v>50</v>
      </c>
      <c r="M43" s="6" t="s">
        <v>44</v>
      </c>
      <c r="N43" s="6">
        <v>24.598064422607422</v>
      </c>
    </row>
    <row r="44" spans="2:19">
      <c r="B44" s="6" t="s">
        <v>50</v>
      </c>
      <c r="C44" s="6" t="s">
        <v>44</v>
      </c>
      <c r="D44" s="6">
        <v>24.313045501708984</v>
      </c>
      <c r="L44" s="6" t="s">
        <v>50</v>
      </c>
      <c r="M44" s="6" t="s">
        <v>44</v>
      </c>
      <c r="N44" s="6">
        <v>24.200752258300781</v>
      </c>
    </row>
    <row r="45" spans="2:19">
      <c r="B45" s="6" t="s">
        <v>51</v>
      </c>
      <c r="C45" s="6" t="s">
        <v>46</v>
      </c>
      <c r="D45" s="6">
        <v>20.550216674804688</v>
      </c>
      <c r="E45" s="6">
        <f>AVERAGE(D45:D47)</f>
        <v>20.582437515258789</v>
      </c>
      <c r="F45" s="6">
        <f>E45-E45</f>
        <v>0</v>
      </c>
      <c r="G45" s="6">
        <f>F45-$F$57</f>
        <v>-10.040388107299805</v>
      </c>
      <c r="H45" s="6">
        <f>-G45</f>
        <v>10.040388107299805</v>
      </c>
      <c r="I45" s="6">
        <f>2^H45</f>
        <v>1053.0718130140774</v>
      </c>
      <c r="L45" s="6" t="s">
        <v>51</v>
      </c>
      <c r="M45" s="6" t="s">
        <v>46</v>
      </c>
      <c r="N45" s="6">
        <v>20.586681365966797</v>
      </c>
      <c r="O45" s="6">
        <f>AVERAGE(N45:N47)</f>
        <v>20.671586990356445</v>
      </c>
      <c r="P45" s="6">
        <f>O45-O45</f>
        <v>0</v>
      </c>
      <c r="Q45" s="6">
        <f>P45-$P$57</f>
        <v>-9.8404324849446603</v>
      </c>
      <c r="R45" s="6">
        <f>-Q45</f>
        <v>9.8404324849446603</v>
      </c>
      <c r="S45" s="6">
        <f>2^R45</f>
        <v>916.78045996339131</v>
      </c>
    </row>
    <row r="46" spans="2:19">
      <c r="B46" s="6" t="s">
        <v>51</v>
      </c>
      <c r="C46" s="6" t="s">
        <v>46</v>
      </c>
      <c r="D46" s="6">
        <v>20.575803756713867</v>
      </c>
      <c r="L46" s="6" t="s">
        <v>51</v>
      </c>
      <c r="M46" s="6" t="s">
        <v>46</v>
      </c>
      <c r="N46" s="6">
        <v>20.659753799438477</v>
      </c>
    </row>
    <row r="47" spans="2:19">
      <c r="B47" s="6" t="s">
        <v>51</v>
      </c>
      <c r="C47" s="6" t="s">
        <v>46</v>
      </c>
      <c r="D47" s="6">
        <v>20.621292114257813</v>
      </c>
      <c r="L47" s="6" t="s">
        <v>51</v>
      </c>
      <c r="M47" s="6" t="s">
        <v>46</v>
      </c>
      <c r="N47" s="6">
        <v>20.768325805664063</v>
      </c>
    </row>
    <row r="48" spans="2:19">
      <c r="B48" s="6" t="s">
        <v>51</v>
      </c>
      <c r="C48" s="6" t="s">
        <v>45</v>
      </c>
      <c r="D48" s="6">
        <v>30.567413330078125</v>
      </c>
      <c r="E48" s="6">
        <f>AVERAGE(D48:D50)</f>
        <v>30.622825622558594</v>
      </c>
      <c r="F48" s="6">
        <f>E48-E45</f>
        <v>10.040388107299805</v>
      </c>
      <c r="G48" s="6">
        <f>F48-$F$57</f>
        <v>0</v>
      </c>
      <c r="H48" s="6">
        <f>-G48</f>
        <v>0</v>
      </c>
      <c r="I48" s="6">
        <f>2^H48</f>
        <v>1</v>
      </c>
      <c r="L48" s="6" t="s">
        <v>51</v>
      </c>
      <c r="M48" s="6" t="s">
        <v>45</v>
      </c>
      <c r="N48" s="6">
        <v>30.212688446044922</v>
      </c>
      <c r="O48" s="6">
        <f>AVERAGE(N48:N50)</f>
        <v>30.291011810302734</v>
      </c>
      <c r="P48" s="6">
        <f>O48-O45</f>
        <v>9.6194248199462891</v>
      </c>
      <c r="Q48" s="6">
        <f>P48-$P$57</f>
        <v>-0.22100766499837121</v>
      </c>
      <c r="R48" s="6">
        <f>-Q48</f>
        <v>0.22100766499837121</v>
      </c>
      <c r="S48" s="6">
        <f>2^R48</f>
        <v>1.1655473906387721</v>
      </c>
    </row>
    <row r="49" spans="2:19">
      <c r="B49" s="6" t="s">
        <v>51</v>
      </c>
      <c r="C49" s="6" t="s">
        <v>45</v>
      </c>
      <c r="D49" s="6">
        <v>30.363948822021484</v>
      </c>
      <c r="L49" s="6" t="s">
        <v>51</v>
      </c>
      <c r="M49" s="6" t="s">
        <v>45</v>
      </c>
      <c r="N49" s="6">
        <v>30.305837631225586</v>
      </c>
    </row>
    <row r="50" spans="2:19">
      <c r="B50" s="6" t="s">
        <v>51</v>
      </c>
      <c r="C50" s="6" t="s">
        <v>45</v>
      </c>
      <c r="D50" s="6">
        <v>30.937114715576172</v>
      </c>
      <c r="L50" s="6" t="s">
        <v>51</v>
      </c>
      <c r="M50" s="6" t="s">
        <v>45</v>
      </c>
      <c r="N50" s="6">
        <v>30.354509353637695</v>
      </c>
    </row>
    <row r="51" spans="2:19">
      <c r="B51" s="6" t="s">
        <v>51</v>
      </c>
      <c r="C51" s="6" t="s">
        <v>29</v>
      </c>
      <c r="D51" s="6">
        <v>30.781671524047852</v>
      </c>
      <c r="E51" s="6">
        <f>AVERAGE(D51:D53)</f>
        <v>30.613570531209309</v>
      </c>
      <c r="F51" s="6">
        <f>E51-E45</f>
        <v>10.03113301595052</v>
      </c>
      <c r="G51" s="6">
        <f>F51-$F$57</f>
        <v>-9.2550913492850384E-3</v>
      </c>
      <c r="H51" s="6">
        <f>-G51</f>
        <v>9.2550913492850384E-3</v>
      </c>
      <c r="I51" s="6">
        <f>2^H51</f>
        <v>1.0064357615603732</v>
      </c>
      <c r="L51" s="6" t="s">
        <v>51</v>
      </c>
      <c r="M51" s="6" t="s">
        <v>29</v>
      </c>
      <c r="N51" s="6">
        <v>30.391643524169922</v>
      </c>
      <c r="O51" s="6">
        <f>AVERAGE(N51:N53)</f>
        <v>30.512019475301106</v>
      </c>
      <c r="P51" s="6">
        <f>O51-O45</f>
        <v>9.8404324849446603</v>
      </c>
      <c r="Q51" s="6">
        <f>P51-$P$57</f>
        <v>0</v>
      </c>
      <c r="R51" s="6">
        <f>-Q51</f>
        <v>0</v>
      </c>
      <c r="S51" s="6">
        <f>2^R51</f>
        <v>1</v>
      </c>
    </row>
    <row r="52" spans="2:19">
      <c r="B52" s="6" t="s">
        <v>51</v>
      </c>
      <c r="C52" s="6" t="s">
        <v>29</v>
      </c>
      <c r="D52" s="6">
        <v>30.552162170410156</v>
      </c>
      <c r="L52" s="6" t="s">
        <v>51</v>
      </c>
      <c r="M52" s="6" t="s">
        <v>29</v>
      </c>
      <c r="N52" s="6">
        <v>30.606508255004883</v>
      </c>
    </row>
    <row r="53" spans="2:19">
      <c r="B53" s="6" t="s">
        <v>51</v>
      </c>
      <c r="C53" s="6" t="s">
        <v>29</v>
      </c>
      <c r="D53" s="6">
        <v>30.506877899169922</v>
      </c>
      <c r="L53" s="6" t="s">
        <v>51</v>
      </c>
      <c r="M53" s="6" t="s">
        <v>29</v>
      </c>
      <c r="N53" s="6">
        <v>30.537906646728516</v>
      </c>
    </row>
    <row r="54" spans="2:19">
      <c r="B54" s="6" t="s">
        <v>51</v>
      </c>
      <c r="C54" s="6" t="s">
        <v>44</v>
      </c>
      <c r="D54" s="6">
        <v>28.858888626098633</v>
      </c>
      <c r="E54" s="6">
        <f>AVERAGE(D54:D56)</f>
        <v>28.755186080932617</v>
      </c>
      <c r="F54" s="6">
        <f>E54-E45</f>
        <v>8.1727485656738281</v>
      </c>
      <c r="G54" s="6">
        <f>F54-$F$57</f>
        <v>-1.8676395416259766</v>
      </c>
      <c r="H54" s="6">
        <f>-G54</f>
        <v>1.8676395416259766</v>
      </c>
      <c r="I54" s="6">
        <f>2^H54</f>
        <v>3.649350047573698</v>
      </c>
      <c r="L54" s="6" t="s">
        <v>51</v>
      </c>
      <c r="M54" s="6" t="s">
        <v>44</v>
      </c>
      <c r="N54" s="6">
        <v>28.876230239868164</v>
      </c>
      <c r="O54" s="6">
        <f>AVERAGE(N54:N56)</f>
        <v>28.947597503662109</v>
      </c>
      <c r="P54" s="6">
        <f>O54-O45</f>
        <v>8.2760105133056641</v>
      </c>
      <c r="Q54" s="6">
        <f>P54-$P$57</f>
        <v>-1.5644219716389962</v>
      </c>
      <c r="R54" s="6">
        <f>-Q54</f>
        <v>1.5644219716389962</v>
      </c>
      <c r="S54" s="6">
        <f>2^R54</f>
        <v>2.9575897969107565</v>
      </c>
    </row>
    <row r="55" spans="2:19">
      <c r="B55" s="6" t="s">
        <v>51</v>
      </c>
      <c r="C55" s="6" t="s">
        <v>44</v>
      </c>
      <c r="D55" s="6">
        <v>28.719093322753906</v>
      </c>
      <c r="L55" s="6" t="s">
        <v>51</v>
      </c>
      <c r="M55" s="6" t="s">
        <v>44</v>
      </c>
      <c r="N55" s="6">
        <v>28.937843322753906</v>
      </c>
    </row>
    <row r="56" spans="2:19">
      <c r="B56" s="6" t="s">
        <v>51</v>
      </c>
      <c r="C56" s="6" t="s">
        <v>44</v>
      </c>
      <c r="D56" s="6">
        <v>28.687576293945313</v>
      </c>
      <c r="L56" s="6" t="s">
        <v>51</v>
      </c>
      <c r="M56" s="6" t="s">
        <v>44</v>
      </c>
      <c r="N56" s="6">
        <v>29.028718948364258</v>
      </c>
    </row>
    <row r="57" spans="2:19">
      <c r="F57" s="6">
        <f>MAX(F33:F56)</f>
        <v>10.040388107299805</v>
      </c>
      <c r="P57" s="6">
        <f>MAX(P33:P56)</f>
        <v>9.8404324849446603</v>
      </c>
    </row>
    <row r="61" spans="2:19">
      <c r="B61" s="6" t="s">
        <v>43</v>
      </c>
      <c r="C61" s="6" t="s">
        <v>42</v>
      </c>
      <c r="D61" s="6" t="s">
        <v>49</v>
      </c>
      <c r="E61" s="6" t="s">
        <v>48</v>
      </c>
      <c r="F61" s="6" t="s">
        <v>41</v>
      </c>
      <c r="G61" s="6" t="s">
        <v>39</v>
      </c>
      <c r="H61" s="6" t="s">
        <v>47</v>
      </c>
      <c r="I61" s="6" t="s">
        <v>38</v>
      </c>
      <c r="L61" s="6" t="s">
        <v>43</v>
      </c>
      <c r="M61" s="6" t="s">
        <v>42</v>
      </c>
      <c r="N61" s="6" t="s">
        <v>49</v>
      </c>
      <c r="O61" s="6" t="s">
        <v>48</v>
      </c>
      <c r="P61" s="6" t="s">
        <v>41</v>
      </c>
      <c r="Q61" s="6" t="s">
        <v>39</v>
      </c>
      <c r="R61" s="6" t="s">
        <v>47</v>
      </c>
      <c r="S61" s="6" t="s">
        <v>38</v>
      </c>
    </row>
    <row r="62" spans="2:19">
      <c r="B62" s="6" t="s">
        <v>50</v>
      </c>
      <c r="C62" s="6" t="s">
        <v>46</v>
      </c>
      <c r="D62" s="6">
        <v>17.713352203369141</v>
      </c>
      <c r="E62" s="6">
        <f>AVERAGE(D62:D64)</f>
        <v>17.649742126464844</v>
      </c>
      <c r="F62" s="6">
        <f>E62-E62</f>
        <v>0</v>
      </c>
      <c r="G62" s="6">
        <f>F62-$F$86</f>
        <v>-10.544037501017254</v>
      </c>
      <c r="H62" s="6">
        <f>-G62</f>
        <v>10.544037501017254</v>
      </c>
      <c r="I62" s="6">
        <f>2^H62</f>
        <v>1493.0404130847587</v>
      </c>
      <c r="L62" s="6" t="s">
        <v>50</v>
      </c>
      <c r="M62" s="6" t="s">
        <v>46</v>
      </c>
      <c r="N62" s="6">
        <v>17.648466110229492</v>
      </c>
      <c r="O62" s="6">
        <f>AVERAGE(N62:N64)</f>
        <v>17.620149612426758</v>
      </c>
      <c r="P62" s="6">
        <f>O62-O62</f>
        <v>0</v>
      </c>
      <c r="Q62" s="6">
        <f>P62-$P$86</f>
        <v>-10.839786529541016</v>
      </c>
      <c r="R62" s="6">
        <f>-Q62</f>
        <v>10.839786529541016</v>
      </c>
      <c r="S62" s="6">
        <f>2^R62</f>
        <v>1832.7401411498738</v>
      </c>
    </row>
    <row r="63" spans="2:19">
      <c r="B63" s="6" t="s">
        <v>50</v>
      </c>
      <c r="C63" s="6" t="s">
        <v>46</v>
      </c>
      <c r="D63" s="6">
        <v>17.620264053344727</v>
      </c>
      <c r="L63" s="6" t="s">
        <v>50</v>
      </c>
      <c r="M63" s="6" t="s">
        <v>46</v>
      </c>
      <c r="N63" s="6">
        <v>17.614715576171875</v>
      </c>
    </row>
    <row r="64" spans="2:19">
      <c r="B64" s="6" t="s">
        <v>50</v>
      </c>
      <c r="C64" s="6" t="s">
        <v>46</v>
      </c>
      <c r="D64" s="6">
        <v>17.615610122680664</v>
      </c>
      <c r="L64" s="6" t="s">
        <v>50</v>
      </c>
      <c r="M64" s="6" t="s">
        <v>46</v>
      </c>
      <c r="N64" s="6">
        <v>17.597267150878906</v>
      </c>
    </row>
    <row r="65" spans="2:19">
      <c r="B65" s="6" t="s">
        <v>50</v>
      </c>
      <c r="C65" s="6" t="s">
        <v>45</v>
      </c>
      <c r="D65" s="6">
        <v>27.305774688720703</v>
      </c>
      <c r="E65" s="6">
        <f>AVERAGE(D65:D67)</f>
        <v>27.279778162638348</v>
      </c>
      <c r="F65" s="6">
        <f>E65-E62</f>
        <v>9.6300360361735038</v>
      </c>
      <c r="G65" s="6">
        <f>F65-$F$86</f>
        <v>-0.91400146484375</v>
      </c>
      <c r="H65" s="6">
        <f>-G65</f>
        <v>0.91400146484375</v>
      </c>
      <c r="I65" s="6">
        <f>2^H65</f>
        <v>1.8842644610009294</v>
      </c>
      <c r="L65" s="6" t="s">
        <v>50</v>
      </c>
      <c r="M65" s="6" t="s">
        <v>45</v>
      </c>
      <c r="N65" s="6">
        <v>27.263515472412109</v>
      </c>
      <c r="O65" s="6">
        <f>AVERAGE(N65:N67)</f>
        <v>27.285500208536785</v>
      </c>
      <c r="P65" s="6">
        <f>O65-O62</f>
        <v>9.6653505961100272</v>
      </c>
      <c r="Q65" s="6">
        <f>P65-$P$86</f>
        <v>-1.1744359334309884</v>
      </c>
      <c r="R65" s="6">
        <f>-Q65</f>
        <v>1.1744359334309884</v>
      </c>
      <c r="S65" s="6">
        <f>2^R65</f>
        <v>2.2570461745633175</v>
      </c>
    </row>
    <row r="66" spans="2:19">
      <c r="B66" s="6" t="s">
        <v>50</v>
      </c>
      <c r="C66" s="6" t="s">
        <v>45</v>
      </c>
      <c r="D66" s="6">
        <v>27.173835754394531</v>
      </c>
      <c r="L66" s="6" t="s">
        <v>50</v>
      </c>
      <c r="M66" s="6" t="s">
        <v>45</v>
      </c>
      <c r="N66" s="6">
        <v>27.227109909057617</v>
      </c>
    </row>
    <row r="67" spans="2:19">
      <c r="B67" s="6" t="s">
        <v>50</v>
      </c>
      <c r="C67" s="6" t="s">
        <v>45</v>
      </c>
      <c r="D67" s="6">
        <v>27.359724044799805</v>
      </c>
      <c r="L67" s="6" t="s">
        <v>50</v>
      </c>
      <c r="M67" s="6" t="s">
        <v>45</v>
      </c>
      <c r="N67" s="6">
        <v>27.365875244140625</v>
      </c>
    </row>
    <row r="68" spans="2:19">
      <c r="B68" s="6" t="s">
        <v>50</v>
      </c>
      <c r="C68" s="6" t="s">
        <v>29</v>
      </c>
      <c r="D68" s="6">
        <v>26.774375915527344</v>
      </c>
      <c r="E68" s="6">
        <f>AVERAGE(D68:D70)</f>
        <v>26.744576772054035</v>
      </c>
      <c r="F68" s="6">
        <f>E68-E62</f>
        <v>9.0948346455891915</v>
      </c>
      <c r="G68" s="6">
        <f>F68-$F$86</f>
        <v>-1.4492028554280623</v>
      </c>
      <c r="H68" s="6">
        <f>-G68</f>
        <v>1.4492028554280623</v>
      </c>
      <c r="I68" s="6">
        <f>2^H68</f>
        <v>2.7305713507793845</v>
      </c>
      <c r="L68" s="6" t="s">
        <v>50</v>
      </c>
      <c r="M68" s="6" t="s">
        <v>29</v>
      </c>
      <c r="N68" s="6">
        <v>26.698654174804688</v>
      </c>
      <c r="O68" s="6">
        <f>AVERAGE(N68:N70)</f>
        <v>26.639612197875977</v>
      </c>
      <c r="P68" s="6">
        <f>O68-O62</f>
        <v>9.0194625854492188</v>
      </c>
      <c r="Q68" s="6">
        <f>P68-$P$86</f>
        <v>-1.8203239440917969</v>
      </c>
      <c r="R68" s="6">
        <f>-Q68</f>
        <v>1.8203239440917969</v>
      </c>
      <c r="S68" s="6">
        <f>2^R68</f>
        <v>3.5316048859991662</v>
      </c>
    </row>
    <row r="69" spans="2:19">
      <c r="B69" s="6" t="s">
        <v>50</v>
      </c>
      <c r="C69" s="6" t="s">
        <v>29</v>
      </c>
      <c r="D69" s="6">
        <v>26.725118637084961</v>
      </c>
      <c r="L69" s="6" t="s">
        <v>50</v>
      </c>
      <c r="M69" s="6" t="s">
        <v>29</v>
      </c>
      <c r="N69" s="6">
        <v>26.579679489135742</v>
      </c>
    </row>
    <row r="70" spans="2:19">
      <c r="B70" s="6" t="s">
        <v>50</v>
      </c>
      <c r="C70" s="6" t="s">
        <v>29</v>
      </c>
      <c r="D70" s="6">
        <v>26.734235763549805</v>
      </c>
      <c r="L70" s="6" t="s">
        <v>50</v>
      </c>
      <c r="M70" s="6" t="s">
        <v>29</v>
      </c>
      <c r="N70" s="6">
        <v>26.6405029296875</v>
      </c>
    </row>
    <row r="71" spans="2:19">
      <c r="B71" s="6" t="s">
        <v>50</v>
      </c>
      <c r="C71" s="6" t="s">
        <v>44</v>
      </c>
      <c r="D71" s="6">
        <v>24.934043884277344</v>
      </c>
      <c r="E71" s="6">
        <f>AVERAGE(D71:D73)</f>
        <v>24.905438105265301</v>
      </c>
      <c r="F71" s="6">
        <f>E71-E62</f>
        <v>7.2556959788004569</v>
      </c>
      <c r="G71" s="6">
        <f>F71-$F$86</f>
        <v>-3.2883415222167969</v>
      </c>
      <c r="H71" s="6">
        <f>-G71</f>
        <v>3.2883415222167969</v>
      </c>
      <c r="I71" s="6">
        <f>2^H71</f>
        <v>9.7698846051410193</v>
      </c>
      <c r="L71" s="6" t="s">
        <v>50</v>
      </c>
      <c r="M71" s="6" t="s">
        <v>44</v>
      </c>
      <c r="N71" s="6">
        <v>24.941442489624023</v>
      </c>
      <c r="O71" s="6">
        <f>AVERAGE(N71:N73)</f>
        <v>24.866722106933594</v>
      </c>
      <c r="P71" s="6">
        <f>O71-O62</f>
        <v>7.2465724945068359</v>
      </c>
      <c r="Q71" s="6">
        <f>P71-$P$86</f>
        <v>-3.5932140350341797</v>
      </c>
      <c r="R71" s="6">
        <f>-Q71</f>
        <v>3.5932140350341797</v>
      </c>
      <c r="S71" s="6">
        <f>2^R71</f>
        <v>12.068830985659577</v>
      </c>
    </row>
    <row r="72" spans="2:19">
      <c r="B72" s="6" t="s">
        <v>50</v>
      </c>
      <c r="C72" s="6" t="s">
        <v>44</v>
      </c>
      <c r="D72" s="6">
        <v>24.895593643188477</v>
      </c>
      <c r="L72" s="6" t="s">
        <v>50</v>
      </c>
      <c r="M72" s="6" t="s">
        <v>44</v>
      </c>
      <c r="N72" s="6">
        <v>24.799970626831055</v>
      </c>
    </row>
    <row r="73" spans="2:19">
      <c r="B73" s="6" t="s">
        <v>50</v>
      </c>
      <c r="C73" s="6" t="s">
        <v>44</v>
      </c>
      <c r="D73" s="6">
        <v>24.886676788330078</v>
      </c>
      <c r="L73" s="6" t="s">
        <v>50</v>
      </c>
      <c r="M73" s="6" t="s">
        <v>44</v>
      </c>
      <c r="N73" s="6">
        <v>24.858753204345703</v>
      </c>
    </row>
    <row r="74" spans="2:19">
      <c r="B74" s="6" t="s">
        <v>51</v>
      </c>
      <c r="C74" s="6" t="s">
        <v>46</v>
      </c>
      <c r="D74" s="6">
        <v>19.72956657409668</v>
      </c>
      <c r="E74" s="6">
        <f>AVERAGE(D74:D76)</f>
        <v>19.722897847493488</v>
      </c>
      <c r="F74" s="6">
        <f>E74-E74</f>
        <v>0</v>
      </c>
      <c r="G74" s="6">
        <f>F74-$F$86</f>
        <v>-10.544037501017254</v>
      </c>
      <c r="H74" s="6">
        <f>-G74</f>
        <v>10.544037501017254</v>
      </c>
      <c r="I74" s="6">
        <f>2^H74</f>
        <v>1493.0404130847587</v>
      </c>
      <c r="L74" s="6" t="s">
        <v>51</v>
      </c>
      <c r="M74" s="6" t="s">
        <v>46</v>
      </c>
      <c r="N74" s="6">
        <v>19.792476654052734</v>
      </c>
      <c r="O74" s="6">
        <f>AVERAGE(N74:N76)</f>
        <v>19.761221567789715</v>
      </c>
      <c r="P74" s="6">
        <f>O74-O74</f>
        <v>0</v>
      </c>
      <c r="Q74" s="6">
        <f>P74-$P$86</f>
        <v>-10.839786529541016</v>
      </c>
      <c r="R74" s="6">
        <f>-Q74</f>
        <v>10.839786529541016</v>
      </c>
      <c r="S74" s="6">
        <f>2^R74</f>
        <v>1832.7401411498738</v>
      </c>
    </row>
    <row r="75" spans="2:19">
      <c r="B75" s="6" t="s">
        <v>51</v>
      </c>
      <c r="C75" s="6" t="s">
        <v>46</v>
      </c>
      <c r="D75" s="6">
        <v>19.738239288330078</v>
      </c>
      <c r="L75" s="6" t="s">
        <v>51</v>
      </c>
      <c r="M75" s="6" t="s">
        <v>46</v>
      </c>
      <c r="N75" s="6">
        <v>19.750631332397461</v>
      </c>
    </row>
    <row r="76" spans="2:19">
      <c r="B76" s="6" t="s">
        <v>51</v>
      </c>
      <c r="C76" s="6" t="s">
        <v>46</v>
      </c>
      <c r="D76" s="6">
        <v>19.700887680053711</v>
      </c>
      <c r="L76" s="6" t="s">
        <v>51</v>
      </c>
      <c r="M76" s="6" t="s">
        <v>46</v>
      </c>
      <c r="N76" s="6">
        <v>19.740556716918945</v>
      </c>
    </row>
    <row r="77" spans="2:19">
      <c r="B77" s="6" t="s">
        <v>51</v>
      </c>
      <c r="C77" s="6" t="s">
        <v>45</v>
      </c>
      <c r="D77" s="6">
        <v>30.335899353027344</v>
      </c>
      <c r="E77" s="6">
        <f>AVERAGE(D77:D79)</f>
        <v>30.266935348510742</v>
      </c>
      <c r="F77" s="6">
        <f>E77-E74</f>
        <v>10.544037501017254</v>
      </c>
      <c r="G77" s="6">
        <f>F77-$F$86</f>
        <v>0</v>
      </c>
      <c r="H77" s="6">
        <f>-G77</f>
        <v>0</v>
      </c>
      <c r="I77" s="6">
        <f>2^H77</f>
        <v>1</v>
      </c>
      <c r="L77" s="6" t="s">
        <v>51</v>
      </c>
      <c r="M77" s="6" t="s">
        <v>45</v>
      </c>
      <c r="N77" s="6">
        <v>30.705741882324219</v>
      </c>
      <c r="O77" s="6">
        <f>AVERAGE(N77:N79)</f>
        <v>30.60100809733073</v>
      </c>
      <c r="P77" s="6">
        <f>O77-O74</f>
        <v>10.839786529541016</v>
      </c>
      <c r="Q77" s="6">
        <f>P77-$P$86</f>
        <v>0</v>
      </c>
      <c r="R77" s="6">
        <f>-Q77</f>
        <v>0</v>
      </c>
      <c r="S77" s="6">
        <f>2^R77</f>
        <v>1</v>
      </c>
    </row>
    <row r="78" spans="2:19">
      <c r="B78" s="6" t="s">
        <v>51</v>
      </c>
      <c r="C78" s="6" t="s">
        <v>45</v>
      </c>
      <c r="D78" s="6">
        <v>30.130702972412109</v>
      </c>
      <c r="L78" s="6" t="s">
        <v>51</v>
      </c>
      <c r="M78" s="6" t="s">
        <v>45</v>
      </c>
      <c r="N78" s="6">
        <v>30.565410614013672</v>
      </c>
    </row>
    <row r="79" spans="2:19">
      <c r="B79" s="6" t="s">
        <v>51</v>
      </c>
      <c r="C79" s="6" t="s">
        <v>45</v>
      </c>
      <c r="D79" s="6">
        <v>30.334203720092773</v>
      </c>
      <c r="L79" s="6" t="s">
        <v>51</v>
      </c>
      <c r="M79" s="6" t="s">
        <v>45</v>
      </c>
      <c r="N79" s="6">
        <v>30.531871795654297</v>
      </c>
    </row>
    <row r="80" spans="2:19">
      <c r="B80" s="6" t="s">
        <v>51</v>
      </c>
      <c r="C80" s="6" t="s">
        <v>29</v>
      </c>
      <c r="D80" s="6">
        <v>29.999288558959961</v>
      </c>
      <c r="E80" s="6">
        <f>AVERAGE(D80:D82)</f>
        <v>30.114211400349934</v>
      </c>
      <c r="F80" s="6">
        <f>E80-E74</f>
        <v>10.391313552856445</v>
      </c>
      <c r="G80" s="6">
        <f>F80-$F$86</f>
        <v>-0.15272394816080848</v>
      </c>
      <c r="H80" s="6">
        <f>-G80</f>
        <v>0.15272394816080848</v>
      </c>
      <c r="I80" s="6">
        <f>2^H80</f>
        <v>1.1116664258487554</v>
      </c>
      <c r="L80" s="6" t="s">
        <v>51</v>
      </c>
      <c r="M80" s="6" t="s">
        <v>29</v>
      </c>
      <c r="N80" s="6">
        <v>30.054000854492188</v>
      </c>
      <c r="O80" s="6">
        <f>AVERAGE(N80:N82)</f>
        <v>30.065807342529297</v>
      </c>
      <c r="P80" s="6">
        <f>O80-O74</f>
        <v>10.304585774739582</v>
      </c>
      <c r="Q80" s="6">
        <f>P80-$P$86</f>
        <v>-0.53520075480143348</v>
      </c>
      <c r="R80" s="6">
        <f>-Q80</f>
        <v>0.53520075480143348</v>
      </c>
      <c r="S80" s="6">
        <f>2^R80</f>
        <v>1.4491437926874875</v>
      </c>
    </row>
    <row r="81" spans="2:19">
      <c r="B81" s="6" t="s">
        <v>51</v>
      </c>
      <c r="C81" s="6" t="s">
        <v>29</v>
      </c>
      <c r="D81" s="6">
        <v>30.068000793457031</v>
      </c>
      <c r="L81" s="6" t="s">
        <v>51</v>
      </c>
      <c r="M81" s="6" t="s">
        <v>29</v>
      </c>
      <c r="N81" s="6">
        <v>29.963958740234375</v>
      </c>
    </row>
    <row r="82" spans="2:19">
      <c r="B82" s="6" t="s">
        <v>51</v>
      </c>
      <c r="C82" s="6" t="s">
        <v>29</v>
      </c>
      <c r="D82" s="6">
        <v>30.275344848632813</v>
      </c>
      <c r="L82" s="6" t="s">
        <v>51</v>
      </c>
      <c r="M82" s="6" t="s">
        <v>29</v>
      </c>
      <c r="N82" s="6">
        <v>30.179462432861328</v>
      </c>
    </row>
    <row r="83" spans="2:19">
      <c r="B83" s="6" t="s">
        <v>51</v>
      </c>
      <c r="C83" s="6" t="s">
        <v>44</v>
      </c>
      <c r="D83" s="6">
        <v>29.355077743530273</v>
      </c>
      <c r="E83" s="6">
        <f>AVERAGE(D83:D85)</f>
        <v>29.094102223714192</v>
      </c>
      <c r="F83" s="6">
        <f>E83-E74</f>
        <v>9.3712043762207031</v>
      </c>
      <c r="G83" s="6">
        <f>F83-$F$86</f>
        <v>-1.1728331247965507</v>
      </c>
      <c r="H83" s="6">
        <f>-G83</f>
        <v>1.1728331247965507</v>
      </c>
      <c r="I83" s="6">
        <f>2^H83</f>
        <v>2.2545400286444695</v>
      </c>
      <c r="L83" s="6" t="s">
        <v>51</v>
      </c>
      <c r="M83" s="6" t="s">
        <v>44</v>
      </c>
      <c r="N83" s="6">
        <v>29.072151184082031</v>
      </c>
      <c r="O83" s="6">
        <f>AVERAGE(N83:N85)</f>
        <v>29.05006217956543</v>
      </c>
      <c r="P83" s="6">
        <f>O83-O74</f>
        <v>9.288840611775715</v>
      </c>
      <c r="Q83" s="6">
        <f>P83-$P$86</f>
        <v>-1.5509459177653007</v>
      </c>
      <c r="R83" s="6">
        <f>-Q83</f>
        <v>1.5509459177653007</v>
      </c>
      <c r="S83" s="6">
        <f>2^R83</f>
        <v>2.9300919069594453</v>
      </c>
    </row>
    <row r="84" spans="2:19">
      <c r="B84" s="6" t="s">
        <v>51</v>
      </c>
      <c r="C84" s="6" t="s">
        <v>44</v>
      </c>
      <c r="D84" s="6">
        <v>28.968667984008789</v>
      </c>
      <c r="L84" s="6" t="s">
        <v>51</v>
      </c>
      <c r="M84" s="6" t="s">
        <v>44</v>
      </c>
      <c r="N84" s="6">
        <v>28.99188232421875</v>
      </c>
    </row>
    <row r="85" spans="2:19">
      <c r="B85" s="6" t="s">
        <v>51</v>
      </c>
      <c r="C85" s="6" t="s">
        <v>44</v>
      </c>
      <c r="D85" s="6">
        <v>28.958560943603516</v>
      </c>
      <c r="L85" s="6" t="s">
        <v>51</v>
      </c>
      <c r="M85" s="6" t="s">
        <v>44</v>
      </c>
      <c r="N85" s="6">
        <v>29.086153030395508</v>
      </c>
    </row>
    <row r="86" spans="2:19">
      <c r="F86" s="6">
        <f>MAX(F62:F85)</f>
        <v>10.544037501017254</v>
      </c>
      <c r="P86" s="6">
        <f>MAX(P62:P85)</f>
        <v>10.839786529541016</v>
      </c>
    </row>
    <row r="92" spans="2:19">
      <c r="B92" s="6" t="s">
        <v>43</v>
      </c>
      <c r="C92" s="6" t="s">
        <v>42</v>
      </c>
      <c r="D92" s="7" t="s">
        <v>41</v>
      </c>
      <c r="E92" s="7" t="s">
        <v>40</v>
      </c>
      <c r="F92" s="7" t="s">
        <v>39</v>
      </c>
      <c r="G92" s="7" t="s">
        <v>38</v>
      </c>
      <c r="H92" s="7" t="s">
        <v>37</v>
      </c>
      <c r="I92" s="7" t="s">
        <v>36</v>
      </c>
      <c r="J92" s="7" t="s">
        <v>35</v>
      </c>
      <c r="N92" s="6" t="s">
        <v>34</v>
      </c>
      <c r="O92" s="6" t="s">
        <v>32</v>
      </c>
      <c r="P92" s="6" t="s">
        <v>30</v>
      </c>
    </row>
    <row r="93" spans="2:19">
      <c r="B93" s="6" t="s">
        <v>52</v>
      </c>
      <c r="C93" s="6" t="s">
        <v>29</v>
      </c>
      <c r="D93" s="6">
        <f>F9</f>
        <v>8.6919746398925781</v>
      </c>
      <c r="E93" s="6">
        <f>AVERAGE(D93:D98)</f>
        <v>8.6458323796590175</v>
      </c>
      <c r="F93" s="6">
        <f t="shared" ref="F93:F104" si="0">D93-$E$93</f>
        <v>4.6142260233560606E-2</v>
      </c>
      <c r="G93" s="6">
        <f t="shared" ref="G93:G116" si="1">2^-F93</f>
        <v>0.96852268113079898</v>
      </c>
      <c r="H93" s="6">
        <f>AVERAGE(G93:G98)</f>
        <v>1.035982796988163</v>
      </c>
      <c r="I93" s="6">
        <f>STDEVA(G93:G98)/SQRT(6)</f>
        <v>0.1254475670953655</v>
      </c>
      <c r="J93" s="6">
        <f>_xlfn.T.TEST(G93:G98,G99:G104,1,1)</f>
        <v>6.5078418599973905E-3</v>
      </c>
      <c r="N93" s="6" t="s">
        <v>31</v>
      </c>
      <c r="O93" s="6">
        <f>H93</f>
        <v>1.035982796988163</v>
      </c>
      <c r="P93" s="6">
        <f>H105</f>
        <v>1.0269538586872979</v>
      </c>
    </row>
    <row r="94" spans="2:19">
      <c r="D94" s="6">
        <f>P9</f>
        <v>8.7796516418457031</v>
      </c>
      <c r="F94" s="6">
        <f t="shared" si="0"/>
        <v>0.13381926218668561</v>
      </c>
      <c r="G94" s="6">
        <f t="shared" si="1"/>
        <v>0.91141545370459132</v>
      </c>
      <c r="N94" s="6" t="s">
        <v>53</v>
      </c>
      <c r="O94" s="6">
        <f>H99</f>
        <v>0.42868214802970733</v>
      </c>
      <c r="P94" s="6">
        <f>H111</f>
        <v>0.28706968360141322</v>
      </c>
    </row>
    <row r="95" spans="2:19">
      <c r="D95" s="6">
        <f>F39</f>
        <v>8.1148230234781913</v>
      </c>
      <c r="F95" s="6">
        <f t="shared" si="0"/>
        <v>-0.53100935618082623</v>
      </c>
      <c r="G95" s="6">
        <f t="shared" si="1"/>
        <v>1.4449397686314978</v>
      </c>
    </row>
    <row r="96" spans="2:19">
      <c r="D96" s="6">
        <f>P39</f>
        <v>8.1742477416992188</v>
      </c>
      <c r="F96" s="6">
        <f t="shared" si="0"/>
        <v>-0.47158463795979877</v>
      </c>
      <c r="G96" s="6">
        <f t="shared" si="1"/>
        <v>1.3866316906488971</v>
      </c>
      <c r="N96" s="6" t="s">
        <v>33</v>
      </c>
      <c r="O96" s="6" t="s">
        <v>32</v>
      </c>
      <c r="P96" s="6" t="s">
        <v>30</v>
      </c>
    </row>
    <row r="97" spans="2:16">
      <c r="D97" s="6">
        <f>F68</f>
        <v>9.0948346455891915</v>
      </c>
      <c r="F97" s="6">
        <f t="shared" si="0"/>
        <v>0.449002265930174</v>
      </c>
      <c r="G97" s="6">
        <f t="shared" si="1"/>
        <v>0.73254928674592523</v>
      </c>
      <c r="N97" s="6" t="s">
        <v>31</v>
      </c>
      <c r="O97" s="6">
        <f>I93</f>
        <v>0.1254475670953655</v>
      </c>
      <c r="P97" s="6">
        <f>I105</f>
        <v>0.10013372807032291</v>
      </c>
    </row>
    <row r="98" spans="2:16">
      <c r="D98" s="6">
        <f>P68</f>
        <v>9.0194625854492188</v>
      </c>
      <c r="F98" s="6">
        <f t="shared" si="0"/>
        <v>0.37363020579020123</v>
      </c>
      <c r="G98" s="6">
        <f t="shared" si="1"/>
        <v>0.77183790106726757</v>
      </c>
      <c r="N98" s="6" t="s">
        <v>53</v>
      </c>
      <c r="O98" s="6">
        <f>I99</f>
        <v>5.9354777550270937E-2</v>
      </c>
      <c r="P98" s="6">
        <f>I111</f>
        <v>3.8013082017090527E-2</v>
      </c>
    </row>
    <row r="99" spans="2:16">
      <c r="B99" s="6" t="s">
        <v>53</v>
      </c>
      <c r="C99" s="6" t="s">
        <v>29</v>
      </c>
      <c r="D99" s="6">
        <f>F21</f>
        <v>9.159332275390625</v>
      </c>
      <c r="F99" s="6">
        <f t="shared" si="0"/>
        <v>0.51349989573160748</v>
      </c>
      <c r="G99" s="6">
        <f t="shared" si="1"/>
        <v>0.70052095105005363</v>
      </c>
      <c r="H99" s="6">
        <f>AVERAGE(G99:G104)</f>
        <v>0.42868214802970733</v>
      </c>
      <c r="I99" s="6">
        <f>STDEVA(G99:G104)/SQRT(6)</f>
        <v>5.9354777550270937E-2</v>
      </c>
    </row>
    <row r="100" spans="2:16">
      <c r="D100" s="6">
        <f>P51</f>
        <v>9.8404324849446603</v>
      </c>
      <c r="F100" s="6">
        <f t="shared" si="0"/>
        <v>1.1946001052856428</v>
      </c>
      <c r="G100" s="6">
        <f t="shared" si="1"/>
        <v>0.4369075357814573</v>
      </c>
    </row>
    <row r="101" spans="2:16">
      <c r="D101" s="6">
        <f>F80</f>
        <v>10.391313552856445</v>
      </c>
      <c r="F101" s="6">
        <f t="shared" si="0"/>
        <v>1.7454811731974278</v>
      </c>
      <c r="G101" s="6">
        <f t="shared" si="1"/>
        <v>0.29823445086774908</v>
      </c>
    </row>
    <row r="102" spans="2:16">
      <c r="D102" s="6">
        <f>P80</f>
        <v>10.304585774739582</v>
      </c>
      <c r="F102" s="6">
        <f t="shared" si="0"/>
        <v>1.6587533950805646</v>
      </c>
      <c r="G102" s="6">
        <f t="shared" si="1"/>
        <v>0.31671269561518944</v>
      </c>
    </row>
    <row r="103" spans="2:16">
      <c r="D103" s="6">
        <f>F51</f>
        <v>10.03113301595052</v>
      </c>
      <c r="F103" s="6">
        <f t="shared" si="0"/>
        <v>1.3853006362915021</v>
      </c>
      <c r="G103" s="6">
        <f t="shared" si="1"/>
        <v>0.38280971908233724</v>
      </c>
    </row>
    <row r="104" spans="2:16">
      <c r="D104" s="6">
        <f>P51</f>
        <v>9.8404324849446603</v>
      </c>
      <c r="F104" s="6">
        <f t="shared" si="0"/>
        <v>1.1946001052856428</v>
      </c>
      <c r="G104" s="6">
        <f t="shared" si="1"/>
        <v>0.4369075357814573</v>
      </c>
    </row>
    <row r="105" spans="2:16">
      <c r="B105" s="6" t="s">
        <v>52</v>
      </c>
      <c r="C105" s="6" t="s">
        <v>30</v>
      </c>
      <c r="D105" s="6">
        <f>F12</f>
        <v>6.5355059305826799</v>
      </c>
      <c r="E105" s="6">
        <f>AVERAGE(D105:D110)</f>
        <v>6.7767659293280715</v>
      </c>
      <c r="F105" s="6">
        <f t="shared" ref="F105:F116" si="2">D105-$E$105</f>
        <v>-0.24125999874539161</v>
      </c>
      <c r="G105" s="6">
        <f t="shared" si="1"/>
        <v>1.1820245491282475</v>
      </c>
      <c r="H105" s="6">
        <f>AVERAGE(G105:G110)</f>
        <v>1.0269538586872979</v>
      </c>
      <c r="I105" s="6">
        <f>STDEVA(G105:G110)/SQRT(6)</f>
        <v>0.10013372807032291</v>
      </c>
      <c r="J105" s="6">
        <f>_xlfn.T.TEST(G105:G110,G111:G116,1,1)</f>
        <v>1.2074899618858374E-3</v>
      </c>
    </row>
    <row r="106" spans="2:16">
      <c r="D106" s="6">
        <f>P12</f>
        <v>6.6390908559163435</v>
      </c>
      <c r="F106" s="6">
        <f t="shared" si="2"/>
        <v>-0.13767507341172802</v>
      </c>
      <c r="G106" s="6">
        <f t="shared" si="1"/>
        <v>1.10013080785781</v>
      </c>
    </row>
    <row r="107" spans="2:16">
      <c r="D107" s="6">
        <f>F71</f>
        <v>7.2556959788004569</v>
      </c>
      <c r="F107" s="6">
        <f t="shared" si="2"/>
        <v>0.47893004947238538</v>
      </c>
      <c r="G107" s="6">
        <f t="shared" si="1"/>
        <v>0.71750955563617458</v>
      </c>
    </row>
    <row r="108" spans="2:16">
      <c r="D108" s="6">
        <f>P71</f>
        <v>7.2465724945068359</v>
      </c>
      <c r="F108" s="6">
        <f t="shared" si="2"/>
        <v>0.4698065651787644</v>
      </c>
      <c r="G108" s="6">
        <f t="shared" si="1"/>
        <v>0.72206140439856648</v>
      </c>
    </row>
    <row r="109" spans="2:16">
      <c r="D109" s="6">
        <f>F42</f>
        <v>6.416291554768879</v>
      </c>
      <c r="F109" s="6">
        <f t="shared" si="2"/>
        <v>-0.36047437455919251</v>
      </c>
      <c r="G109" s="6">
        <f t="shared" si="1"/>
        <v>1.2838479720016152</v>
      </c>
    </row>
    <row r="110" spans="2:16">
      <c r="D110" s="6">
        <f>P42</f>
        <v>6.5674387613932304</v>
      </c>
      <c r="F110" s="6">
        <f t="shared" si="2"/>
        <v>-0.20932716793484119</v>
      </c>
      <c r="G110" s="6">
        <f t="shared" si="1"/>
        <v>1.1561488631013741</v>
      </c>
    </row>
    <row r="111" spans="2:16">
      <c r="B111" s="6" t="s">
        <v>53</v>
      </c>
      <c r="C111" s="6" t="s">
        <v>29</v>
      </c>
      <c r="D111" s="6">
        <f>F24</f>
        <v>8.3491223653157576</v>
      </c>
      <c r="F111" s="6">
        <f t="shared" si="2"/>
        <v>1.572356435987686</v>
      </c>
      <c r="G111" s="6">
        <f t="shared" si="1"/>
        <v>0.33625871491465664</v>
      </c>
      <c r="H111" s="6">
        <f>AVERAGE(G111:G116)</f>
        <v>0.28706968360141322</v>
      </c>
      <c r="I111" s="6">
        <f>STDEVA(G111:G116)/SQRT(6)</f>
        <v>3.8013082017090527E-2</v>
      </c>
    </row>
    <row r="112" spans="2:16">
      <c r="D112" s="6">
        <f>P24</f>
        <v>8.4592018127441406</v>
      </c>
      <c r="F112" s="6">
        <f t="shared" si="2"/>
        <v>1.6824358834160691</v>
      </c>
      <c r="G112" s="6">
        <f t="shared" si="1"/>
        <v>0.31155615346275323</v>
      </c>
    </row>
    <row r="113" spans="4:7">
      <c r="D113" s="6">
        <f>F54</f>
        <v>8.1727485656738281</v>
      </c>
      <c r="F113" s="6">
        <f t="shared" si="2"/>
        <v>1.3959826363457566</v>
      </c>
      <c r="G113" s="6">
        <f t="shared" si="1"/>
        <v>0.37998578741763472</v>
      </c>
    </row>
    <row r="114" spans="4:7">
      <c r="D114" s="6">
        <f>P54</f>
        <v>8.2760105133056641</v>
      </c>
      <c r="F114" s="6">
        <f t="shared" si="2"/>
        <v>1.4992445839775925</v>
      </c>
      <c r="G114" s="6">
        <f t="shared" si="1"/>
        <v>0.35373856474589521</v>
      </c>
    </row>
    <row r="115" spans="4:7">
      <c r="D115" s="6">
        <f>F83</f>
        <v>9.3712043762207031</v>
      </c>
      <c r="F115" s="6">
        <f t="shared" si="2"/>
        <v>2.5944384468926316</v>
      </c>
      <c r="G115" s="6">
        <f t="shared" si="1"/>
        <v>0.16557554971175753</v>
      </c>
    </row>
    <row r="116" spans="4:7">
      <c r="D116" s="6">
        <f>P83</f>
        <v>9.288840611775715</v>
      </c>
      <c r="F116" s="6">
        <f t="shared" si="2"/>
        <v>2.5120746824476434</v>
      </c>
      <c r="G116" s="6">
        <f t="shared" si="1"/>
        <v>0.17530333135578208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30"/>
  <sheetViews>
    <sheetView zoomScale="70" zoomScaleNormal="70" workbookViewId="0">
      <selection activeCell="AM41" sqref="AM41"/>
    </sheetView>
  </sheetViews>
  <sheetFormatPr defaultRowHeight="14.25"/>
  <cols>
    <col min="1" max="1" width="11" style="5" bestFit="1" customWidth="1"/>
    <col min="2" max="16384" width="9.06640625" style="5"/>
  </cols>
  <sheetData>
    <row r="1" spans="1:45">
      <c r="A1" s="2" t="s">
        <v>24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S1" s="5" t="s">
        <v>23</v>
      </c>
    </row>
    <row r="2" spans="1:45">
      <c r="A2" s="2" t="s">
        <v>14</v>
      </c>
      <c r="B2" s="3"/>
      <c r="C2" s="3">
        <v>93959</v>
      </c>
      <c r="D2" s="3">
        <v>103535</v>
      </c>
      <c r="E2" s="3">
        <v>89351</v>
      </c>
      <c r="F2" s="3">
        <v>109054</v>
      </c>
      <c r="G2" s="3">
        <v>125204</v>
      </c>
      <c r="H2" s="3">
        <v>128009</v>
      </c>
      <c r="I2" s="3">
        <v>117316</v>
      </c>
      <c r="J2" s="3"/>
      <c r="K2" s="3"/>
      <c r="L2" s="3"/>
      <c r="M2" s="3"/>
      <c r="N2" s="3"/>
      <c r="O2" s="3"/>
      <c r="P2" s="3">
        <v>116095</v>
      </c>
      <c r="Q2" s="3">
        <v>81638</v>
      </c>
      <c r="R2" s="3">
        <v>78551</v>
      </c>
      <c r="S2" s="3">
        <v>73400</v>
      </c>
      <c r="T2" s="3"/>
      <c r="U2" s="3">
        <v>77691</v>
      </c>
      <c r="V2" s="3">
        <v>70285</v>
      </c>
      <c r="W2" s="3">
        <v>58590</v>
      </c>
      <c r="X2" s="3">
        <v>65302</v>
      </c>
      <c r="Y2" s="3"/>
      <c r="Z2" s="3"/>
      <c r="AA2" s="3"/>
      <c r="AB2" s="3">
        <v>48382</v>
      </c>
      <c r="AC2" s="3">
        <v>45120</v>
      </c>
      <c r="AD2" s="3">
        <v>26699</v>
      </c>
      <c r="AE2" s="3">
        <v>16492</v>
      </c>
      <c r="AF2" s="3">
        <v>-5449</v>
      </c>
      <c r="AG2" s="3">
        <v>-10984</v>
      </c>
      <c r="AH2" s="3">
        <v>-8767</v>
      </c>
      <c r="AI2" s="3">
        <v>-14062</v>
      </c>
      <c r="AJ2" s="3">
        <v>-1191</v>
      </c>
      <c r="AK2" s="3">
        <v>-2168</v>
      </c>
      <c r="AL2" s="3">
        <v>-13648</v>
      </c>
      <c r="AM2" s="3">
        <v>-925</v>
      </c>
      <c r="AN2" s="3">
        <v>-8760</v>
      </c>
      <c r="AO2" s="3">
        <v>-1396</v>
      </c>
      <c r="AP2" s="3">
        <v>-5798</v>
      </c>
      <c r="AQ2" s="3">
        <v>-13886</v>
      </c>
      <c r="AR2" s="10"/>
      <c r="AS2" s="10">
        <f>MIN(B2:AE2)</f>
        <v>16492</v>
      </c>
    </row>
    <row r="3" spans="1:45">
      <c r="A3" s="2" t="s">
        <v>12</v>
      </c>
      <c r="B3" s="3"/>
      <c r="C3" s="3">
        <v>96129</v>
      </c>
      <c r="D3" s="3">
        <v>101955</v>
      </c>
      <c r="E3" s="3">
        <v>92314</v>
      </c>
      <c r="F3" s="3">
        <v>104397</v>
      </c>
      <c r="G3" s="3">
        <v>76242</v>
      </c>
      <c r="H3" s="3">
        <v>104043</v>
      </c>
      <c r="I3" s="3">
        <v>85266</v>
      </c>
      <c r="J3" s="3">
        <v>149106</v>
      </c>
      <c r="K3" s="3">
        <v>164298</v>
      </c>
      <c r="L3" s="3"/>
      <c r="M3" s="3"/>
      <c r="N3" s="3"/>
      <c r="O3" s="3"/>
      <c r="P3" s="3">
        <v>78524</v>
      </c>
      <c r="Q3" s="3">
        <v>88405</v>
      </c>
      <c r="R3" s="3">
        <v>53572</v>
      </c>
      <c r="S3" s="3">
        <v>39322</v>
      </c>
      <c r="T3" s="3">
        <v>68168</v>
      </c>
      <c r="U3" s="3">
        <v>83928</v>
      </c>
      <c r="V3" s="3">
        <v>41765</v>
      </c>
      <c r="W3" s="3">
        <v>70184</v>
      </c>
      <c r="X3" s="3"/>
      <c r="Y3" s="3"/>
      <c r="Z3" s="3"/>
      <c r="AA3" s="3">
        <v>24290</v>
      </c>
      <c r="AB3" s="3">
        <v>29122</v>
      </c>
      <c r="AC3" s="3">
        <v>21467</v>
      </c>
      <c r="AD3" s="3">
        <v>-3018</v>
      </c>
      <c r="AE3" s="3">
        <v>-23440</v>
      </c>
      <c r="AF3" s="3">
        <v>-22593</v>
      </c>
      <c r="AG3" s="3">
        <v>-7791</v>
      </c>
      <c r="AH3" s="3">
        <v>-10512</v>
      </c>
      <c r="AI3" s="2"/>
      <c r="AJ3" s="2"/>
      <c r="AK3" s="2"/>
      <c r="AL3" s="2"/>
      <c r="AM3" s="2"/>
      <c r="AN3" s="2"/>
      <c r="AO3" s="2"/>
      <c r="AP3" s="2"/>
      <c r="AQ3" s="2"/>
    </row>
    <row r="4" spans="1:45">
      <c r="A4" s="2" t="s">
        <v>11</v>
      </c>
      <c r="B4" s="3">
        <v>244099</v>
      </c>
      <c r="C4" s="3">
        <v>255364</v>
      </c>
      <c r="D4" s="3">
        <v>239806</v>
      </c>
      <c r="E4" s="3">
        <v>181446</v>
      </c>
      <c r="F4" s="3">
        <v>195214</v>
      </c>
      <c r="G4" s="3">
        <v>153035</v>
      </c>
      <c r="H4" s="3">
        <v>294051</v>
      </c>
      <c r="I4" s="3">
        <v>317156</v>
      </c>
      <c r="J4" s="3">
        <v>271450</v>
      </c>
      <c r="K4" s="3"/>
      <c r="L4" s="3"/>
      <c r="M4" s="3"/>
      <c r="N4" s="3"/>
      <c r="O4" s="3"/>
      <c r="P4" s="3">
        <v>242644</v>
      </c>
      <c r="Q4" s="3">
        <v>290331</v>
      </c>
      <c r="R4" s="3">
        <v>280221</v>
      </c>
      <c r="S4" s="3">
        <v>264146</v>
      </c>
      <c r="T4" s="3">
        <v>147666</v>
      </c>
      <c r="U4" s="3">
        <v>176291</v>
      </c>
      <c r="V4" s="3">
        <v>223220</v>
      </c>
      <c r="W4" s="3">
        <v>243580</v>
      </c>
      <c r="X4" s="3">
        <v>310926</v>
      </c>
      <c r="Y4" s="3">
        <v>241455</v>
      </c>
      <c r="Z4" s="3"/>
      <c r="AA4" s="3"/>
      <c r="AB4" s="3">
        <v>196440</v>
      </c>
      <c r="AC4" s="3">
        <v>200069</v>
      </c>
      <c r="AD4" s="3">
        <v>152244</v>
      </c>
      <c r="AE4" s="3">
        <v>174996</v>
      </c>
      <c r="AF4" s="3">
        <v>173619</v>
      </c>
      <c r="AG4" s="3">
        <v>146100</v>
      </c>
      <c r="AH4" s="3">
        <v>259422</v>
      </c>
      <c r="AI4" s="3"/>
      <c r="AJ4" s="3"/>
      <c r="AK4" s="3"/>
      <c r="AL4" s="3"/>
      <c r="AM4" s="3"/>
      <c r="AN4" s="3"/>
      <c r="AO4" s="3"/>
      <c r="AP4" s="3">
        <v>221268</v>
      </c>
      <c r="AQ4" s="3">
        <v>143252</v>
      </c>
      <c r="AR4" s="10"/>
      <c r="AS4" s="10">
        <v>77917</v>
      </c>
    </row>
    <row r="5" spans="1:45">
      <c r="A5" s="2" t="s">
        <v>22</v>
      </c>
      <c r="B5" s="3">
        <v>264831</v>
      </c>
      <c r="C5" s="3">
        <v>295736</v>
      </c>
      <c r="D5" s="3">
        <v>246162</v>
      </c>
      <c r="E5" s="3">
        <v>312777</v>
      </c>
      <c r="F5" s="3">
        <v>259936</v>
      </c>
      <c r="G5" s="3">
        <v>249919</v>
      </c>
      <c r="H5" s="3">
        <v>211046</v>
      </c>
      <c r="I5" s="3">
        <v>211046</v>
      </c>
      <c r="J5" s="3">
        <v>289698</v>
      </c>
      <c r="K5" s="3"/>
      <c r="L5" s="4"/>
      <c r="M5" s="4"/>
      <c r="N5" s="4"/>
      <c r="O5" s="4"/>
      <c r="P5" s="3"/>
      <c r="Q5" s="3">
        <v>311987</v>
      </c>
      <c r="R5" s="3">
        <v>229534</v>
      </c>
      <c r="S5" s="3">
        <v>229534</v>
      </c>
      <c r="T5" s="3">
        <v>242869</v>
      </c>
      <c r="U5" s="3">
        <v>255876</v>
      </c>
      <c r="V5" s="3">
        <v>273248</v>
      </c>
      <c r="W5" s="3"/>
      <c r="X5" s="3"/>
      <c r="Y5" s="3"/>
      <c r="Z5" s="3"/>
      <c r="AA5" s="3"/>
      <c r="AB5" s="3">
        <v>259018</v>
      </c>
      <c r="AC5" s="3">
        <v>227462</v>
      </c>
      <c r="AD5" s="3">
        <v>256106</v>
      </c>
      <c r="AE5" s="3">
        <v>312204</v>
      </c>
      <c r="AF5" s="3">
        <v>308088</v>
      </c>
      <c r="AG5" s="3"/>
      <c r="AH5" s="4"/>
      <c r="AI5" s="2"/>
      <c r="AJ5" s="2"/>
      <c r="AK5" s="2"/>
      <c r="AL5" s="2"/>
      <c r="AM5" s="2"/>
      <c r="AN5" s="2"/>
      <c r="AO5" s="2"/>
      <c r="AP5" s="2"/>
      <c r="AQ5" s="2"/>
    </row>
    <row r="6" spans="1:45">
      <c r="A6" s="2" t="s">
        <v>9</v>
      </c>
      <c r="B6" s="2">
        <v>225708</v>
      </c>
      <c r="C6" s="2">
        <v>291123</v>
      </c>
      <c r="D6" s="2">
        <v>294123</v>
      </c>
      <c r="E6" s="2">
        <v>372917</v>
      </c>
      <c r="F6" s="2">
        <v>427165</v>
      </c>
      <c r="G6" s="2">
        <v>386993</v>
      </c>
      <c r="H6" s="2">
        <v>464597</v>
      </c>
      <c r="I6" s="2">
        <v>429400</v>
      </c>
      <c r="J6" s="2"/>
      <c r="K6" s="2"/>
      <c r="L6" s="2"/>
      <c r="M6" s="2"/>
      <c r="N6" s="2"/>
      <c r="O6" s="2"/>
      <c r="P6" s="2"/>
      <c r="Q6" s="2">
        <v>370099</v>
      </c>
      <c r="R6" s="2">
        <v>418738</v>
      </c>
      <c r="S6" s="2">
        <v>497773</v>
      </c>
      <c r="T6" s="2">
        <v>561954</v>
      </c>
      <c r="U6" s="2">
        <v>556065</v>
      </c>
      <c r="V6" s="2">
        <v>534134</v>
      </c>
      <c r="W6" s="2">
        <v>485807</v>
      </c>
      <c r="X6" s="2">
        <v>643110</v>
      </c>
      <c r="Y6" s="2">
        <v>506365</v>
      </c>
      <c r="Z6" s="2">
        <v>476634</v>
      </c>
      <c r="AA6" s="2"/>
      <c r="AB6" s="2">
        <v>510228</v>
      </c>
      <c r="AC6" s="2">
        <v>570323</v>
      </c>
      <c r="AD6" s="2">
        <v>764938</v>
      </c>
      <c r="AE6" s="2">
        <v>692875</v>
      </c>
      <c r="AF6" s="2">
        <v>716158</v>
      </c>
      <c r="AG6" s="2">
        <v>816831</v>
      </c>
      <c r="AH6" s="2">
        <v>816833</v>
      </c>
      <c r="AI6" s="2">
        <v>848903</v>
      </c>
      <c r="AJ6" s="2">
        <v>843582</v>
      </c>
      <c r="AK6" s="2"/>
      <c r="AL6" s="2"/>
      <c r="AM6" s="2"/>
      <c r="AN6" s="2">
        <v>842237</v>
      </c>
      <c r="AO6" s="2">
        <v>900148</v>
      </c>
      <c r="AP6" s="2">
        <v>809338</v>
      </c>
      <c r="AQ6" s="2"/>
      <c r="AS6" s="10">
        <f>MIN(B6:AQ6)</f>
        <v>225708</v>
      </c>
    </row>
    <row r="7" spans="1:45">
      <c r="A7" s="2" t="s">
        <v>21</v>
      </c>
      <c r="B7" s="3">
        <v>388167</v>
      </c>
      <c r="C7" s="3">
        <v>383607</v>
      </c>
      <c r="D7" s="3">
        <v>307142</v>
      </c>
      <c r="E7" s="3">
        <v>326416</v>
      </c>
      <c r="F7" s="3">
        <v>455300</v>
      </c>
      <c r="G7" s="3">
        <v>436427</v>
      </c>
      <c r="H7" s="3">
        <v>410674</v>
      </c>
      <c r="I7" s="3">
        <v>470355</v>
      </c>
      <c r="J7" s="3">
        <v>486411</v>
      </c>
      <c r="K7" s="3">
        <v>406109</v>
      </c>
      <c r="L7" s="4"/>
      <c r="M7" s="4"/>
      <c r="N7" s="4"/>
      <c r="O7" s="4"/>
      <c r="P7" s="3">
        <v>373404</v>
      </c>
      <c r="Q7" s="3">
        <v>478602</v>
      </c>
      <c r="R7" s="3">
        <v>550592</v>
      </c>
      <c r="S7" s="3">
        <v>403340</v>
      </c>
      <c r="T7" s="3">
        <v>509056</v>
      </c>
      <c r="U7" s="3">
        <v>458985</v>
      </c>
      <c r="V7" s="3">
        <v>477824</v>
      </c>
      <c r="W7" s="3">
        <v>396544</v>
      </c>
      <c r="X7" s="3">
        <v>526936</v>
      </c>
      <c r="Y7" s="3">
        <v>490020</v>
      </c>
      <c r="Z7" s="3"/>
      <c r="AA7" s="3">
        <v>582280</v>
      </c>
      <c r="AB7" s="3">
        <v>589769</v>
      </c>
      <c r="AC7" s="3">
        <v>723468</v>
      </c>
      <c r="AD7" s="3">
        <v>771681</v>
      </c>
      <c r="AE7" s="3">
        <v>645915</v>
      </c>
      <c r="AF7" s="3">
        <v>768672</v>
      </c>
      <c r="AG7" s="3">
        <v>656756</v>
      </c>
      <c r="AH7" s="4">
        <v>543184</v>
      </c>
      <c r="AI7" s="2"/>
      <c r="AJ7" s="2"/>
      <c r="AK7" s="2"/>
      <c r="AL7" s="2"/>
      <c r="AM7" s="2"/>
      <c r="AN7" s="2"/>
      <c r="AO7" s="2"/>
      <c r="AP7" s="2"/>
      <c r="AQ7" s="2"/>
    </row>
    <row r="8" spans="1:45">
      <c r="A8" s="2" t="s">
        <v>20</v>
      </c>
      <c r="B8" s="3">
        <v>99813</v>
      </c>
      <c r="C8" s="3">
        <v>107024</v>
      </c>
      <c r="D8" s="3">
        <v>113680</v>
      </c>
      <c r="E8" s="3">
        <v>118173</v>
      </c>
      <c r="F8" s="3">
        <v>127283</v>
      </c>
      <c r="G8" s="3">
        <v>141437.5</v>
      </c>
      <c r="H8" s="3">
        <v>100146</v>
      </c>
      <c r="I8" s="3">
        <v>118048</v>
      </c>
      <c r="J8" s="3"/>
      <c r="K8" s="3"/>
      <c r="L8" s="3"/>
      <c r="M8" s="3"/>
      <c r="N8" s="3"/>
      <c r="O8" s="3"/>
      <c r="P8" s="3"/>
      <c r="Q8" s="2"/>
      <c r="R8" s="3">
        <v>125423</v>
      </c>
      <c r="S8" s="3">
        <v>199480</v>
      </c>
      <c r="T8" s="3">
        <v>211045</v>
      </c>
      <c r="U8" s="3">
        <v>252838</v>
      </c>
      <c r="V8" s="3">
        <v>253231</v>
      </c>
      <c r="W8" s="3">
        <v>282586</v>
      </c>
      <c r="X8" s="3">
        <v>243138</v>
      </c>
      <c r="Y8" s="3">
        <v>316322</v>
      </c>
      <c r="Z8" s="3">
        <v>249075</v>
      </c>
      <c r="AA8" s="3">
        <v>279691</v>
      </c>
      <c r="AB8" s="3">
        <v>295573</v>
      </c>
      <c r="AC8" s="3">
        <v>384284</v>
      </c>
      <c r="AD8" s="3">
        <v>286034</v>
      </c>
      <c r="AE8" s="3">
        <v>348455</v>
      </c>
      <c r="AF8" s="3">
        <v>350111</v>
      </c>
      <c r="AG8" s="3">
        <v>363003</v>
      </c>
      <c r="AH8" s="3">
        <v>362787</v>
      </c>
      <c r="AI8" s="3">
        <v>435925</v>
      </c>
      <c r="AJ8" s="3">
        <v>371071</v>
      </c>
      <c r="AK8" s="3"/>
      <c r="AL8" s="3"/>
      <c r="AM8" s="3"/>
      <c r="AN8" s="3">
        <v>484580</v>
      </c>
      <c r="AO8" s="3">
        <v>321485</v>
      </c>
      <c r="AP8" s="3">
        <v>344009</v>
      </c>
      <c r="AQ8" s="3">
        <v>308368</v>
      </c>
      <c r="AR8" s="10"/>
      <c r="AS8" s="10">
        <f>MIN(B8:AQ8)</f>
        <v>99813</v>
      </c>
    </row>
    <row r="9" spans="1:45">
      <c r="A9" s="2" t="s">
        <v>19</v>
      </c>
      <c r="B9" s="2">
        <v>88217</v>
      </c>
      <c r="C9" s="2">
        <v>85927</v>
      </c>
      <c r="D9" s="2">
        <v>71329</v>
      </c>
      <c r="E9" s="2"/>
      <c r="F9" s="2">
        <v>77848</v>
      </c>
      <c r="G9" s="2">
        <v>97397</v>
      </c>
      <c r="H9" s="2">
        <v>99760</v>
      </c>
      <c r="I9" s="2">
        <v>147366</v>
      </c>
      <c r="J9" s="2">
        <v>130998</v>
      </c>
      <c r="K9" s="2">
        <v>105698</v>
      </c>
      <c r="L9" s="2"/>
      <c r="M9" s="2"/>
      <c r="N9" s="2"/>
      <c r="O9" s="2"/>
      <c r="P9" s="2">
        <v>57923</v>
      </c>
      <c r="Q9" s="2">
        <v>124969</v>
      </c>
      <c r="R9" s="2">
        <v>79780</v>
      </c>
      <c r="S9" s="2">
        <v>101550</v>
      </c>
      <c r="T9" s="2">
        <v>90024</v>
      </c>
      <c r="U9" s="2">
        <v>121060</v>
      </c>
      <c r="V9" s="2">
        <v>102173</v>
      </c>
      <c r="W9" s="2">
        <v>108038</v>
      </c>
      <c r="X9" s="2">
        <v>62395</v>
      </c>
      <c r="Y9" s="2">
        <v>231239</v>
      </c>
      <c r="Z9" s="2">
        <v>180142</v>
      </c>
      <c r="AA9" s="2">
        <v>250747</v>
      </c>
      <c r="AB9" s="2">
        <v>249194</v>
      </c>
      <c r="AC9" s="2">
        <v>236081</v>
      </c>
      <c r="AD9" s="2">
        <v>213950</v>
      </c>
      <c r="AE9" s="2">
        <v>221579</v>
      </c>
      <c r="AF9" s="2">
        <v>185763</v>
      </c>
      <c r="AG9" s="2"/>
      <c r="AH9" s="2">
        <v>237480</v>
      </c>
      <c r="AI9" s="2"/>
      <c r="AJ9" s="2"/>
      <c r="AK9" s="2"/>
      <c r="AL9" s="2"/>
      <c r="AM9" s="2"/>
      <c r="AN9" s="2"/>
      <c r="AO9" s="2"/>
      <c r="AP9" s="2"/>
      <c r="AQ9" s="2"/>
    </row>
    <row r="10" spans="1: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>
      <c r="A11" s="1" t="s">
        <v>15</v>
      </c>
      <c r="AS11" s="5" t="s">
        <v>18</v>
      </c>
    </row>
    <row r="12" spans="1:45">
      <c r="A12" s="2" t="s">
        <v>14</v>
      </c>
      <c r="B12" s="2"/>
      <c r="C12" s="2">
        <f t="shared" ref="C12:I13" si="0">C2-$AS$2</f>
        <v>77467</v>
      </c>
      <c r="D12" s="2">
        <f t="shared" si="0"/>
        <v>87043</v>
      </c>
      <c r="E12" s="2">
        <f t="shared" si="0"/>
        <v>72859</v>
      </c>
      <c r="F12" s="2">
        <f t="shared" si="0"/>
        <v>92562</v>
      </c>
      <c r="G12" s="2">
        <f t="shared" si="0"/>
        <v>108712</v>
      </c>
      <c r="H12" s="2">
        <f t="shared" si="0"/>
        <v>111517</v>
      </c>
      <c r="I12" s="2">
        <f t="shared" si="0"/>
        <v>100824</v>
      </c>
      <c r="J12" s="2"/>
      <c r="K12" s="2"/>
      <c r="L12" s="2"/>
      <c r="M12" s="2"/>
      <c r="N12" s="2"/>
      <c r="O12" s="2"/>
      <c r="P12" s="2">
        <f t="shared" ref="P12:X12" si="1">P2-$AS$2</f>
        <v>99603</v>
      </c>
      <c r="Q12" s="2">
        <f t="shared" si="1"/>
        <v>65146</v>
      </c>
      <c r="R12" s="2">
        <f t="shared" si="1"/>
        <v>62059</v>
      </c>
      <c r="S12" s="2">
        <f t="shared" si="1"/>
        <v>56908</v>
      </c>
      <c r="T12" s="2">
        <f t="shared" si="1"/>
        <v>-16492</v>
      </c>
      <c r="U12" s="2">
        <f t="shared" si="1"/>
        <v>61199</v>
      </c>
      <c r="V12" s="2">
        <f t="shared" si="1"/>
        <v>53793</v>
      </c>
      <c r="W12" s="2">
        <f t="shared" si="1"/>
        <v>42098</v>
      </c>
      <c r="X12" s="2">
        <f t="shared" si="1"/>
        <v>48810</v>
      </c>
      <c r="Y12" s="2"/>
      <c r="Z12" s="2"/>
      <c r="AA12" s="2"/>
      <c r="AB12" s="2">
        <f t="shared" ref="AB12:AQ12" si="2">AB2-$AS$2</f>
        <v>31890</v>
      </c>
      <c r="AC12" s="2">
        <f t="shared" si="2"/>
        <v>28628</v>
      </c>
      <c r="AD12" s="2">
        <f t="shared" si="2"/>
        <v>10207</v>
      </c>
      <c r="AE12" s="2">
        <f t="shared" si="2"/>
        <v>0</v>
      </c>
      <c r="AF12" s="2">
        <f t="shared" si="2"/>
        <v>-21941</v>
      </c>
      <c r="AG12" s="2">
        <f t="shared" si="2"/>
        <v>-27476</v>
      </c>
      <c r="AH12" s="2">
        <f t="shared" si="2"/>
        <v>-25259</v>
      </c>
      <c r="AI12" s="2">
        <f t="shared" si="2"/>
        <v>-30554</v>
      </c>
      <c r="AJ12" s="2">
        <f t="shared" si="2"/>
        <v>-17683</v>
      </c>
      <c r="AK12" s="2">
        <f t="shared" si="2"/>
        <v>-18660</v>
      </c>
      <c r="AL12" s="2">
        <f t="shared" si="2"/>
        <v>-30140</v>
      </c>
      <c r="AM12" s="2">
        <f t="shared" si="2"/>
        <v>-17417</v>
      </c>
      <c r="AN12" s="2">
        <f t="shared" si="2"/>
        <v>-25252</v>
      </c>
      <c r="AO12" s="2">
        <f t="shared" si="2"/>
        <v>-17888</v>
      </c>
      <c r="AP12" s="2">
        <f t="shared" si="2"/>
        <v>-22290</v>
      </c>
      <c r="AQ12" s="2">
        <f t="shared" si="2"/>
        <v>-30378</v>
      </c>
      <c r="AR12" s="1"/>
      <c r="AS12" s="1">
        <f>MAX(B12:AQ12)</f>
        <v>111517</v>
      </c>
    </row>
    <row r="13" spans="1:45">
      <c r="A13" s="2" t="s">
        <v>12</v>
      </c>
      <c r="B13" s="2"/>
      <c r="C13" s="2">
        <f t="shared" si="0"/>
        <v>79637</v>
      </c>
      <c r="D13" s="2">
        <f t="shared" si="0"/>
        <v>85463</v>
      </c>
      <c r="E13" s="2">
        <f t="shared" si="0"/>
        <v>75822</v>
      </c>
      <c r="F13" s="2">
        <f t="shared" si="0"/>
        <v>87905</v>
      </c>
      <c r="G13" s="2">
        <f t="shared" si="0"/>
        <v>59750</v>
      </c>
      <c r="H13" s="2">
        <f t="shared" si="0"/>
        <v>87551</v>
      </c>
      <c r="I13" s="2">
        <f t="shared" si="0"/>
        <v>68774</v>
      </c>
      <c r="J13" s="2">
        <f>J3-$AS$2</f>
        <v>132614</v>
      </c>
      <c r="K13" s="2">
        <f>K3-$AS$2</f>
        <v>147806</v>
      </c>
      <c r="L13" s="2"/>
      <c r="M13" s="2"/>
      <c r="N13" s="2"/>
      <c r="O13" s="2"/>
      <c r="P13" s="2">
        <f t="shared" ref="P13:W13" si="3">P3-$AS$2</f>
        <v>62032</v>
      </c>
      <c r="Q13" s="2">
        <f t="shared" si="3"/>
        <v>71913</v>
      </c>
      <c r="R13" s="2">
        <f t="shared" si="3"/>
        <v>37080</v>
      </c>
      <c r="S13" s="2">
        <f t="shared" si="3"/>
        <v>22830</v>
      </c>
      <c r="T13" s="2">
        <f t="shared" si="3"/>
        <v>51676</v>
      </c>
      <c r="U13" s="2">
        <f t="shared" si="3"/>
        <v>67436</v>
      </c>
      <c r="V13" s="2">
        <f t="shared" si="3"/>
        <v>25273</v>
      </c>
      <c r="W13" s="2">
        <f t="shared" si="3"/>
        <v>53692</v>
      </c>
      <c r="X13" s="2"/>
      <c r="Y13" s="2"/>
      <c r="Z13" s="2"/>
      <c r="AA13" s="2">
        <f t="shared" ref="AA13:AH13" si="4">AA3-$AS$2</f>
        <v>7798</v>
      </c>
      <c r="AB13" s="2">
        <f t="shared" si="4"/>
        <v>12630</v>
      </c>
      <c r="AC13" s="2">
        <f t="shared" si="4"/>
        <v>4975</v>
      </c>
      <c r="AD13" s="2">
        <f t="shared" si="4"/>
        <v>-19510</v>
      </c>
      <c r="AE13" s="2">
        <f t="shared" si="4"/>
        <v>-39932</v>
      </c>
      <c r="AF13" s="2">
        <f t="shared" si="4"/>
        <v>-39085</v>
      </c>
      <c r="AG13" s="2">
        <f t="shared" si="4"/>
        <v>-24283</v>
      </c>
      <c r="AH13" s="2">
        <f t="shared" si="4"/>
        <v>-27004</v>
      </c>
      <c r="AI13" s="2"/>
      <c r="AJ13" s="2"/>
      <c r="AK13" s="2"/>
      <c r="AL13" s="2"/>
      <c r="AM13" s="2"/>
      <c r="AN13" s="2"/>
      <c r="AO13" s="2"/>
      <c r="AP13" s="2"/>
      <c r="AQ13" s="2"/>
      <c r="AR13" s="1"/>
      <c r="AS13" s="1"/>
    </row>
    <row r="14" spans="1:45">
      <c r="A14" s="2" t="s">
        <v>11</v>
      </c>
      <c r="B14" s="2">
        <f t="shared" ref="B14:J14" si="5">B4-$AS$4</f>
        <v>166182</v>
      </c>
      <c r="C14" s="2">
        <f t="shared" si="5"/>
        <v>177447</v>
      </c>
      <c r="D14" s="2">
        <f t="shared" si="5"/>
        <v>161889</v>
      </c>
      <c r="E14" s="2">
        <f t="shared" si="5"/>
        <v>103529</v>
      </c>
      <c r="F14" s="2">
        <f t="shared" si="5"/>
        <v>117297</v>
      </c>
      <c r="G14" s="2">
        <f t="shared" si="5"/>
        <v>75118</v>
      </c>
      <c r="H14" s="2">
        <f t="shared" si="5"/>
        <v>216134</v>
      </c>
      <c r="I14" s="2">
        <f t="shared" si="5"/>
        <v>239239</v>
      </c>
      <c r="J14" s="2">
        <f t="shared" si="5"/>
        <v>193533</v>
      </c>
      <c r="K14" s="2"/>
      <c r="L14" s="2"/>
      <c r="M14" s="2"/>
      <c r="N14" s="2"/>
      <c r="O14" s="2"/>
      <c r="P14" s="2">
        <f t="shared" ref="P14:Y14" si="6">P4-$AS$4</f>
        <v>164727</v>
      </c>
      <c r="Q14" s="2">
        <f t="shared" si="6"/>
        <v>212414</v>
      </c>
      <c r="R14" s="2">
        <f t="shared" si="6"/>
        <v>202304</v>
      </c>
      <c r="S14" s="2">
        <f t="shared" si="6"/>
        <v>186229</v>
      </c>
      <c r="T14" s="2">
        <f t="shared" si="6"/>
        <v>69749</v>
      </c>
      <c r="U14" s="2">
        <f t="shared" si="6"/>
        <v>98374</v>
      </c>
      <c r="V14" s="2">
        <f t="shared" si="6"/>
        <v>145303</v>
      </c>
      <c r="W14" s="2">
        <f t="shared" si="6"/>
        <v>165663</v>
      </c>
      <c r="X14" s="2">
        <f t="shared" si="6"/>
        <v>233009</v>
      </c>
      <c r="Y14" s="2">
        <f t="shared" si="6"/>
        <v>163538</v>
      </c>
      <c r="Z14" s="2"/>
      <c r="AA14" s="2"/>
      <c r="AB14" s="2">
        <f t="shared" ref="AB14:AH14" si="7">AB4-$AS$4</f>
        <v>118523</v>
      </c>
      <c r="AC14" s="2">
        <f t="shared" si="7"/>
        <v>122152</v>
      </c>
      <c r="AD14" s="2">
        <f t="shared" si="7"/>
        <v>74327</v>
      </c>
      <c r="AE14" s="2">
        <f t="shared" si="7"/>
        <v>97079</v>
      </c>
      <c r="AF14" s="2">
        <f t="shared" si="7"/>
        <v>95702</v>
      </c>
      <c r="AG14" s="2">
        <f t="shared" si="7"/>
        <v>68183</v>
      </c>
      <c r="AH14" s="2">
        <f t="shared" si="7"/>
        <v>181505</v>
      </c>
      <c r="AI14" s="2"/>
      <c r="AJ14" s="2"/>
      <c r="AK14" s="2"/>
      <c r="AL14" s="2"/>
      <c r="AM14" s="2"/>
      <c r="AN14" s="2"/>
      <c r="AO14" s="2"/>
      <c r="AP14" s="2">
        <f>AP4-$AS$4</f>
        <v>143351</v>
      </c>
      <c r="AQ14" s="2">
        <f>AQ4-$AS$4</f>
        <v>65335</v>
      </c>
      <c r="AR14" s="1"/>
      <c r="AS14" s="1">
        <f>MAX(B14:AQ14)</f>
        <v>239239</v>
      </c>
    </row>
    <row r="15" spans="1:45">
      <c r="A15" s="2" t="s">
        <v>10</v>
      </c>
      <c r="B15" s="2">
        <f t="shared" ref="B15:J15" si="8">B5-$AS$4</f>
        <v>186914</v>
      </c>
      <c r="C15" s="2">
        <f t="shared" si="8"/>
        <v>217819</v>
      </c>
      <c r="D15" s="2">
        <f t="shared" si="8"/>
        <v>168245</v>
      </c>
      <c r="E15" s="2">
        <f t="shared" si="8"/>
        <v>234860</v>
      </c>
      <c r="F15" s="2">
        <f t="shared" si="8"/>
        <v>182019</v>
      </c>
      <c r="G15" s="2">
        <f t="shared" si="8"/>
        <v>172002</v>
      </c>
      <c r="H15" s="2">
        <f t="shared" si="8"/>
        <v>133129</v>
      </c>
      <c r="I15" s="2">
        <f t="shared" si="8"/>
        <v>133129</v>
      </c>
      <c r="J15" s="2">
        <f t="shared" si="8"/>
        <v>211781</v>
      </c>
      <c r="K15" s="2"/>
      <c r="L15" s="2"/>
      <c r="M15" s="2"/>
      <c r="N15" s="2"/>
      <c r="O15" s="2"/>
      <c r="P15" s="2"/>
      <c r="Q15" s="2">
        <f t="shared" ref="Q15:V15" si="9">Q5-$AS$4</f>
        <v>234070</v>
      </c>
      <c r="R15" s="2">
        <f t="shared" si="9"/>
        <v>151617</v>
      </c>
      <c r="S15" s="2">
        <f t="shared" si="9"/>
        <v>151617</v>
      </c>
      <c r="T15" s="2">
        <f t="shared" si="9"/>
        <v>164952</v>
      </c>
      <c r="U15" s="2">
        <f t="shared" si="9"/>
        <v>177959</v>
      </c>
      <c r="V15" s="2">
        <f t="shared" si="9"/>
        <v>195331</v>
      </c>
      <c r="W15" s="2"/>
      <c r="X15" s="2"/>
      <c r="Y15" s="2"/>
      <c r="Z15" s="2"/>
      <c r="AA15" s="2"/>
      <c r="AB15" s="2">
        <f>AB5-$AS$4</f>
        <v>181101</v>
      </c>
      <c r="AC15" s="2">
        <f>AC5-$AS$4</f>
        <v>149545</v>
      </c>
      <c r="AD15" s="2">
        <f>AD5-$AS$4</f>
        <v>178189</v>
      </c>
      <c r="AE15" s="2">
        <f>AE5-$AS$4</f>
        <v>234287</v>
      </c>
      <c r="AF15" s="2">
        <f>AF5-$AS$4</f>
        <v>230171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1"/>
      <c r="AS15" s="1"/>
    </row>
    <row r="16" spans="1:45">
      <c r="A16" s="2" t="s">
        <v>8</v>
      </c>
      <c r="B16" s="2">
        <f t="shared" ref="B16:I17" si="10">B6-$AS$6</f>
        <v>0</v>
      </c>
      <c r="C16" s="2">
        <f t="shared" si="10"/>
        <v>65415</v>
      </c>
      <c r="D16" s="2">
        <f t="shared" si="10"/>
        <v>68415</v>
      </c>
      <c r="E16" s="2">
        <f t="shared" si="10"/>
        <v>147209</v>
      </c>
      <c r="F16" s="2">
        <f t="shared" si="10"/>
        <v>201457</v>
      </c>
      <c r="G16" s="2">
        <f t="shared" si="10"/>
        <v>161285</v>
      </c>
      <c r="H16" s="2">
        <f t="shared" si="10"/>
        <v>238889</v>
      </c>
      <c r="I16" s="2">
        <f t="shared" si="10"/>
        <v>203692</v>
      </c>
      <c r="J16" s="2"/>
      <c r="K16" s="2"/>
      <c r="L16" s="2"/>
      <c r="M16" s="2"/>
      <c r="N16" s="2"/>
      <c r="O16" s="2"/>
      <c r="P16" s="2"/>
      <c r="Q16" s="2">
        <f t="shared" ref="Q16:Z16" si="11">Q6-$AS$6</f>
        <v>144391</v>
      </c>
      <c r="R16" s="2">
        <f t="shared" si="11"/>
        <v>193030</v>
      </c>
      <c r="S16" s="2">
        <f t="shared" si="11"/>
        <v>272065</v>
      </c>
      <c r="T16" s="2">
        <f t="shared" si="11"/>
        <v>336246</v>
      </c>
      <c r="U16" s="2">
        <f t="shared" si="11"/>
        <v>330357</v>
      </c>
      <c r="V16" s="2">
        <f t="shared" si="11"/>
        <v>308426</v>
      </c>
      <c r="W16" s="2">
        <f t="shared" si="11"/>
        <v>260099</v>
      </c>
      <c r="X16" s="2">
        <f t="shared" si="11"/>
        <v>417402</v>
      </c>
      <c r="Y16" s="2">
        <f t="shared" si="11"/>
        <v>280657</v>
      </c>
      <c r="Z16" s="2">
        <f t="shared" si="11"/>
        <v>250926</v>
      </c>
      <c r="AA16" s="2"/>
      <c r="AB16" s="2">
        <f t="shared" ref="AB16:AJ16" si="12">AB6-$AS$6</f>
        <v>284520</v>
      </c>
      <c r="AC16" s="2">
        <f t="shared" si="12"/>
        <v>344615</v>
      </c>
      <c r="AD16" s="2">
        <f t="shared" si="12"/>
        <v>539230</v>
      </c>
      <c r="AE16" s="2">
        <f t="shared" si="12"/>
        <v>467167</v>
      </c>
      <c r="AF16" s="2">
        <f t="shared" si="12"/>
        <v>490450</v>
      </c>
      <c r="AG16" s="2">
        <f t="shared" si="12"/>
        <v>591123</v>
      </c>
      <c r="AH16" s="2">
        <f t="shared" si="12"/>
        <v>591125</v>
      </c>
      <c r="AI16" s="2">
        <f t="shared" si="12"/>
        <v>623195</v>
      </c>
      <c r="AJ16" s="2">
        <f t="shared" si="12"/>
        <v>617874</v>
      </c>
      <c r="AK16" s="2"/>
      <c r="AL16" s="2"/>
      <c r="AM16" s="2"/>
      <c r="AN16" s="2">
        <f>AN6-$AS$6</f>
        <v>616529</v>
      </c>
      <c r="AO16" s="2">
        <f>AO6-$AS$6</f>
        <v>674440</v>
      </c>
      <c r="AP16" s="2">
        <f>AP6-$AS$6</f>
        <v>583630</v>
      </c>
      <c r="AQ16" s="2"/>
      <c r="AR16" s="1"/>
      <c r="AS16" s="1">
        <f>MAX(B16:AQ16)</f>
        <v>674440</v>
      </c>
    </row>
    <row r="17" spans="1:45">
      <c r="A17" s="2" t="s">
        <v>6</v>
      </c>
      <c r="B17" s="2">
        <f t="shared" si="10"/>
        <v>162459</v>
      </c>
      <c r="C17" s="2">
        <f t="shared" si="10"/>
        <v>157899</v>
      </c>
      <c r="D17" s="2">
        <f t="shared" si="10"/>
        <v>81434</v>
      </c>
      <c r="E17" s="2">
        <f t="shared" si="10"/>
        <v>100708</v>
      </c>
      <c r="F17" s="2">
        <f t="shared" si="10"/>
        <v>229592</v>
      </c>
      <c r="G17" s="2">
        <f t="shared" si="10"/>
        <v>210719</v>
      </c>
      <c r="H17" s="2">
        <f t="shared" si="10"/>
        <v>184966</v>
      </c>
      <c r="I17" s="2">
        <f t="shared" si="10"/>
        <v>244647</v>
      </c>
      <c r="J17" s="2">
        <f>J7-$AS$6</f>
        <v>260703</v>
      </c>
      <c r="K17" s="2">
        <f>K7-$AS$6</f>
        <v>180401</v>
      </c>
      <c r="L17" s="2"/>
      <c r="M17" s="2"/>
      <c r="N17" s="2"/>
      <c r="O17" s="2"/>
      <c r="P17" s="2">
        <f t="shared" ref="P17:Y17" si="13">P7-$AS$6</f>
        <v>147696</v>
      </c>
      <c r="Q17" s="2">
        <f t="shared" si="13"/>
        <v>252894</v>
      </c>
      <c r="R17" s="2">
        <f t="shared" si="13"/>
        <v>324884</v>
      </c>
      <c r="S17" s="2">
        <f t="shared" si="13"/>
        <v>177632</v>
      </c>
      <c r="T17" s="2">
        <f t="shared" si="13"/>
        <v>283348</v>
      </c>
      <c r="U17" s="2">
        <f t="shared" si="13"/>
        <v>233277</v>
      </c>
      <c r="V17" s="2">
        <f t="shared" si="13"/>
        <v>252116</v>
      </c>
      <c r="W17" s="2">
        <f t="shared" si="13"/>
        <v>170836</v>
      </c>
      <c r="X17" s="2">
        <f t="shared" si="13"/>
        <v>301228</v>
      </c>
      <c r="Y17" s="2">
        <f t="shared" si="13"/>
        <v>264312</v>
      </c>
      <c r="Z17" s="2"/>
      <c r="AA17" s="2">
        <f t="shared" ref="AA17:AH17" si="14">AA7-$AS$6</f>
        <v>356572</v>
      </c>
      <c r="AB17" s="2">
        <f t="shared" si="14"/>
        <v>364061</v>
      </c>
      <c r="AC17" s="2">
        <f t="shared" si="14"/>
        <v>497760</v>
      </c>
      <c r="AD17" s="2">
        <f t="shared" si="14"/>
        <v>545973</v>
      </c>
      <c r="AE17" s="2">
        <f t="shared" si="14"/>
        <v>420207</v>
      </c>
      <c r="AF17" s="2">
        <f t="shared" si="14"/>
        <v>542964</v>
      </c>
      <c r="AG17" s="2">
        <f t="shared" si="14"/>
        <v>431048</v>
      </c>
      <c r="AH17" s="2">
        <f t="shared" si="14"/>
        <v>317476</v>
      </c>
      <c r="AI17" s="2"/>
      <c r="AJ17" s="2"/>
      <c r="AK17" s="2"/>
      <c r="AL17" s="2"/>
      <c r="AM17" s="2"/>
      <c r="AN17" s="2"/>
      <c r="AO17" s="2"/>
      <c r="AP17" s="2"/>
      <c r="AQ17" s="2"/>
      <c r="AR17" s="1"/>
      <c r="AS17" s="1"/>
    </row>
    <row r="18" spans="1:45">
      <c r="A18" s="2" t="s">
        <v>17</v>
      </c>
      <c r="B18" s="2">
        <f t="shared" ref="B18:I18" si="15">B8-$AS$8</f>
        <v>0</v>
      </c>
      <c r="C18" s="2">
        <f t="shared" si="15"/>
        <v>7211</v>
      </c>
      <c r="D18" s="2">
        <f t="shared" si="15"/>
        <v>13867</v>
      </c>
      <c r="E18" s="2">
        <f t="shared" si="15"/>
        <v>18360</v>
      </c>
      <c r="F18" s="2">
        <f t="shared" si="15"/>
        <v>27470</v>
      </c>
      <c r="G18" s="2">
        <f t="shared" si="15"/>
        <v>41624.5</v>
      </c>
      <c r="H18" s="2">
        <f t="shared" si="15"/>
        <v>333</v>
      </c>
      <c r="I18" s="2">
        <f t="shared" si="15"/>
        <v>18235</v>
      </c>
      <c r="J18" s="2"/>
      <c r="K18" s="2"/>
      <c r="L18" s="2"/>
      <c r="M18" s="2"/>
      <c r="N18" s="2"/>
      <c r="O18" s="2"/>
      <c r="P18" s="2"/>
      <c r="Q18" s="2"/>
      <c r="R18" s="2">
        <f t="shared" ref="R18:AJ18" si="16">R8-$AS$8</f>
        <v>25610</v>
      </c>
      <c r="S18" s="2">
        <f t="shared" si="16"/>
        <v>99667</v>
      </c>
      <c r="T18" s="2">
        <f t="shared" si="16"/>
        <v>111232</v>
      </c>
      <c r="U18" s="2">
        <f t="shared" si="16"/>
        <v>153025</v>
      </c>
      <c r="V18" s="2">
        <f t="shared" si="16"/>
        <v>153418</v>
      </c>
      <c r="W18" s="2">
        <f t="shared" si="16"/>
        <v>182773</v>
      </c>
      <c r="X18" s="2">
        <f t="shared" si="16"/>
        <v>143325</v>
      </c>
      <c r="Y18" s="2">
        <f t="shared" si="16"/>
        <v>216509</v>
      </c>
      <c r="Z18" s="2">
        <f t="shared" si="16"/>
        <v>149262</v>
      </c>
      <c r="AA18" s="2">
        <f t="shared" si="16"/>
        <v>179878</v>
      </c>
      <c r="AB18" s="2">
        <f t="shared" si="16"/>
        <v>195760</v>
      </c>
      <c r="AC18" s="2">
        <f t="shared" si="16"/>
        <v>284471</v>
      </c>
      <c r="AD18" s="2">
        <f t="shared" si="16"/>
        <v>186221</v>
      </c>
      <c r="AE18" s="2">
        <f t="shared" si="16"/>
        <v>248642</v>
      </c>
      <c r="AF18" s="2">
        <f t="shared" si="16"/>
        <v>250298</v>
      </c>
      <c r="AG18" s="2">
        <f t="shared" si="16"/>
        <v>263190</v>
      </c>
      <c r="AH18" s="2">
        <f t="shared" si="16"/>
        <v>262974</v>
      </c>
      <c r="AI18" s="2">
        <f t="shared" si="16"/>
        <v>336112</v>
      </c>
      <c r="AJ18" s="2">
        <f t="shared" si="16"/>
        <v>271258</v>
      </c>
      <c r="AK18" s="2"/>
      <c r="AL18" s="2"/>
      <c r="AM18" s="2"/>
      <c r="AN18" s="2">
        <f>AN8-$AS$8</f>
        <v>384767</v>
      </c>
      <c r="AO18" s="2">
        <f>AO8-$AS$8</f>
        <v>221672</v>
      </c>
      <c r="AP18" s="2">
        <f>AP8-$AS$8</f>
        <v>244196</v>
      </c>
      <c r="AQ18" s="2">
        <f>AQ8-$AS$8</f>
        <v>208555</v>
      </c>
      <c r="AR18" s="1"/>
      <c r="AS18" s="1">
        <f>MAX(B18:AQ18)</f>
        <v>384767</v>
      </c>
    </row>
    <row r="19" spans="1:45">
      <c r="A19" s="2" t="s">
        <v>4</v>
      </c>
      <c r="B19" s="2">
        <f>B9-$AS$8</f>
        <v>-11596</v>
      </c>
      <c r="C19" s="2">
        <f>C9-$AS$8</f>
        <v>-13886</v>
      </c>
      <c r="D19" s="2">
        <f>D9-$AS$8</f>
        <v>-28484</v>
      </c>
      <c r="E19" s="2"/>
      <c r="F19" s="2">
        <f t="shared" ref="F19:K19" si="17">F9-$AS$8</f>
        <v>-21965</v>
      </c>
      <c r="G19" s="2">
        <f t="shared" si="17"/>
        <v>-2416</v>
      </c>
      <c r="H19" s="2">
        <f t="shared" si="17"/>
        <v>-53</v>
      </c>
      <c r="I19" s="2">
        <f t="shared" si="17"/>
        <v>47553</v>
      </c>
      <c r="J19" s="2">
        <f t="shared" si="17"/>
        <v>31185</v>
      </c>
      <c r="K19" s="2">
        <f t="shared" si="17"/>
        <v>5885</v>
      </c>
      <c r="L19" s="2"/>
      <c r="M19" s="2"/>
      <c r="N19" s="2"/>
      <c r="O19" s="2"/>
      <c r="P19" s="2">
        <f t="shared" ref="P19:AF19" si="18">P9-$AS$8</f>
        <v>-41890</v>
      </c>
      <c r="Q19" s="2">
        <f t="shared" si="18"/>
        <v>25156</v>
      </c>
      <c r="R19" s="2">
        <f t="shared" si="18"/>
        <v>-20033</v>
      </c>
      <c r="S19" s="2">
        <f t="shared" si="18"/>
        <v>1737</v>
      </c>
      <c r="T19" s="2">
        <f t="shared" si="18"/>
        <v>-9789</v>
      </c>
      <c r="U19" s="2">
        <f t="shared" si="18"/>
        <v>21247</v>
      </c>
      <c r="V19" s="2">
        <f t="shared" si="18"/>
        <v>2360</v>
      </c>
      <c r="W19" s="2">
        <f t="shared" si="18"/>
        <v>8225</v>
      </c>
      <c r="X19" s="2">
        <f t="shared" si="18"/>
        <v>-37418</v>
      </c>
      <c r="Y19" s="2">
        <f t="shared" si="18"/>
        <v>131426</v>
      </c>
      <c r="Z19" s="2">
        <f t="shared" si="18"/>
        <v>80329</v>
      </c>
      <c r="AA19" s="2">
        <f t="shared" si="18"/>
        <v>150934</v>
      </c>
      <c r="AB19" s="2">
        <f t="shared" si="18"/>
        <v>149381</v>
      </c>
      <c r="AC19" s="2">
        <f t="shared" si="18"/>
        <v>136268</v>
      </c>
      <c r="AD19" s="2">
        <f t="shared" si="18"/>
        <v>114137</v>
      </c>
      <c r="AE19" s="2">
        <f t="shared" si="18"/>
        <v>121766</v>
      </c>
      <c r="AF19" s="2">
        <f t="shared" si="18"/>
        <v>85950</v>
      </c>
      <c r="AG19" s="2"/>
      <c r="AH19" s="2">
        <f>AH9-$AS$8</f>
        <v>137667</v>
      </c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1"/>
    </row>
    <row r="21" spans="1:45">
      <c r="A21" s="5" t="s">
        <v>16</v>
      </c>
    </row>
    <row r="22" spans="1:45">
      <c r="A22" s="2" t="s">
        <v>15</v>
      </c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</row>
    <row r="23" spans="1:45">
      <c r="A23" s="2" t="s">
        <v>14</v>
      </c>
      <c r="B23" s="9"/>
      <c r="C23" s="9">
        <f t="shared" ref="C23:I24" si="19">C12/$AS$12</f>
        <v>0.69466538734004679</v>
      </c>
      <c r="D23" s="9">
        <f t="shared" si="19"/>
        <v>0.78053570307666098</v>
      </c>
      <c r="E23" s="9">
        <f t="shared" si="19"/>
        <v>0.65334433315099938</v>
      </c>
      <c r="F23" s="9">
        <f t="shared" si="19"/>
        <v>0.83002591533129477</v>
      </c>
      <c r="G23" s="9">
        <f t="shared" si="19"/>
        <v>0.97484688433153688</v>
      </c>
      <c r="H23" s="9">
        <f t="shared" si="19"/>
        <v>1</v>
      </c>
      <c r="I23" s="9">
        <f t="shared" si="19"/>
        <v>0.90411327420931342</v>
      </c>
      <c r="J23" s="9"/>
      <c r="K23" s="9"/>
      <c r="L23" s="9"/>
      <c r="M23" s="9"/>
      <c r="N23" s="9"/>
      <c r="O23" s="9"/>
      <c r="P23" s="9">
        <f t="shared" ref="P23:X23" si="20">P12/$AS$12</f>
        <v>0.89316427091833528</v>
      </c>
      <c r="Q23" s="9">
        <f t="shared" si="20"/>
        <v>0.5841799904947228</v>
      </c>
      <c r="R23" s="9">
        <f t="shared" si="20"/>
        <v>0.55649811239541958</v>
      </c>
      <c r="S23" s="9">
        <f t="shared" si="20"/>
        <v>0.51030784544060548</v>
      </c>
      <c r="T23" s="9">
        <f t="shared" si="20"/>
        <v>-0.14788776599083547</v>
      </c>
      <c r="U23" s="9">
        <f t="shared" si="20"/>
        <v>0.54878628370562332</v>
      </c>
      <c r="V23" s="9">
        <f t="shared" si="20"/>
        <v>0.4823748845467507</v>
      </c>
      <c r="W23" s="9">
        <f t="shared" si="20"/>
        <v>0.3775029816081853</v>
      </c>
      <c r="X23" s="9">
        <f t="shared" si="20"/>
        <v>0.43769111435924568</v>
      </c>
      <c r="Y23" s="9"/>
      <c r="Z23" s="9"/>
      <c r="AA23" s="9"/>
      <c r="AB23" s="9">
        <f t="shared" ref="AB23:AD24" si="21">AB12/$AS$12</f>
        <v>0.28596536850883719</v>
      </c>
      <c r="AC23" s="9">
        <f t="shared" si="21"/>
        <v>0.25671422294358709</v>
      </c>
      <c r="AD23" s="9">
        <f t="shared" si="21"/>
        <v>9.1528645856685534E-2</v>
      </c>
      <c r="AE23" s="9"/>
      <c r="AF23" s="9">
        <f t="shared" ref="AF23:AQ23" si="22">AF12/$AS$12</f>
        <v>-0.19675027125909053</v>
      </c>
      <c r="AG23" s="9">
        <f t="shared" si="22"/>
        <v>-0.24638395939632524</v>
      </c>
      <c r="AH23" s="9">
        <f t="shared" si="22"/>
        <v>-0.22650358241344368</v>
      </c>
      <c r="AI23" s="9">
        <f t="shared" si="22"/>
        <v>-0.27398513231166549</v>
      </c>
      <c r="AJ23" s="9">
        <f t="shared" si="22"/>
        <v>-0.15856775200193693</v>
      </c>
      <c r="AK23" s="9">
        <f t="shared" si="22"/>
        <v>-0.16732874808325188</v>
      </c>
      <c r="AL23" s="9">
        <f t="shared" si="22"/>
        <v>-0.27027269384936825</v>
      </c>
      <c r="AM23" s="9">
        <f t="shared" si="22"/>
        <v>-0.15618246545369766</v>
      </c>
      <c r="AN23" s="9">
        <f t="shared" si="22"/>
        <v>-0.22644081171480582</v>
      </c>
      <c r="AO23" s="9">
        <f t="shared" si="22"/>
        <v>-0.16040603674776044</v>
      </c>
      <c r="AP23" s="9">
        <f t="shared" si="22"/>
        <v>-0.19987983894832179</v>
      </c>
      <c r="AQ23" s="9">
        <f t="shared" si="22"/>
        <v>-0.27240689760305603</v>
      </c>
      <c r="AR23" s="1"/>
      <c r="AS23" s="1"/>
    </row>
    <row r="24" spans="1:45">
      <c r="A24" s="2" t="s">
        <v>13</v>
      </c>
      <c r="B24" s="9"/>
      <c r="C24" s="9">
        <f t="shared" si="19"/>
        <v>0.71412430391778836</v>
      </c>
      <c r="D24" s="9">
        <f t="shared" si="19"/>
        <v>0.76636745966982611</v>
      </c>
      <c r="E24" s="9">
        <f t="shared" si="19"/>
        <v>0.67991427316014597</v>
      </c>
      <c r="F24" s="9">
        <f t="shared" si="19"/>
        <v>0.78826546625178229</v>
      </c>
      <c r="G24" s="9">
        <f t="shared" si="19"/>
        <v>0.53579274908758301</v>
      </c>
      <c r="H24" s="9">
        <f t="shared" si="19"/>
        <v>0.7850910623492382</v>
      </c>
      <c r="I24" s="9">
        <f t="shared" si="19"/>
        <v>0.61671314687446754</v>
      </c>
      <c r="J24" s="9">
        <f>J13/$AS$12</f>
        <v>1.1891819184518952</v>
      </c>
      <c r="K24" s="9">
        <f>K13/$AS$12</f>
        <v>1.325412268981411</v>
      </c>
      <c r="L24" s="9"/>
      <c r="M24" s="9"/>
      <c r="N24" s="9"/>
      <c r="O24" s="9"/>
      <c r="P24" s="9">
        <f t="shared" ref="P24:W24" si="23">P13/$AS$12</f>
        <v>0.55625599684353055</v>
      </c>
      <c r="Q24" s="9">
        <f t="shared" si="23"/>
        <v>0.64486132159222365</v>
      </c>
      <c r="R24" s="9">
        <f t="shared" si="23"/>
        <v>0.33250535792749086</v>
      </c>
      <c r="S24" s="9">
        <f t="shared" si="23"/>
        <v>0.20472214998610078</v>
      </c>
      <c r="T24" s="9">
        <f t="shared" si="23"/>
        <v>0.46339123183012454</v>
      </c>
      <c r="U24" s="9">
        <f t="shared" si="23"/>
        <v>0.60471497619197068</v>
      </c>
      <c r="V24" s="9">
        <f t="shared" si="23"/>
        <v>0.22662912381071945</v>
      </c>
      <c r="W24" s="9">
        <f t="shared" si="23"/>
        <v>0.48146919303783281</v>
      </c>
      <c r="X24" s="9"/>
      <c r="Y24" s="9"/>
      <c r="Z24" s="9"/>
      <c r="AA24" s="9">
        <f>AA13/$AS$12</f>
        <v>6.9926558282593684E-2</v>
      </c>
      <c r="AB24" s="9">
        <f t="shared" si="21"/>
        <v>0.11325627482805312</v>
      </c>
      <c r="AC24" s="9">
        <f t="shared" si="21"/>
        <v>4.4612032246204615E-2</v>
      </c>
      <c r="AD24" s="9">
        <f t="shared" si="21"/>
        <v>-0.17495090434642252</v>
      </c>
      <c r="AE24" s="9">
        <f>AE13/$AS$12</f>
        <v>-0.358079934001094</v>
      </c>
      <c r="AF24" s="9">
        <f>AF13/$AS$12</f>
        <v>-0.35048467946591105</v>
      </c>
      <c r="AG24" s="9">
        <f>AG13/$AS$12</f>
        <v>-0.21775155357479128</v>
      </c>
      <c r="AH24" s="9">
        <f>AH13/$AS$12</f>
        <v>-0.24215142085959987</v>
      </c>
      <c r="AI24" s="9"/>
      <c r="AJ24" s="9"/>
      <c r="AK24" s="9"/>
      <c r="AL24" s="9"/>
      <c r="AM24" s="9"/>
      <c r="AN24" s="9"/>
      <c r="AO24" s="9"/>
      <c r="AP24" s="9"/>
      <c r="AQ24" s="2"/>
      <c r="AR24" s="1"/>
      <c r="AS24" s="1"/>
    </row>
    <row r="25" spans="1:45">
      <c r="A25" s="2" t="s">
        <v>11</v>
      </c>
      <c r="B25" s="9">
        <f t="shared" ref="B25:J25" si="24">B14/$AS$14</f>
        <v>0.69462754818403349</v>
      </c>
      <c r="C25" s="9">
        <f t="shared" si="24"/>
        <v>0.74171435259301366</v>
      </c>
      <c r="D25" s="9">
        <f t="shared" si="24"/>
        <v>0.67668314948649677</v>
      </c>
      <c r="E25" s="9">
        <f t="shared" si="24"/>
        <v>0.43274298922834487</v>
      </c>
      <c r="F25" s="9">
        <f t="shared" si="24"/>
        <v>0.49029213464359905</v>
      </c>
      <c r="G25" s="9">
        <f t="shared" si="24"/>
        <v>0.31398726796216336</v>
      </c>
      <c r="H25" s="9">
        <f t="shared" si="24"/>
        <v>0.90342293689574027</v>
      </c>
      <c r="I25" s="9">
        <f t="shared" si="24"/>
        <v>1</v>
      </c>
      <c r="J25" s="9">
        <f t="shared" si="24"/>
        <v>0.80895255372242825</v>
      </c>
      <c r="K25" s="9"/>
      <c r="L25" s="9"/>
      <c r="M25" s="9"/>
      <c r="N25" s="9"/>
      <c r="O25" s="9"/>
      <c r="P25" s="9">
        <f t="shared" ref="P25:Y25" si="25">P14/$AS$14</f>
        <v>0.68854576385957134</v>
      </c>
      <c r="Q25" s="9">
        <f t="shared" si="25"/>
        <v>0.88787363264350716</v>
      </c>
      <c r="R25" s="9">
        <f t="shared" si="25"/>
        <v>0.84561463640961554</v>
      </c>
      <c r="S25" s="9">
        <f t="shared" si="25"/>
        <v>0.77842241440567805</v>
      </c>
      <c r="T25" s="9">
        <f t="shared" si="25"/>
        <v>0.29154527480887316</v>
      </c>
      <c r="U25" s="9">
        <f t="shared" si="25"/>
        <v>0.41119549906160785</v>
      </c>
      <c r="V25" s="9">
        <f t="shared" si="25"/>
        <v>0.60735498810812616</v>
      </c>
      <c r="W25" s="9">
        <f t="shared" si="25"/>
        <v>0.69245816944561711</v>
      </c>
      <c r="X25" s="9">
        <f t="shared" si="25"/>
        <v>0.97395909529800739</v>
      </c>
      <c r="Y25" s="9">
        <f t="shared" si="25"/>
        <v>0.68357583838755387</v>
      </c>
      <c r="Z25" s="9"/>
      <c r="AA25" s="9"/>
      <c r="AB25" s="9">
        <f t="shared" ref="AB25:AH25" si="26">AB14/$AS$14</f>
        <v>0.49541671717403934</v>
      </c>
      <c r="AC25" s="9">
        <f t="shared" si="26"/>
        <v>0.51058564866096245</v>
      </c>
      <c r="AD25" s="9">
        <f t="shared" si="26"/>
        <v>0.31068095084831487</v>
      </c>
      <c r="AE25" s="9">
        <f t="shared" si="26"/>
        <v>0.40578250201681165</v>
      </c>
      <c r="AF25" s="9">
        <f t="shared" si="26"/>
        <v>0.40002675149118666</v>
      </c>
      <c r="AG25" s="9">
        <f t="shared" si="26"/>
        <v>0.28499951930914275</v>
      </c>
      <c r="AH25" s="9">
        <f t="shared" si="26"/>
        <v>0.7586764699735411</v>
      </c>
      <c r="AI25" s="9"/>
      <c r="AJ25" s="9"/>
      <c r="AK25" s="9"/>
      <c r="AL25" s="9"/>
      <c r="AM25" s="9"/>
      <c r="AN25" s="9"/>
      <c r="AO25" s="9"/>
      <c r="AP25" s="9">
        <f>AP14/$AS$14</f>
        <v>0.59919578329620171</v>
      </c>
      <c r="AQ25" s="9">
        <f>AQ14/$AS$14</f>
        <v>0.27309510573108897</v>
      </c>
      <c r="AR25" s="1"/>
      <c r="AS25" s="1"/>
    </row>
    <row r="26" spans="1:45">
      <c r="A26" s="2" t="s">
        <v>10</v>
      </c>
      <c r="B26" s="9">
        <f t="shared" ref="B26:J26" si="27">B15/$AS$14</f>
        <v>0.78128565994674781</v>
      </c>
      <c r="C26" s="9">
        <f t="shared" si="27"/>
        <v>0.91046610293472219</v>
      </c>
      <c r="D26" s="9">
        <f t="shared" si="27"/>
        <v>0.70325072417122625</v>
      </c>
      <c r="E26" s="9">
        <f t="shared" si="27"/>
        <v>0.9816961281396428</v>
      </c>
      <c r="F26" s="9">
        <f t="shared" si="27"/>
        <v>0.76082494910946796</v>
      </c>
      <c r="G26" s="9">
        <f t="shared" si="27"/>
        <v>0.71895468548188213</v>
      </c>
      <c r="H26" s="9">
        <f t="shared" si="27"/>
        <v>0.55646863596654395</v>
      </c>
      <c r="I26" s="9">
        <f t="shared" si="27"/>
        <v>0.55646863596654395</v>
      </c>
      <c r="J26" s="9">
        <f t="shared" si="27"/>
        <v>0.88522774296832873</v>
      </c>
      <c r="K26" s="9"/>
      <c r="L26" s="9"/>
      <c r="M26" s="9"/>
      <c r="N26" s="9"/>
      <c r="O26" s="9"/>
      <c r="P26" s="9"/>
      <c r="Q26" s="9">
        <f t="shared" ref="Q26:V26" si="28">Q15/$AS$14</f>
        <v>0.9783939909462922</v>
      </c>
      <c r="R26" s="9">
        <f t="shared" si="28"/>
        <v>0.63374700613194335</v>
      </c>
      <c r="S26" s="9">
        <f t="shared" si="28"/>
        <v>0.63374700613194335</v>
      </c>
      <c r="T26" s="9">
        <f t="shared" si="28"/>
        <v>0.68948624597160157</v>
      </c>
      <c r="U26" s="9">
        <f t="shared" si="28"/>
        <v>0.74385447188794473</v>
      </c>
      <c r="V26" s="9">
        <f t="shared" si="28"/>
        <v>0.81646805077767426</v>
      </c>
      <c r="W26" s="9"/>
      <c r="X26" s="9"/>
      <c r="Y26" s="9"/>
      <c r="Z26" s="9"/>
      <c r="AA26" s="9"/>
      <c r="AB26" s="9">
        <f>AB15/$AS$14</f>
        <v>0.7569877820923846</v>
      </c>
      <c r="AC26" s="9">
        <f>AC15/$AS$14</f>
        <v>0.62508621086026939</v>
      </c>
      <c r="AD26" s="9">
        <f>AD15/$AS$14</f>
        <v>0.74481585360246449</v>
      </c>
      <c r="AE26" s="9">
        <f>AE15/$AS$14</f>
        <v>0.97930103369433918</v>
      </c>
      <c r="AF26" s="9">
        <f>AF15/$AS$14</f>
        <v>0.96209648092493283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1"/>
      <c r="AS26" s="1"/>
    </row>
    <row r="27" spans="1:45">
      <c r="A27" s="2" t="s">
        <v>9</v>
      </c>
      <c r="B27" s="9">
        <v>0</v>
      </c>
      <c r="C27" s="9">
        <v>9.6813007263750514E-2</v>
      </c>
      <c r="D27" s="9">
        <v>0.10125295256362442</v>
      </c>
      <c r="E27" s="9">
        <v>0.21786663588304592</v>
      </c>
      <c r="F27" s="9">
        <v>0.29815268675889911</v>
      </c>
      <c r="G27" s="9">
        <v>0.23869885923005429</v>
      </c>
      <c r="H27" s="9">
        <v>0.35355136424719247</v>
      </c>
      <c r="I27" s="9">
        <v>0.30146044600730521</v>
      </c>
      <c r="J27" s="9"/>
      <c r="K27" s="9"/>
      <c r="L27" s="9"/>
      <c r="M27" s="9"/>
      <c r="N27" s="9"/>
      <c r="O27" s="9"/>
      <c r="P27" s="9"/>
      <c r="Q27" s="9">
        <v>0.21369604726469771</v>
      </c>
      <c r="R27" s="9">
        <v>0.28568088041155332</v>
      </c>
      <c r="S27" s="9">
        <v>0.40265123933673136</v>
      </c>
      <c r="T27" s="9">
        <v>0.4976379491004671</v>
      </c>
      <c r="U27" s="9">
        <v>0.4889223364768146</v>
      </c>
      <c r="V27" s="9">
        <v>0.45646485635296974</v>
      </c>
      <c r="W27" s="9">
        <v>0.38494177751730096</v>
      </c>
      <c r="X27" s="9">
        <v>0.61774734935265596</v>
      </c>
      <c r="Y27" s="9">
        <v>0.41536724267557024</v>
      </c>
      <c r="Z27" s="9">
        <v>0.37136590477205322</v>
      </c>
      <c r="AA27" s="9"/>
      <c r="AB27" s="9">
        <v>0.42108441224004123</v>
      </c>
      <c r="AC27" s="9">
        <v>0.51002391650534862</v>
      </c>
      <c r="AD27" s="9">
        <v>0.79805056801700203</v>
      </c>
      <c r="AE27" s="9">
        <v>0.69139864196873091</v>
      </c>
      <c r="AF27" s="9">
        <v>0.72585705744105233</v>
      </c>
      <c r="AG27" s="9">
        <v>0.87485126183245421</v>
      </c>
      <c r="AH27" s="9">
        <v>0.87485422179598749</v>
      </c>
      <c r="AI27" s="9">
        <v>0.92231723705163948</v>
      </c>
      <c r="AJ27" s="9">
        <v>0.91444225407142987</v>
      </c>
      <c r="AK27" s="9"/>
      <c r="AL27" s="9"/>
      <c r="AM27" s="9"/>
      <c r="AN27" s="9">
        <v>1</v>
      </c>
      <c r="AO27" s="9">
        <v>0.99815890268231899</v>
      </c>
      <c r="AP27" s="9">
        <v>0.86376175845513581</v>
      </c>
      <c r="AQ27" s="9"/>
      <c r="AR27" s="1"/>
      <c r="AS27" s="1"/>
    </row>
    <row r="28" spans="1:45">
      <c r="A28" s="2" t="s">
        <v>7</v>
      </c>
      <c r="B28" s="9">
        <v>0.24043635782407161</v>
      </c>
      <c r="C28" s="9">
        <v>0.23368764096826328</v>
      </c>
      <c r="D28" s="9">
        <v>0.12052083518331054</v>
      </c>
      <c r="E28" s="9">
        <v>0.14904600375323376</v>
      </c>
      <c r="F28" s="9">
        <v>0.33979197376288323</v>
      </c>
      <c r="G28" s="9">
        <v>0.31186027788137649</v>
      </c>
      <c r="H28" s="9">
        <v>0.27374630744549228</v>
      </c>
      <c r="I28" s="9">
        <v>0.36207309925941711</v>
      </c>
      <c r="J28" s="9">
        <v>0.38583568650434225</v>
      </c>
      <c r="K28" s="9">
        <v>0.26699019068085084</v>
      </c>
      <c r="L28" s="9"/>
      <c r="M28" s="9"/>
      <c r="N28" s="9"/>
      <c r="O28" s="9"/>
      <c r="P28" s="9">
        <v>0.21858738700339211</v>
      </c>
      <c r="Q28" s="9">
        <v>0.37427850888877051</v>
      </c>
      <c r="R28" s="9">
        <v>0.48082239626807799</v>
      </c>
      <c r="S28" s="9">
        <v>0.26289212116906718</v>
      </c>
      <c r="T28" s="9">
        <v>0.41934987360955711</v>
      </c>
      <c r="U28" s="9">
        <v>0.27411482290538181</v>
      </c>
      <c r="V28" s="9">
        <v>0.37312708307433651</v>
      </c>
      <c r="W28" s="9">
        <v>0.25283416508308615</v>
      </c>
      <c r="X28" s="9">
        <v>0.44581194759680559</v>
      </c>
      <c r="Y28" s="9">
        <v>0.51092670538298968</v>
      </c>
      <c r="Z28" s="9"/>
      <c r="AA28" s="9">
        <v>0.52772005848887937</v>
      </c>
      <c r="AB28" s="9">
        <v>0.53880364193913133</v>
      </c>
      <c r="AC28" s="9">
        <v>0.61915925195801591</v>
      </c>
      <c r="AD28" s="9">
        <v>0.71671521006861194</v>
      </c>
      <c r="AE28" s="9">
        <v>0.55632662605596694</v>
      </c>
      <c r="AF28" s="9">
        <v>0.75482622054096293</v>
      </c>
      <c r="AG28" s="9">
        <v>0.49185714032003125</v>
      </c>
      <c r="AH28" s="9">
        <v>0.46985869134092267</v>
      </c>
      <c r="AI28" s="9"/>
      <c r="AJ28" s="9"/>
      <c r="AK28" s="9"/>
      <c r="AL28" s="9"/>
      <c r="AM28" s="9"/>
      <c r="AN28" s="9"/>
      <c r="AO28" s="9"/>
      <c r="AP28" s="9"/>
      <c r="AQ28" s="9"/>
      <c r="AR28" s="1"/>
      <c r="AS28" s="1"/>
    </row>
    <row r="29" spans="1:45">
      <c r="A29" s="2" t="s">
        <v>5</v>
      </c>
      <c r="B29" s="9">
        <f t="shared" ref="B29:I29" si="29">B18/$AS$18</f>
        <v>0</v>
      </c>
      <c r="C29" s="9">
        <f t="shared" si="29"/>
        <v>1.8741212214145184E-2</v>
      </c>
      <c r="D29" s="9">
        <f t="shared" si="29"/>
        <v>3.6039993034745706E-2</v>
      </c>
      <c r="E29" s="9">
        <f t="shared" si="29"/>
        <v>4.7717189883747825E-2</v>
      </c>
      <c r="F29" s="9">
        <f t="shared" si="29"/>
        <v>7.1393856541751247E-2</v>
      </c>
      <c r="G29" s="9">
        <f t="shared" si="29"/>
        <v>0.10818105502810792</v>
      </c>
      <c r="H29" s="9">
        <f t="shared" si="29"/>
        <v>8.6545883612679881E-4</v>
      </c>
      <c r="I29" s="9">
        <f t="shared" si="29"/>
        <v>4.7392317948264796E-2</v>
      </c>
      <c r="J29" s="9"/>
      <c r="K29" s="9"/>
      <c r="L29" s="9"/>
      <c r="M29" s="9"/>
      <c r="N29" s="9"/>
      <c r="O29" s="9"/>
      <c r="P29" s="9"/>
      <c r="Q29" s="9"/>
      <c r="R29" s="9">
        <f t="shared" ref="R29:AJ29" si="30">R18/$AS$18</f>
        <v>6.655976214176372E-2</v>
      </c>
      <c r="S29" s="9">
        <f t="shared" si="30"/>
        <v>0.25903208955029927</v>
      </c>
      <c r="T29" s="9">
        <f t="shared" si="30"/>
        <v>0.28908924102118944</v>
      </c>
      <c r="U29" s="9">
        <f t="shared" si="30"/>
        <v>0.39770822341832851</v>
      </c>
      <c r="V29" s="9">
        <f t="shared" si="30"/>
        <v>0.39872962078348717</v>
      </c>
      <c r="W29" s="9">
        <f t="shared" si="30"/>
        <v>0.47502254611232253</v>
      </c>
      <c r="X29" s="9">
        <f t="shared" si="30"/>
        <v>0.37249816122484519</v>
      </c>
      <c r="Y29" s="9">
        <f t="shared" si="30"/>
        <v>0.56270158303596718</v>
      </c>
      <c r="Z29" s="9">
        <f t="shared" si="30"/>
        <v>0.38792827867254726</v>
      </c>
      <c r="AA29" s="9">
        <f t="shared" si="30"/>
        <v>0.46749851208653548</v>
      </c>
      <c r="AB29" s="9">
        <f t="shared" si="30"/>
        <v>0.50877544072126768</v>
      </c>
      <c r="AC29" s="9">
        <f t="shared" si="30"/>
        <v>0.73933315487035012</v>
      </c>
      <c r="AD29" s="9">
        <f t="shared" si="30"/>
        <v>0.48398381358068648</v>
      </c>
      <c r="AE29" s="9">
        <f t="shared" si="30"/>
        <v>0.6462144622589775</v>
      </c>
      <c r="AF29" s="9">
        <f t="shared" si="30"/>
        <v>0.65051836566025678</v>
      </c>
      <c r="AG29" s="9">
        <f t="shared" si="30"/>
        <v>0.68402435759823477</v>
      </c>
      <c r="AH29" s="9">
        <f t="shared" si="30"/>
        <v>0.6834629788937201</v>
      </c>
      <c r="AI29" s="9">
        <f t="shared" si="30"/>
        <v>0.87354684783258441</v>
      </c>
      <c r="AJ29" s="9">
        <f t="shared" si="30"/>
        <v>0.7049928918020516</v>
      </c>
      <c r="AK29" s="9"/>
      <c r="AL29" s="9"/>
      <c r="AM29" s="9"/>
      <c r="AN29" s="9">
        <f>AN18/$AS$18</f>
        <v>1</v>
      </c>
      <c r="AO29" s="9">
        <f>AO18/$AS$18</f>
        <v>0.57612009345915838</v>
      </c>
      <c r="AP29" s="9">
        <f>AP18/$AS$18</f>
        <v>0.63465941725771702</v>
      </c>
      <c r="AQ29" s="9">
        <f>AQ18/$AS$18</f>
        <v>0.54202933203731085</v>
      </c>
      <c r="AR29" s="1"/>
      <c r="AS29" s="1"/>
    </row>
    <row r="30" spans="1:45">
      <c r="A30" s="2" t="s">
        <v>4</v>
      </c>
      <c r="B30" s="9">
        <f>B19/$AS$18</f>
        <v>-3.0137719710889969E-2</v>
      </c>
      <c r="C30" s="9">
        <f>C19/$AS$18</f>
        <v>-3.6089373568939126E-2</v>
      </c>
      <c r="D30" s="9">
        <f>D19/$AS$18</f>
        <v>-7.4029217682389598E-2</v>
      </c>
      <c r="E30" s="9"/>
      <c r="F30" s="9">
        <f t="shared" ref="F30:K30" si="31">F19/$AS$18</f>
        <v>-5.7086496503078489E-2</v>
      </c>
      <c r="G30" s="9">
        <f t="shared" si="31"/>
        <v>-6.2791247690160536E-3</v>
      </c>
      <c r="H30" s="9">
        <f t="shared" si="31"/>
        <v>-1.3774570064480581E-4</v>
      </c>
      <c r="I30" s="9">
        <f t="shared" si="31"/>
        <v>0.12358908118419719</v>
      </c>
      <c r="J30" s="9">
        <f t="shared" si="31"/>
        <v>8.1049050464306965E-2</v>
      </c>
      <c r="K30" s="9">
        <f t="shared" si="31"/>
        <v>1.5294970722541174E-2</v>
      </c>
      <c r="L30" s="9"/>
      <c r="M30" s="9"/>
      <c r="N30" s="9"/>
      <c r="O30" s="9"/>
      <c r="P30" s="9">
        <f t="shared" ref="P30:AF30" si="32">P19/$AS$18</f>
        <v>-0.10887108301907387</v>
      </c>
      <c r="Q30" s="9">
        <f t="shared" si="32"/>
        <v>6.5379827272089339E-2</v>
      </c>
      <c r="R30" s="9">
        <f t="shared" si="32"/>
        <v>-5.2065275868252735E-2</v>
      </c>
      <c r="S30" s="9">
        <f t="shared" si="32"/>
        <v>4.5144204154722208E-3</v>
      </c>
      <c r="T30" s="9">
        <f t="shared" si="32"/>
        <v>-2.5441371011547247E-2</v>
      </c>
      <c r="U30" s="9">
        <f t="shared" si="32"/>
        <v>5.522043210566395E-2</v>
      </c>
      <c r="V30" s="9">
        <f t="shared" si="32"/>
        <v>6.1335821419196551E-3</v>
      </c>
      <c r="W30" s="9">
        <f t="shared" si="32"/>
        <v>2.1376573354783546E-2</v>
      </c>
      <c r="X30" s="9">
        <f t="shared" si="32"/>
        <v>-9.7248464655232902E-2</v>
      </c>
      <c r="Y30" s="9">
        <f t="shared" si="32"/>
        <v>0.34157295194234433</v>
      </c>
      <c r="Z30" s="9">
        <f t="shared" si="32"/>
        <v>0.20877310164333221</v>
      </c>
      <c r="AA30" s="9">
        <f t="shared" si="32"/>
        <v>0.3922737656815683</v>
      </c>
      <c r="AB30" s="9">
        <f t="shared" si="32"/>
        <v>0.38823755675512711</v>
      </c>
      <c r="AC30" s="9">
        <f t="shared" si="32"/>
        <v>0.35415719123521505</v>
      </c>
      <c r="AD30" s="9">
        <f t="shared" si="32"/>
        <v>0.29663926480181513</v>
      </c>
      <c r="AE30" s="9">
        <f t="shared" si="32"/>
        <v>0.31646684876821557</v>
      </c>
      <c r="AF30" s="9">
        <f t="shared" si="32"/>
        <v>0.2233819428381332</v>
      </c>
      <c r="AG30" s="9"/>
      <c r="AH30" s="9">
        <f>AH19/$AS$18</f>
        <v>0.35779315793714117</v>
      </c>
      <c r="AI30" s="9"/>
      <c r="AJ30" s="9"/>
      <c r="AK30" s="9"/>
      <c r="AL30" s="9"/>
      <c r="AM30" s="9"/>
      <c r="AN30" s="9"/>
      <c r="AO30" s="9"/>
      <c r="AP30" s="9"/>
      <c r="AQ30" s="9"/>
      <c r="AR30" s="1"/>
      <c r="AS30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4"/>
  <sheetViews>
    <sheetView zoomScale="70" zoomScaleNormal="70" workbookViewId="0">
      <selection activeCell="F37" sqref="F37"/>
    </sheetView>
  </sheetViews>
  <sheetFormatPr defaultRowHeight="14.25"/>
  <cols>
    <col min="1" max="1" width="10.59765625" style="1" bestFit="1" customWidth="1"/>
    <col min="2" max="16384" width="9.06640625" style="1"/>
  </cols>
  <sheetData>
    <row r="1" spans="1:85">
      <c r="A1" s="1" t="s">
        <v>51</v>
      </c>
    </row>
    <row r="2" spans="1:85">
      <c r="C2" s="1">
        <v>1</v>
      </c>
      <c r="E2" s="1">
        <v>2</v>
      </c>
      <c r="G2" s="1">
        <v>3</v>
      </c>
      <c r="I2" s="1">
        <v>4</v>
      </c>
      <c r="K2" s="1">
        <v>5</v>
      </c>
      <c r="M2" s="1">
        <v>6</v>
      </c>
      <c r="O2" s="1">
        <v>7</v>
      </c>
      <c r="Q2" s="1">
        <v>8</v>
      </c>
      <c r="S2" s="1">
        <v>9</v>
      </c>
      <c r="U2" s="1">
        <v>10</v>
      </c>
      <c r="W2" s="1">
        <v>11</v>
      </c>
      <c r="Y2" s="1">
        <v>12</v>
      </c>
      <c r="AA2" s="1">
        <v>13</v>
      </c>
      <c r="AC2" s="1">
        <v>14</v>
      </c>
      <c r="AE2" s="1">
        <v>15</v>
      </c>
      <c r="AG2" s="1">
        <v>16</v>
      </c>
      <c r="AI2" s="1">
        <v>17</v>
      </c>
      <c r="AK2" s="1">
        <v>18</v>
      </c>
      <c r="AM2" s="1">
        <v>19</v>
      </c>
      <c r="AO2" s="1">
        <v>20</v>
      </c>
      <c r="AQ2" s="1">
        <v>21</v>
      </c>
      <c r="AS2" s="1">
        <v>22</v>
      </c>
      <c r="AU2" s="1">
        <v>23</v>
      </c>
      <c r="AW2" s="1">
        <v>24</v>
      </c>
      <c r="AY2" s="1">
        <v>25</v>
      </c>
      <c r="BA2" s="1">
        <v>26</v>
      </c>
      <c r="BC2" s="1">
        <v>27</v>
      </c>
      <c r="BE2" s="1">
        <v>28</v>
      </c>
      <c r="BG2" s="1">
        <v>29</v>
      </c>
      <c r="BI2" s="1">
        <v>30</v>
      </c>
      <c r="BK2" s="1">
        <v>31</v>
      </c>
      <c r="BM2" s="1">
        <v>32</v>
      </c>
      <c r="BO2" s="1">
        <v>33</v>
      </c>
      <c r="BQ2" s="1">
        <v>34</v>
      </c>
      <c r="BS2" s="1">
        <v>35</v>
      </c>
      <c r="BU2" s="1">
        <v>36</v>
      </c>
      <c r="BW2" s="1">
        <v>37</v>
      </c>
      <c r="BY2" s="1">
        <v>38</v>
      </c>
      <c r="CA2" s="1">
        <v>39</v>
      </c>
      <c r="CC2" s="1">
        <v>40</v>
      </c>
      <c r="CE2" s="1">
        <v>41</v>
      </c>
      <c r="CG2" s="1">
        <v>42</v>
      </c>
    </row>
    <row r="3" spans="1:85">
      <c r="A3" s="1" t="s">
        <v>25</v>
      </c>
      <c r="C3" s="1">
        <v>0</v>
      </c>
      <c r="E3" s="1">
        <v>9.6991578198208889E-2</v>
      </c>
      <c r="G3" s="1">
        <v>0.10143971294703755</v>
      </c>
      <c r="I3" s="1">
        <v>0.21826848941343929</v>
      </c>
      <c r="K3" s="1">
        <v>0.29870262736492498</v>
      </c>
      <c r="M3" s="1">
        <v>0.23913913765494335</v>
      </c>
      <c r="O3" s="1">
        <v>0.35420348733764306</v>
      </c>
      <c r="Q3" s="1">
        <v>0.30201648775280232</v>
      </c>
      <c r="AG3" s="1">
        <v>0.21409020817270624</v>
      </c>
      <c r="AI3" s="1">
        <v>0.28620781685546526</v>
      </c>
      <c r="AK3" s="1">
        <v>0.40339392681335628</v>
      </c>
      <c r="AM3" s="1">
        <v>0.49855583891821365</v>
      </c>
      <c r="AO3" s="1">
        <v>0.48982415040626298</v>
      </c>
      <c r="AQ3" s="1">
        <v>0.45730680268074253</v>
      </c>
      <c r="AS3" s="1">
        <v>0.38565180001186167</v>
      </c>
      <c r="AU3" s="1">
        <v>0.61888678014352649</v>
      </c>
      <c r="AW3" s="1">
        <v>0.41613338473400152</v>
      </c>
      <c r="AY3" s="1">
        <v>0.37205088666152658</v>
      </c>
      <c r="BC3" s="1">
        <v>0.42186109957890994</v>
      </c>
      <c r="BE3" s="1">
        <v>0.51096465215586262</v>
      </c>
      <c r="BG3" s="1">
        <v>0.79952256687029244</v>
      </c>
      <c r="BI3" s="1">
        <v>0.69267392206867917</v>
      </c>
      <c r="BK3" s="1">
        <v>0.72719589585433841</v>
      </c>
      <c r="BM3" s="1">
        <v>0.87646491904394752</v>
      </c>
      <c r="BO3" s="1">
        <v>0.87646788446711343</v>
      </c>
      <c r="BQ3" s="1">
        <v>0.92401844493209184</v>
      </c>
      <c r="BS3" s="1">
        <v>0.91612893659925276</v>
      </c>
      <c r="CA3" s="1">
        <v>0.9141346895201945</v>
      </c>
      <c r="CC3" s="1">
        <v>1</v>
      </c>
      <c r="CE3" s="1">
        <v>0.86535496115295651</v>
      </c>
    </row>
    <row r="4" spans="1:85">
      <c r="A4" s="1" t="s">
        <v>26</v>
      </c>
      <c r="C4" s="1">
        <v>0.24087984105331831</v>
      </c>
      <c r="E4" s="1">
        <v>0.23411867623509874</v>
      </c>
      <c r="G4" s="1">
        <v>0.12074313504537097</v>
      </c>
      <c r="I4" s="1">
        <v>0.14932091809501216</v>
      </c>
      <c r="K4" s="1">
        <v>0.34041871775102306</v>
      </c>
      <c r="M4" s="1">
        <v>0.31243550204614201</v>
      </c>
      <c r="O4" s="1">
        <v>0.27425123065061385</v>
      </c>
      <c r="Q4" s="1">
        <v>0.36274094063222823</v>
      </c>
      <c r="S4" s="1">
        <v>0.38654735780795918</v>
      </c>
      <c r="U4" s="1">
        <v>0.26748265227447959</v>
      </c>
      <c r="AE4" s="1">
        <v>0.21899056995433247</v>
      </c>
      <c r="AG4" s="1">
        <v>0.37496886305675819</v>
      </c>
      <c r="AI4" s="1">
        <f>AVERAGE(AG4,AK4)</f>
        <v>0.31917294347903447</v>
      </c>
      <c r="AK4" s="1">
        <v>0.26337702390131074</v>
      </c>
      <c r="AM4" s="1">
        <v>0.42012336160370084</v>
      </c>
      <c r="AO4" s="1">
        <v>0.27462042583476665</v>
      </c>
      <c r="AQ4" s="1">
        <v>0.37381531344522861</v>
      </c>
      <c r="AS4" s="1">
        <v>0.25330051598363085</v>
      </c>
      <c r="AU4" s="1">
        <v>0.44663424470671964</v>
      </c>
      <c r="AW4" s="1">
        <v>0.51186910622145776</v>
      </c>
      <c r="BA4" s="1">
        <v>0.52869343455311069</v>
      </c>
      <c r="BC4" s="1">
        <v>0.53979746159776998</v>
      </c>
      <c r="BE4" s="1">
        <v>0.62030128699365394</v>
      </c>
      <c r="BG4" s="1">
        <v>0.71803718640650016</v>
      </c>
      <c r="BI4" s="1">
        <v>0.55735276673981382</v>
      </c>
      <c r="BK4" s="1">
        <v>0.61191622119215494</v>
      </c>
      <c r="BM4" s="1">
        <v>0.49276436747523872</v>
      </c>
      <c r="BO4" s="1">
        <v>0.47072534250637565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4"/>
  <sheetViews>
    <sheetView zoomScale="70" zoomScaleNormal="70" workbookViewId="0">
      <selection activeCell="O25" sqref="O25"/>
    </sheetView>
  </sheetViews>
  <sheetFormatPr defaultRowHeight="14.25"/>
  <cols>
    <col min="1" max="1" width="10.59765625" style="1" bestFit="1" customWidth="1"/>
    <col min="2" max="16384" width="9.06640625" style="1"/>
  </cols>
  <sheetData>
    <row r="1" spans="1:85">
      <c r="A1" s="1" t="s">
        <v>51</v>
      </c>
    </row>
    <row r="2" spans="1:85">
      <c r="C2" s="1">
        <v>1</v>
      </c>
      <c r="E2" s="1">
        <v>2</v>
      </c>
      <c r="G2" s="1">
        <v>3</v>
      </c>
      <c r="I2" s="1">
        <v>4</v>
      </c>
      <c r="K2" s="1">
        <v>5</v>
      </c>
      <c r="M2" s="1">
        <v>6</v>
      </c>
      <c r="O2" s="1">
        <v>7</v>
      </c>
      <c r="Q2" s="1">
        <v>8</v>
      </c>
      <c r="S2" s="1">
        <v>9</v>
      </c>
      <c r="U2" s="1">
        <v>10</v>
      </c>
      <c r="W2" s="1">
        <v>11</v>
      </c>
      <c r="Y2" s="1">
        <v>12</v>
      </c>
      <c r="AA2" s="1">
        <v>13</v>
      </c>
      <c r="AC2" s="1">
        <v>14</v>
      </c>
      <c r="AE2" s="1">
        <v>15</v>
      </c>
      <c r="AG2" s="1">
        <v>16</v>
      </c>
      <c r="AI2" s="1">
        <v>17</v>
      </c>
      <c r="AK2" s="1">
        <v>18</v>
      </c>
      <c r="AM2" s="1">
        <v>19</v>
      </c>
      <c r="AO2" s="1">
        <v>20</v>
      </c>
      <c r="AQ2" s="1">
        <v>21</v>
      </c>
      <c r="AS2" s="1">
        <v>22</v>
      </c>
      <c r="AU2" s="1">
        <v>23</v>
      </c>
      <c r="AW2" s="1">
        <v>24</v>
      </c>
      <c r="AY2" s="1">
        <v>25</v>
      </c>
      <c r="BA2" s="1">
        <v>26</v>
      </c>
      <c r="BC2" s="1">
        <v>27</v>
      </c>
      <c r="BE2" s="1">
        <v>28</v>
      </c>
      <c r="BG2" s="1">
        <v>29</v>
      </c>
      <c r="BI2" s="1">
        <v>30</v>
      </c>
      <c r="BK2" s="1">
        <v>31</v>
      </c>
      <c r="BM2" s="1">
        <v>32</v>
      </c>
      <c r="BO2" s="1">
        <v>33</v>
      </c>
      <c r="BQ2" s="1">
        <v>34</v>
      </c>
      <c r="BS2" s="1">
        <v>35</v>
      </c>
      <c r="BU2" s="1">
        <v>36</v>
      </c>
      <c r="BW2" s="1">
        <v>37</v>
      </c>
      <c r="BY2" s="1">
        <v>38</v>
      </c>
      <c r="CA2" s="1">
        <v>39</v>
      </c>
      <c r="CC2" s="1">
        <v>40</v>
      </c>
      <c r="CE2" s="1">
        <v>41</v>
      </c>
      <c r="CG2" s="1">
        <v>42</v>
      </c>
    </row>
    <row r="3" spans="1:85">
      <c r="A3" s="1" t="s">
        <v>27</v>
      </c>
      <c r="C3" s="1">
        <v>0</v>
      </c>
      <c r="E3" s="1">
        <v>1.8741212214145184E-2</v>
      </c>
      <c r="G3" s="1">
        <v>3.6039993034745706E-2</v>
      </c>
      <c r="I3" s="1">
        <v>4.7717189883747825E-2</v>
      </c>
      <c r="K3" s="1">
        <v>7.1393856541751247E-2</v>
      </c>
      <c r="M3" s="1">
        <v>0.10818105502810792</v>
      </c>
      <c r="O3" s="1">
        <v>8.6545883612679881E-4</v>
      </c>
      <c r="Q3" s="1">
        <v>4.7392317948264796E-2</v>
      </c>
      <c r="AI3" s="1">
        <v>6.655976214176372E-2</v>
      </c>
      <c r="AK3" s="1">
        <v>0.25903208955029927</v>
      </c>
      <c r="AM3" s="1">
        <v>0.28908924102118944</v>
      </c>
      <c r="AO3" s="1">
        <v>0.39770822341832851</v>
      </c>
      <c r="AQ3" s="1">
        <v>0.39872962078348717</v>
      </c>
      <c r="AS3" s="1">
        <v>0.47502254611232253</v>
      </c>
      <c r="AU3" s="1">
        <v>0.37249816122484519</v>
      </c>
      <c r="AW3" s="1">
        <v>0.56270158303596718</v>
      </c>
      <c r="AY3" s="1">
        <v>0.38792827867254726</v>
      </c>
      <c r="BA3" s="1">
        <v>0.46749851208653548</v>
      </c>
      <c r="BC3" s="1">
        <v>0.50877544072126768</v>
      </c>
      <c r="BE3" s="1">
        <v>0.73933315487035012</v>
      </c>
      <c r="BG3" s="1">
        <v>0.48398381358068648</v>
      </c>
      <c r="BI3" s="1">
        <v>0.6462144622589775</v>
      </c>
      <c r="BK3" s="1">
        <v>0.65051836566025678</v>
      </c>
      <c r="BM3" s="1">
        <v>0.68402435759823477</v>
      </c>
      <c r="BO3" s="1">
        <v>0.6834629788937201</v>
      </c>
      <c r="BQ3" s="1">
        <v>0.87354684783258441</v>
      </c>
      <c r="BS3" s="1">
        <v>0.7049928918020516</v>
      </c>
      <c r="CA3" s="1">
        <v>1</v>
      </c>
      <c r="CC3" s="1">
        <v>0.57612009345915838</v>
      </c>
      <c r="CE3" s="1">
        <v>0.63465941725771702</v>
      </c>
      <c r="CG3" s="1">
        <v>0.54202933203731085</v>
      </c>
    </row>
    <row r="4" spans="1:85">
      <c r="A4" s="1" t="s">
        <v>28</v>
      </c>
      <c r="C4" s="1">
        <v>-3.0137719710889969E-2</v>
      </c>
      <c r="E4" s="1">
        <v>-3.6089373568939126E-2</v>
      </c>
      <c r="G4" s="1">
        <v>-7.4029217682389598E-2</v>
      </c>
      <c r="K4" s="1">
        <v>-5.7086496503078489E-2</v>
      </c>
      <c r="M4" s="1">
        <v>-6.2791247690160536E-3</v>
      </c>
      <c r="O4" s="1">
        <v>-1.3774570064480581E-4</v>
      </c>
      <c r="Q4" s="1">
        <v>0.12358908118419719</v>
      </c>
      <c r="S4" s="1">
        <v>8.1049050464306965E-2</v>
      </c>
      <c r="U4" s="1">
        <v>1.5294970722541174E-2</v>
      </c>
      <c r="AE4" s="1">
        <v>-0.10887108301907387</v>
      </c>
      <c r="AG4" s="1">
        <v>6.5379827272089339E-2</v>
      </c>
      <c r="AI4" s="1">
        <v>-5.2065275868252735E-2</v>
      </c>
      <c r="AK4" s="1">
        <v>4.5144204154722208E-3</v>
      </c>
      <c r="AM4" s="1">
        <v>-2.5441371011547247E-2</v>
      </c>
      <c r="AO4" s="1">
        <v>5.522043210566395E-2</v>
      </c>
      <c r="AQ4" s="1">
        <v>6.1335821419196551E-3</v>
      </c>
      <c r="AS4" s="1">
        <v>2.1376573354783546E-2</v>
      </c>
      <c r="AU4" s="1">
        <v>-9.7248464655232902E-2</v>
      </c>
      <c r="AW4" s="1">
        <v>0.34157295194234433</v>
      </c>
      <c r="AY4" s="1">
        <v>0.20877310164333221</v>
      </c>
      <c r="BA4" s="1">
        <v>0.3922737656815683</v>
      </c>
      <c r="BC4" s="1">
        <v>0.38823755675512711</v>
      </c>
      <c r="BE4" s="1">
        <v>0.35415719123521505</v>
      </c>
      <c r="BG4" s="1">
        <v>0.29663926480181513</v>
      </c>
      <c r="BI4" s="1">
        <v>0.31646684876821557</v>
      </c>
      <c r="BK4" s="1">
        <v>0.2233819428381332</v>
      </c>
      <c r="BO4" s="1">
        <v>0.35779315793714117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4"/>
  <sheetViews>
    <sheetView zoomScale="70" zoomScaleNormal="70" workbookViewId="0">
      <selection activeCell="L37" sqref="L37"/>
    </sheetView>
  </sheetViews>
  <sheetFormatPr defaultRowHeight="14.25"/>
  <cols>
    <col min="1" max="1" width="11" style="1" bestFit="1" customWidth="1"/>
    <col min="2" max="16384" width="9.06640625" style="1"/>
  </cols>
  <sheetData>
    <row r="1" spans="1:85">
      <c r="A1" s="1" t="s">
        <v>51</v>
      </c>
    </row>
    <row r="2" spans="1:85">
      <c r="C2" s="1">
        <v>1</v>
      </c>
      <c r="E2" s="1">
        <v>2</v>
      </c>
      <c r="G2" s="1">
        <v>3</v>
      </c>
      <c r="I2" s="1">
        <v>4</v>
      </c>
      <c r="K2" s="1">
        <v>5</v>
      </c>
      <c r="M2" s="1">
        <v>6</v>
      </c>
      <c r="O2" s="1">
        <v>7</v>
      </c>
      <c r="Q2" s="1">
        <v>8</v>
      </c>
      <c r="S2" s="1">
        <v>9</v>
      </c>
      <c r="U2" s="1">
        <v>10</v>
      </c>
      <c r="W2" s="1">
        <v>11</v>
      </c>
      <c r="Y2" s="1">
        <v>12</v>
      </c>
      <c r="AA2" s="1">
        <v>13</v>
      </c>
      <c r="AC2" s="1">
        <v>14</v>
      </c>
      <c r="AE2" s="1">
        <v>15</v>
      </c>
      <c r="AG2" s="1">
        <v>16</v>
      </c>
      <c r="AI2" s="1">
        <v>17</v>
      </c>
      <c r="AK2" s="1">
        <v>18</v>
      </c>
      <c r="AM2" s="1">
        <v>19</v>
      </c>
      <c r="AO2" s="1">
        <v>20</v>
      </c>
      <c r="AQ2" s="1">
        <v>21</v>
      </c>
      <c r="AS2" s="1">
        <v>22</v>
      </c>
      <c r="AU2" s="1">
        <v>23</v>
      </c>
      <c r="AW2" s="1">
        <v>24</v>
      </c>
      <c r="AY2" s="1">
        <v>25</v>
      </c>
      <c r="BA2" s="1">
        <v>26</v>
      </c>
      <c r="BC2" s="1">
        <v>27</v>
      </c>
      <c r="BE2" s="1">
        <v>28</v>
      </c>
      <c r="BG2" s="1">
        <v>29</v>
      </c>
      <c r="BI2" s="1">
        <v>30</v>
      </c>
      <c r="BK2" s="1">
        <v>31</v>
      </c>
      <c r="BM2" s="1">
        <v>32</v>
      </c>
      <c r="BO2" s="1">
        <v>33</v>
      </c>
      <c r="BQ2" s="1">
        <v>34</v>
      </c>
      <c r="BS2" s="1">
        <v>35</v>
      </c>
      <c r="BU2" s="1">
        <v>36</v>
      </c>
      <c r="BW2" s="1">
        <v>37</v>
      </c>
      <c r="BY2" s="1">
        <v>38</v>
      </c>
      <c r="CA2" s="1">
        <v>39</v>
      </c>
      <c r="CC2" s="1">
        <v>40</v>
      </c>
      <c r="CE2" s="1">
        <v>41</v>
      </c>
      <c r="CG2" s="1">
        <v>42</v>
      </c>
    </row>
    <row r="3" spans="1:85" s="8" customFormat="1">
      <c r="A3" s="8" t="s">
        <v>0</v>
      </c>
      <c r="E3" s="8">
        <v>0.65252952374534612</v>
      </c>
      <c r="G3" s="8">
        <v>0.73319125996057888</v>
      </c>
      <c r="I3" s="8">
        <v>0.61371485368688827</v>
      </c>
      <c r="K3" s="8">
        <v>0.77967957681227784</v>
      </c>
      <c r="M3" s="8">
        <v>0.91571623511177747</v>
      </c>
      <c r="O3" s="8">
        <v>0.93934365471116432</v>
      </c>
      <c r="Q3" s="8">
        <v>0.88446570865412155</v>
      </c>
      <c r="S3" s="8">
        <v>1</v>
      </c>
      <c r="AE3" s="8">
        <v>0.83898819050186157</v>
      </c>
      <c r="AG3" s="8">
        <v>0.54874576728044611</v>
      </c>
      <c r="AI3" s="8">
        <v>0.52274297073737763</v>
      </c>
      <c r="AK3" s="8">
        <v>0.47935443656395826</v>
      </c>
      <c r="AO3" s="8">
        <v>0.51549891339139808</v>
      </c>
      <c r="AQ3" s="8">
        <v>0.45311578699102073</v>
      </c>
      <c r="AS3" s="8">
        <v>0.35460503040819419</v>
      </c>
      <c r="AU3" s="8">
        <v>0.411142370996816</v>
      </c>
      <c r="BC3" s="8">
        <v>0.26861975437591601</v>
      </c>
      <c r="BE3" s="8">
        <v>0.24114287639616572</v>
      </c>
      <c r="BG3" s="8">
        <v>8.597685270978285E-2</v>
      </c>
      <c r="BK3" s="8">
        <v>-0.18481611886992705</v>
      </c>
      <c r="BM3" s="8">
        <v>-0.23143920888155123</v>
      </c>
      <c r="BO3" s="8">
        <v>-0.2127647029094156</v>
      </c>
      <c r="BQ3" s="8">
        <v>-0.25736619552216178</v>
      </c>
      <c r="BS3" s="8">
        <v>-0.14894961168483298</v>
      </c>
      <c r="BU3" s="8">
        <v>-0.15717919776276554</v>
      </c>
      <c r="BW3" s="8">
        <v>-0.25387894000909716</v>
      </c>
      <c r="BY3" s="8">
        <v>-0.14670900790107649</v>
      </c>
      <c r="CA3" s="8">
        <v>-0.21270573965194831</v>
      </c>
      <c r="CC3" s="8">
        <v>-0.1506763927963746</v>
      </c>
      <c r="CE3" s="8">
        <v>-0.18775585842079551</v>
      </c>
      <c r="CG3" s="8">
        <v>-0.25588369076298456</v>
      </c>
    </row>
    <row r="4" spans="1:85" s="8" customFormat="1">
      <c r="A4" s="8" t="s">
        <v>1</v>
      </c>
      <c r="E4" s="8">
        <v>0.67080813356020152</v>
      </c>
      <c r="G4" s="8">
        <v>0.7198824104179653</v>
      </c>
      <c r="I4" s="8">
        <v>0.63867315824053639</v>
      </c>
      <c r="K4" s="8">
        <v>0.740452163951549</v>
      </c>
      <c r="M4" s="8">
        <v>0.5032935190956721</v>
      </c>
      <c r="O4" s="8">
        <v>0.73747030778820399</v>
      </c>
      <c r="Q4" s="8">
        <v>0.57930558129348542</v>
      </c>
      <c r="S4" s="8">
        <v>1.117050489395037</v>
      </c>
      <c r="U4" s="8">
        <v>1.2450176047440151</v>
      </c>
      <c r="AE4" s="8">
        <v>0.52251554103000386</v>
      </c>
      <c r="AG4" s="8">
        <v>0.60574639060631075</v>
      </c>
      <c r="AI4" s="8">
        <v>0.3123367981266531</v>
      </c>
      <c r="AK4" s="8">
        <v>0.19230445256827103</v>
      </c>
      <c r="AM4" s="8">
        <v>0.43528361326841758</v>
      </c>
      <c r="AO4" s="8">
        <v>0.5680351757947405</v>
      </c>
      <c r="AQ4" s="8">
        <v>0.21288262942435013</v>
      </c>
      <c r="AS4" s="8">
        <v>0.45226503141899288</v>
      </c>
      <c r="BA4" s="8">
        <v>6.5685068818544787E-2</v>
      </c>
      <c r="BC4" s="8">
        <v>0.10638656311595546</v>
      </c>
      <c r="BE4" s="8">
        <v>4.1906029414242152E-2</v>
      </c>
      <c r="BG4" s="8">
        <v>-0.16433902188379185</v>
      </c>
      <c r="BI4" s="8">
        <v>-0.33636011388332016</v>
      </c>
      <c r="BK4" s="8">
        <v>-0.32922555972977979</v>
      </c>
      <c r="BM4" s="8">
        <v>-0.20454354015397833</v>
      </c>
      <c r="BO4" s="8">
        <v>-0.22746340066375781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4"/>
  <sheetViews>
    <sheetView tabSelected="1" zoomScale="70" zoomScaleNormal="70" workbookViewId="0">
      <selection activeCell="L39" sqref="L39"/>
    </sheetView>
  </sheetViews>
  <sheetFormatPr defaultRowHeight="14.25"/>
  <cols>
    <col min="1" max="1" width="11" style="1" bestFit="1" customWidth="1"/>
    <col min="2" max="16384" width="9.06640625" style="1"/>
  </cols>
  <sheetData>
    <row r="1" spans="1:85">
      <c r="A1" s="1" t="s">
        <v>51</v>
      </c>
    </row>
    <row r="2" spans="1:85">
      <c r="C2" s="1">
        <v>1</v>
      </c>
      <c r="E2" s="1">
        <v>2</v>
      </c>
      <c r="G2" s="1">
        <v>3</v>
      </c>
      <c r="I2" s="1">
        <v>4</v>
      </c>
      <c r="K2" s="1">
        <v>5</v>
      </c>
      <c r="M2" s="1">
        <v>6</v>
      </c>
      <c r="O2" s="1">
        <v>7</v>
      </c>
      <c r="Q2" s="1">
        <v>8</v>
      </c>
      <c r="S2" s="1">
        <v>9</v>
      </c>
      <c r="U2" s="1">
        <v>10</v>
      </c>
      <c r="W2" s="1">
        <v>11</v>
      </c>
      <c r="Y2" s="1">
        <v>12</v>
      </c>
      <c r="AA2" s="1">
        <v>13</v>
      </c>
      <c r="AC2" s="1">
        <v>14</v>
      </c>
      <c r="AE2" s="1">
        <v>15</v>
      </c>
      <c r="AG2" s="1">
        <v>16</v>
      </c>
      <c r="AI2" s="1">
        <v>17</v>
      </c>
      <c r="AK2" s="1">
        <v>18</v>
      </c>
      <c r="AM2" s="1">
        <v>19</v>
      </c>
      <c r="AO2" s="1">
        <v>20</v>
      </c>
      <c r="AQ2" s="1">
        <v>21</v>
      </c>
      <c r="AS2" s="1">
        <v>22</v>
      </c>
      <c r="AU2" s="1">
        <v>23</v>
      </c>
      <c r="AW2" s="1">
        <v>24</v>
      </c>
      <c r="AY2" s="1">
        <v>25</v>
      </c>
      <c r="BA2" s="1">
        <v>26</v>
      </c>
      <c r="BC2" s="1">
        <v>27</v>
      </c>
      <c r="BE2" s="1">
        <v>28</v>
      </c>
      <c r="BG2" s="1">
        <v>29</v>
      </c>
      <c r="BI2" s="1">
        <v>30</v>
      </c>
      <c r="BK2" s="1">
        <v>31</v>
      </c>
      <c r="BM2" s="1">
        <v>32</v>
      </c>
      <c r="BO2" s="1">
        <v>33</v>
      </c>
      <c r="BQ2" s="1">
        <v>34</v>
      </c>
      <c r="BS2" s="1">
        <v>35</v>
      </c>
      <c r="BU2" s="1">
        <v>36</v>
      </c>
      <c r="BW2" s="1">
        <v>37</v>
      </c>
      <c r="BY2" s="1">
        <v>38</v>
      </c>
      <c r="CA2" s="1">
        <v>39</v>
      </c>
      <c r="CC2" s="1">
        <v>40</v>
      </c>
      <c r="CE2" s="1">
        <v>41</v>
      </c>
      <c r="CG2" s="1">
        <v>42</v>
      </c>
    </row>
    <row r="3" spans="1:85" s="8" customFormat="1">
      <c r="A3" s="8" t="s">
        <v>2</v>
      </c>
      <c r="C3" s="8">
        <v>0.69462754818403349</v>
      </c>
      <c r="E3" s="8">
        <v>0.74171435259301366</v>
      </c>
      <c r="G3" s="8">
        <v>0.67668314948649677</v>
      </c>
      <c r="I3" s="8">
        <v>0.43274298922834487</v>
      </c>
      <c r="K3" s="8">
        <v>0.49029213464359905</v>
      </c>
      <c r="M3" s="8">
        <v>0.31398726796216336</v>
      </c>
      <c r="O3" s="8">
        <v>0.90342293689574027</v>
      </c>
      <c r="Q3" s="8">
        <v>1</v>
      </c>
      <c r="S3" s="8">
        <v>0.80895255372242825</v>
      </c>
      <c r="AE3" s="8">
        <v>0.68854576385957134</v>
      </c>
      <c r="AG3" s="8">
        <v>0.88787363264350716</v>
      </c>
      <c r="AI3" s="8">
        <v>0.84561463640961554</v>
      </c>
      <c r="AK3" s="8">
        <v>0.77842241440567805</v>
      </c>
      <c r="AM3" s="8">
        <v>0.29154527480887316</v>
      </c>
      <c r="AO3" s="8">
        <v>0.41119549906160785</v>
      </c>
      <c r="AQ3" s="8">
        <v>0.60735498810812616</v>
      </c>
      <c r="AS3" s="8">
        <v>0.69245816944561711</v>
      </c>
      <c r="AU3" s="8">
        <v>0.97395909529800739</v>
      </c>
      <c r="AW3" s="8">
        <v>0.68357583838755387</v>
      </c>
      <c r="BC3" s="8">
        <v>0.49541671717403934</v>
      </c>
      <c r="BE3" s="8">
        <v>0.51058564866096245</v>
      </c>
      <c r="BG3" s="8">
        <v>0.31068095084831487</v>
      </c>
      <c r="BI3" s="8">
        <v>0.40578250201681165</v>
      </c>
      <c r="BK3" s="8">
        <v>0.40002675149118666</v>
      </c>
      <c r="BM3" s="8">
        <v>0.28499951930914275</v>
      </c>
      <c r="BO3" s="8">
        <v>0.7586764699735411</v>
      </c>
      <c r="CE3" s="8">
        <v>0.59919578329620171</v>
      </c>
      <c r="CG3" s="8">
        <v>0.27309510573108897</v>
      </c>
    </row>
    <row r="4" spans="1:85" s="8" customFormat="1">
      <c r="A4" s="8" t="s">
        <v>3</v>
      </c>
      <c r="C4" s="8">
        <v>0.78128565994674781</v>
      </c>
      <c r="E4" s="8">
        <v>0.91046610293472219</v>
      </c>
      <c r="G4" s="8">
        <v>0.70325072417122625</v>
      </c>
      <c r="I4" s="8">
        <v>0.9816961281396428</v>
      </c>
      <c r="K4" s="8">
        <v>0.76082494910946796</v>
      </c>
      <c r="M4" s="8">
        <v>0.71895468548188213</v>
      </c>
      <c r="O4" s="8">
        <v>0.55646863596654395</v>
      </c>
      <c r="Q4" s="8">
        <v>0.55646863596654395</v>
      </c>
      <c r="S4" s="8">
        <v>0.88522774296832873</v>
      </c>
      <c r="AG4" s="8">
        <v>0.9783939909462922</v>
      </c>
      <c r="AI4" s="8">
        <v>0.63374700613194335</v>
      </c>
      <c r="AK4" s="8">
        <v>0.63374700613194335</v>
      </c>
      <c r="AM4" s="8">
        <v>0.68948624597160157</v>
      </c>
      <c r="AO4" s="8">
        <v>0.74385447188794473</v>
      </c>
      <c r="AQ4" s="8">
        <v>0.81646805077767426</v>
      </c>
      <c r="BC4" s="8">
        <v>0.7569877820923846</v>
      </c>
      <c r="BE4" s="8">
        <v>0.62508621086026939</v>
      </c>
      <c r="BG4" s="8">
        <v>0.74481585360246449</v>
      </c>
      <c r="BI4" s="8">
        <v>0.97930103369433918</v>
      </c>
      <c r="BK4" s="8">
        <v>0.96209648092493283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Cilk1 cKO qPCR</vt:lpstr>
      <vt:lpstr>in situ intensity data combined</vt:lpstr>
      <vt:lpstr>Ptch1</vt:lpstr>
      <vt:lpstr>Gli1</vt:lpstr>
      <vt:lpstr>Atoh1</vt:lpstr>
      <vt:lpstr>Sox2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문경혜(해부학교실)</dc:creator>
  <cp:lastModifiedBy>J Bok</cp:lastModifiedBy>
  <dcterms:created xsi:type="dcterms:W3CDTF">2020-07-09T06:16:34Z</dcterms:created>
  <dcterms:modified xsi:type="dcterms:W3CDTF">2020-10-09T03:05:10Z</dcterms:modified>
</cp:coreProperties>
</file>