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내 드라이브\Presentations\Papers\Manuscript_Cilia\Source data\"/>
    </mc:Choice>
  </mc:AlternateContent>
  <xr:revisionPtr revIDLastSave="0" documentId="13_ncr:1_{B735A6DF-5A61-4910-BD65-A6415A8C0D9D}" xr6:coauthVersionLast="45" xr6:coauthVersionMax="45" xr10:uidLastSave="{00000000-0000-0000-0000-000000000000}"/>
  <bookViews>
    <workbookView xWindow="-98" yWindow="-98" windowWidth="20715" windowHeight="13425" activeTab="4" xr2:uid="{00000000-000D-0000-FFFF-FFFF00000000}"/>
  </bookViews>
  <sheets>
    <sheet name="Cilk1 cilia lengths" sheetId="3" r:id="rId1"/>
    <sheet name="Tbc1d32_bromi cilia length" sheetId="4" r:id="rId2"/>
    <sheet name="Cilia lengths_all" sheetId="1" r:id="rId3"/>
    <sheet name="cochlear length" sheetId="5" r:id="rId4"/>
    <sheet name="HC number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1" i="4" l="1"/>
  <c r="J131" i="4"/>
  <c r="J87" i="4"/>
  <c r="D87" i="4"/>
  <c r="G87" i="4"/>
  <c r="O43" i="4"/>
  <c r="G43" i="4"/>
  <c r="J43" i="4"/>
  <c r="D123" i="3"/>
  <c r="F123" i="3"/>
  <c r="G123" i="3"/>
  <c r="I123" i="3"/>
  <c r="J123" i="3"/>
  <c r="M123" i="3"/>
  <c r="N123" i="3"/>
  <c r="P123" i="3"/>
  <c r="Q123" i="3"/>
  <c r="S123" i="3"/>
  <c r="T123" i="3"/>
  <c r="C123" i="3"/>
  <c r="I68" i="3"/>
  <c r="C68" i="3"/>
  <c r="F68" i="3"/>
  <c r="D68" i="3"/>
  <c r="G68" i="3"/>
  <c r="J68" i="3"/>
  <c r="M68" i="3"/>
  <c r="N68" i="3"/>
  <c r="P68" i="3"/>
  <c r="Q68" i="3"/>
  <c r="S68" i="3"/>
  <c r="C178" i="3"/>
  <c r="Q178" i="3"/>
  <c r="F178" i="3"/>
  <c r="S178" i="3"/>
  <c r="M178" i="3" l="1"/>
  <c r="D178" i="3"/>
  <c r="I178" i="3"/>
  <c r="P178" i="3"/>
  <c r="J178" i="3"/>
  <c r="T178" i="3"/>
  <c r="G178" i="3"/>
  <c r="N178" i="3"/>
  <c r="E10" i="1" l="1"/>
  <c r="E6" i="1"/>
  <c r="G131" i="4"/>
  <c r="E13" i="1" s="1"/>
  <c r="O131" i="4"/>
  <c r="U131" i="4"/>
  <c r="R43" i="4"/>
  <c r="U43" i="4"/>
  <c r="R131" i="4"/>
  <c r="U87" i="4"/>
  <c r="O87" i="4"/>
  <c r="R87" i="4"/>
  <c r="C14" i="1" l="1"/>
  <c r="D14" i="1"/>
  <c r="E14" i="1"/>
  <c r="E5" i="1"/>
  <c r="E9" i="1"/>
  <c r="D6" i="1"/>
  <c r="C5" i="1"/>
  <c r="C9" i="1"/>
  <c r="F9" i="1" s="1"/>
  <c r="C10" i="1"/>
  <c r="D10" i="1"/>
  <c r="C6" i="1"/>
  <c r="D5" i="1"/>
  <c r="D9" i="1"/>
  <c r="D13" i="1"/>
  <c r="I6" i="1" l="1"/>
  <c r="J15" i="1" s="1"/>
  <c r="F14" i="1"/>
  <c r="M6" i="1"/>
  <c r="J16" i="1" s="1"/>
  <c r="F10" i="1"/>
  <c r="N7" i="1"/>
  <c r="M16" i="1" s="1"/>
  <c r="J7" i="1"/>
  <c r="M15" i="1" s="1"/>
  <c r="N5" i="1"/>
  <c r="L16" i="1" s="1"/>
  <c r="J5" i="1"/>
  <c r="L15" i="1" s="1"/>
  <c r="F6" i="1"/>
  <c r="M7" i="1"/>
  <c r="K16" i="1" s="1"/>
  <c r="I7" i="1"/>
  <c r="K15" i="1" s="1"/>
  <c r="F5" i="1"/>
  <c r="D43" i="4" l="1"/>
  <c r="C13" i="1" s="1"/>
  <c r="F13" i="1" l="1"/>
  <c r="M5" i="1"/>
  <c r="I16" i="1" s="1"/>
  <c r="I5" i="1"/>
  <c r="I15" i="1" s="1"/>
  <c r="D39" i="5" l="1"/>
  <c r="D41" i="5" s="1"/>
  <c r="D40" i="5"/>
  <c r="D47" i="5" s="1"/>
  <c r="D22" i="6"/>
  <c r="D24" i="6" s="1"/>
  <c r="D23" i="6"/>
  <c r="D46" i="5" l="1"/>
  <c r="G42" i="5" l="1"/>
  <c r="F42" i="5"/>
  <c r="E42" i="5"/>
  <c r="C33" i="5"/>
  <c r="G33" i="5"/>
  <c r="G11" i="5"/>
  <c r="F40" i="5" s="1"/>
  <c r="F47" i="5" s="1"/>
  <c r="G10" i="5"/>
  <c r="C11" i="5"/>
  <c r="C10" i="5"/>
  <c r="G22" i="5"/>
  <c r="C23" i="5"/>
  <c r="C22" i="5"/>
  <c r="G34" i="5"/>
  <c r="E40" i="5" s="1"/>
  <c r="E47" i="5" s="1"/>
  <c r="G23" i="6"/>
  <c r="F23" i="6"/>
  <c r="E23" i="6"/>
  <c r="G22" i="6"/>
  <c r="G24" i="6" s="1"/>
  <c r="F22" i="6"/>
  <c r="F24" i="6" s="1"/>
  <c r="E22" i="6"/>
  <c r="E24" i="6" s="1"/>
  <c r="G41" i="5" l="1"/>
  <c r="G39" i="5"/>
  <c r="G46" i="5" s="1"/>
  <c r="E39" i="5"/>
  <c r="E46" i="5" s="1"/>
  <c r="E41" i="5"/>
  <c r="F41" i="5"/>
  <c r="F39" i="5"/>
  <c r="F46" i="5" s="1"/>
  <c r="G23" i="5" l="1"/>
  <c r="G40" i="5" s="1"/>
  <c r="G47" i="5" s="1"/>
  <c r="C34" i="5"/>
</calcChain>
</file>

<file path=xl/sharedStrings.xml><?xml version="1.0" encoding="utf-8"?>
<sst xmlns="http://schemas.openxmlformats.org/spreadsheetml/2006/main" count="251" uniqueCount="118">
  <si>
    <t>Bromi</t>
  </si>
  <si>
    <t>WT HC</t>
  </si>
  <si>
    <t>WT SC</t>
  </si>
  <si>
    <t>SDV</t>
    <phoneticPr fontId="1" type="noConversion"/>
  </si>
  <si>
    <t>WT10%</t>
    <phoneticPr fontId="3" type="noConversion"/>
  </si>
  <si>
    <t>WT50%</t>
    <phoneticPr fontId="3" type="noConversion"/>
  </si>
  <si>
    <t>WT90%</t>
    <phoneticPr fontId="3" type="noConversion"/>
  </si>
  <si>
    <t>MT10%</t>
    <phoneticPr fontId="3" type="noConversion"/>
  </si>
  <si>
    <t>MT50%</t>
    <phoneticPr fontId="3" type="noConversion"/>
  </si>
  <si>
    <t>MT90%</t>
    <phoneticPr fontId="3" type="noConversion"/>
  </si>
  <si>
    <t>HC</t>
  </si>
  <si>
    <t>Bromi cochlear length</t>
    <phoneticPr fontId="1" type="noConversion"/>
  </si>
  <si>
    <t>mutant</t>
    <phoneticPr fontId="1" type="noConversion"/>
  </si>
  <si>
    <t>WT</t>
    <phoneticPr fontId="1" type="noConversion"/>
  </si>
  <si>
    <r>
      <rPr>
        <i/>
        <sz val="11"/>
        <color theme="1"/>
        <rFont val="Calibri"/>
        <family val="3"/>
        <charset val="129"/>
        <scheme val="minor"/>
      </rPr>
      <t>Ift88</t>
    </r>
    <r>
      <rPr>
        <sz val="11"/>
        <color theme="1"/>
        <rFont val="Calibri"/>
        <family val="2"/>
        <charset val="129"/>
        <scheme val="minor"/>
      </rPr>
      <t xml:space="preserve"> cKO</t>
    </r>
  </si>
  <si>
    <r>
      <rPr>
        <i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KO</t>
    </r>
  </si>
  <si>
    <r>
      <rPr>
        <i/>
        <sz val="11"/>
        <color theme="1"/>
        <rFont val="Calibri"/>
        <family val="3"/>
        <charset val="129"/>
        <scheme val="minor"/>
      </rPr>
      <t>Ick</t>
    </r>
    <r>
      <rPr>
        <sz val="11"/>
        <color theme="1"/>
        <rFont val="Calibri"/>
        <family val="2"/>
        <charset val="129"/>
        <scheme val="minor"/>
      </rPr>
      <t xml:space="preserve"> KO</t>
    </r>
  </si>
  <si>
    <t>B126C</t>
    <phoneticPr fontId="1" type="noConversion"/>
  </si>
  <si>
    <t>B127A</t>
    <phoneticPr fontId="1" type="noConversion"/>
  </si>
  <si>
    <t>Averaged cochlear length</t>
    <phoneticPr fontId="1" type="noConversion"/>
  </si>
  <si>
    <t>B126E</t>
    <phoneticPr fontId="1" type="noConversion"/>
  </si>
  <si>
    <t>B127B</t>
    <phoneticPr fontId="1" type="noConversion"/>
  </si>
  <si>
    <t>B135C</t>
    <phoneticPr fontId="1" type="noConversion"/>
  </si>
  <si>
    <t>B135D</t>
    <phoneticPr fontId="1" type="noConversion"/>
  </si>
  <si>
    <t>B135B</t>
    <phoneticPr fontId="1" type="noConversion"/>
  </si>
  <si>
    <t>B138B</t>
    <phoneticPr fontId="1" type="noConversion"/>
  </si>
  <si>
    <t>B44A LE</t>
    <phoneticPr fontId="1" type="noConversion"/>
  </si>
  <si>
    <t>B138C</t>
    <phoneticPr fontId="1" type="noConversion"/>
  </si>
  <si>
    <t>B44C</t>
    <phoneticPr fontId="1" type="noConversion"/>
  </si>
  <si>
    <t>B138A LE</t>
    <phoneticPr fontId="1" type="noConversion"/>
  </si>
  <si>
    <t>average</t>
  </si>
  <si>
    <t xml:space="preserve">SDV </t>
    <phoneticPr fontId="1" type="noConversion"/>
  </si>
  <si>
    <t>Ick cochlear length</t>
    <phoneticPr fontId="1" type="noConversion"/>
  </si>
  <si>
    <t>Ick268</t>
    <phoneticPr fontId="1" type="noConversion"/>
  </si>
  <si>
    <t>Ick268A</t>
    <phoneticPr fontId="1" type="noConversion"/>
  </si>
  <si>
    <t>Ick268B</t>
    <phoneticPr fontId="1" type="noConversion"/>
  </si>
  <si>
    <t>Ick266C</t>
    <phoneticPr fontId="1" type="noConversion"/>
  </si>
  <si>
    <t>Ick266A</t>
    <phoneticPr fontId="1" type="noConversion"/>
  </si>
  <si>
    <t>Ick164C</t>
    <phoneticPr fontId="1" type="noConversion"/>
  </si>
  <si>
    <t>Ick164B</t>
    <phoneticPr fontId="1" type="noConversion"/>
  </si>
  <si>
    <t>Ick57C</t>
    <phoneticPr fontId="1" type="noConversion"/>
  </si>
  <si>
    <t>Ick57B</t>
    <phoneticPr fontId="1" type="noConversion"/>
  </si>
  <si>
    <t>PFT cochlear length</t>
    <phoneticPr fontId="1" type="noConversion"/>
  </si>
  <si>
    <t>PFT413C</t>
    <phoneticPr fontId="1" type="noConversion"/>
  </si>
  <si>
    <t>PFT415A LE</t>
    <phoneticPr fontId="1" type="noConversion"/>
  </si>
  <si>
    <t>PFT413A</t>
    <phoneticPr fontId="1" type="noConversion"/>
  </si>
  <si>
    <t>PFT413E RE</t>
    <phoneticPr fontId="1" type="noConversion"/>
  </si>
  <si>
    <t>PFT413E LE</t>
    <phoneticPr fontId="1" type="noConversion"/>
  </si>
  <si>
    <t>PFT25G</t>
    <phoneticPr fontId="1" type="noConversion"/>
  </si>
  <si>
    <t>PFT25B LE</t>
    <phoneticPr fontId="1" type="noConversion"/>
  </si>
  <si>
    <t>PFT25F</t>
    <phoneticPr fontId="1" type="noConversion"/>
  </si>
  <si>
    <t>PFT25B RE</t>
    <phoneticPr fontId="1" type="noConversion"/>
  </si>
  <si>
    <t>PFT143F</t>
    <phoneticPr fontId="1" type="noConversion"/>
  </si>
  <si>
    <t>PFT143D</t>
    <phoneticPr fontId="1" type="noConversion"/>
  </si>
  <si>
    <t>Control</t>
  </si>
  <si>
    <t>B44A LE</t>
  </si>
  <si>
    <t>B58C</t>
    <phoneticPr fontId="1" type="noConversion"/>
  </si>
  <si>
    <t>B135A</t>
  </si>
  <si>
    <t>B135B</t>
  </si>
  <si>
    <t>B126B</t>
  </si>
  <si>
    <t>B126A</t>
  </si>
  <si>
    <t xml:space="preserve">Control </t>
  </si>
  <si>
    <t xml:space="preserve">Ick </t>
  </si>
  <si>
    <t>Ick356D</t>
    <phoneticPr fontId="1" type="noConversion"/>
  </si>
  <si>
    <t>Ick268C</t>
    <phoneticPr fontId="1" type="noConversion"/>
  </si>
  <si>
    <t>Ick356A</t>
    <phoneticPr fontId="1" type="noConversion"/>
  </si>
  <si>
    <t>PFT cKO</t>
  </si>
  <si>
    <t>PFT233B</t>
    <phoneticPr fontId="1" type="noConversion"/>
  </si>
  <si>
    <t>PFT192A LE</t>
    <phoneticPr fontId="1" type="noConversion"/>
  </si>
  <si>
    <t>PFT192D</t>
    <phoneticPr fontId="1" type="noConversion"/>
  </si>
  <si>
    <t>PFT192A RE</t>
    <phoneticPr fontId="1" type="noConversion"/>
  </si>
  <si>
    <t>PFT415A</t>
    <phoneticPr fontId="1" type="noConversion"/>
  </si>
  <si>
    <t>Averaged hair cell number</t>
    <phoneticPr fontId="1" type="noConversion"/>
  </si>
  <si>
    <r>
      <rPr>
        <i/>
        <sz val="11"/>
        <color theme="1"/>
        <rFont val="Calibri"/>
        <family val="3"/>
        <charset val="129"/>
        <scheme val="minor"/>
      </rPr>
      <t>Bromi</t>
    </r>
    <r>
      <rPr>
        <sz val="11"/>
        <color theme="1"/>
        <rFont val="Calibri"/>
        <family val="2"/>
        <charset val="129"/>
        <scheme val="minor"/>
      </rPr>
      <t xml:space="preserve"> KO</t>
    </r>
  </si>
  <si>
    <r>
      <rPr>
        <i/>
        <sz val="11"/>
        <color theme="1"/>
        <rFont val="Calibri"/>
        <family val="3"/>
        <charset val="129"/>
        <scheme val="minor"/>
      </rPr>
      <t xml:space="preserve">Ick </t>
    </r>
    <r>
      <rPr>
        <sz val="11"/>
        <color theme="1"/>
        <rFont val="Calibri"/>
        <family val="2"/>
        <charset val="129"/>
        <scheme val="minor"/>
      </rPr>
      <t>KO</t>
    </r>
  </si>
  <si>
    <t>%</t>
    <phoneticPr fontId="1" type="noConversion"/>
  </si>
  <si>
    <t>t-test</t>
    <phoneticPr fontId="1" type="noConversion"/>
  </si>
  <si>
    <t>control (um)</t>
  </si>
  <si>
    <t>(um)</t>
  </si>
  <si>
    <t>(mm)</t>
  </si>
  <si>
    <t>um</t>
    <phoneticPr fontId="1" type="noConversion"/>
  </si>
  <si>
    <t>wild type 1</t>
    <phoneticPr fontId="3" type="noConversion"/>
  </si>
  <si>
    <t>wild type 2</t>
    <phoneticPr fontId="3" type="noConversion"/>
  </si>
  <si>
    <t>wild type 3</t>
    <phoneticPr fontId="3" type="noConversion"/>
  </si>
  <si>
    <t>Aveage</t>
    <phoneticPr fontId="1" type="noConversion"/>
  </si>
  <si>
    <t>HC</t>
    <phoneticPr fontId="1" type="noConversion"/>
  </si>
  <si>
    <t>SC</t>
    <phoneticPr fontId="1" type="noConversion"/>
  </si>
  <si>
    <t>WT 10%</t>
    <phoneticPr fontId="1" type="noConversion"/>
  </si>
  <si>
    <t>WT 50%</t>
    <phoneticPr fontId="1" type="noConversion"/>
  </si>
  <si>
    <t>WT 90%</t>
    <phoneticPr fontId="1" type="noConversion"/>
  </si>
  <si>
    <t>Wild type 1</t>
    <phoneticPr fontId="1" type="noConversion"/>
  </si>
  <si>
    <t>Wild type 2</t>
    <phoneticPr fontId="1" type="noConversion"/>
  </si>
  <si>
    <t>Wild type 3</t>
    <phoneticPr fontId="1" type="noConversion"/>
  </si>
  <si>
    <t xml:space="preserve">um </t>
    <phoneticPr fontId="1" type="noConversion"/>
  </si>
  <si>
    <t>Average</t>
    <phoneticPr fontId="1" type="noConversion"/>
  </si>
  <si>
    <t>HC</t>
    <phoneticPr fontId="1" type="noConversion"/>
  </si>
  <si>
    <t>WT</t>
    <phoneticPr fontId="1" type="noConversion"/>
  </si>
  <si>
    <t>Average</t>
    <phoneticPr fontId="1" type="noConversion"/>
  </si>
  <si>
    <t>Ick</t>
    <phoneticPr fontId="1" type="noConversion"/>
  </si>
  <si>
    <t>WT</t>
    <phoneticPr fontId="1" type="noConversion"/>
  </si>
  <si>
    <t>WT</t>
    <phoneticPr fontId="1" type="noConversion"/>
  </si>
  <si>
    <t>HC</t>
    <phoneticPr fontId="1" type="noConversion"/>
  </si>
  <si>
    <t>STDEV</t>
    <phoneticPr fontId="1" type="noConversion"/>
  </si>
  <si>
    <t>Average</t>
    <phoneticPr fontId="1" type="noConversion"/>
  </si>
  <si>
    <t>KO 10%</t>
    <phoneticPr fontId="1" type="noConversion"/>
  </si>
  <si>
    <t>KO 50%</t>
    <phoneticPr fontId="1" type="noConversion"/>
  </si>
  <si>
    <t>KO 90%</t>
    <phoneticPr fontId="1" type="noConversion"/>
  </si>
  <si>
    <t>Cilk1 KO 1</t>
    <phoneticPr fontId="1" type="noConversion"/>
  </si>
  <si>
    <t>Cilk1 KO 2</t>
    <phoneticPr fontId="1" type="noConversion"/>
  </si>
  <si>
    <t>Cilk1 KO 3</t>
    <phoneticPr fontId="1" type="noConversion"/>
  </si>
  <si>
    <r>
      <t>Tbc1d32</t>
    </r>
    <r>
      <rPr>
        <b/>
        <vertAlign val="superscript"/>
        <sz val="10"/>
        <color theme="1"/>
        <rFont val="Calibri"/>
        <family val="3"/>
        <charset val="129"/>
        <scheme val="minor"/>
      </rPr>
      <t>bromi</t>
    </r>
    <r>
      <rPr>
        <b/>
        <sz val="10"/>
        <color theme="1"/>
        <rFont val="Calibri"/>
        <family val="3"/>
        <charset val="129"/>
        <scheme val="minor"/>
      </rPr>
      <t xml:space="preserve"> 1</t>
    </r>
    <phoneticPr fontId="1" type="noConversion"/>
  </si>
  <si>
    <r>
      <t>Tbc1d32</t>
    </r>
    <r>
      <rPr>
        <b/>
        <vertAlign val="superscript"/>
        <sz val="10"/>
        <color theme="1"/>
        <rFont val="Calibri"/>
        <family val="3"/>
        <charset val="129"/>
        <scheme val="minor"/>
      </rPr>
      <t>bromi</t>
    </r>
    <r>
      <rPr>
        <b/>
        <sz val="10"/>
        <color theme="1"/>
        <rFont val="Calibri"/>
        <family val="3"/>
        <charset val="129"/>
        <scheme val="minor"/>
      </rPr>
      <t xml:space="preserve"> 2</t>
    </r>
    <phoneticPr fontId="1" type="noConversion"/>
  </si>
  <si>
    <r>
      <t>Tbc1d32</t>
    </r>
    <r>
      <rPr>
        <b/>
        <vertAlign val="superscript"/>
        <sz val="10"/>
        <color theme="1"/>
        <rFont val="Calibri"/>
        <family val="3"/>
        <charset val="129"/>
        <scheme val="minor"/>
      </rPr>
      <t>bromi</t>
    </r>
    <r>
      <rPr>
        <b/>
        <sz val="10"/>
        <color theme="1"/>
        <rFont val="Calibri"/>
        <family val="3"/>
        <charset val="129"/>
        <scheme val="minor"/>
      </rPr>
      <t xml:space="preserve"> 3</t>
    </r>
    <phoneticPr fontId="1" type="noConversion"/>
  </si>
  <si>
    <t>Cilk1 KO</t>
    <phoneticPr fontId="1" type="noConversion"/>
  </si>
  <si>
    <r>
      <t>Tbc1d32</t>
    </r>
    <r>
      <rPr>
        <vertAlign val="superscript"/>
        <sz val="10"/>
        <color theme="1"/>
        <rFont val="Calibri"/>
        <family val="3"/>
        <charset val="129"/>
        <scheme val="minor"/>
      </rPr>
      <t>bromi</t>
    </r>
    <phoneticPr fontId="1" type="noConversion"/>
  </si>
  <si>
    <r>
      <t>Tbc1d32</t>
    </r>
    <r>
      <rPr>
        <vertAlign val="superscript"/>
        <sz val="10"/>
        <color theme="1"/>
        <rFont val="Calibri"/>
        <family val="3"/>
        <charset val="129"/>
        <scheme val="minor"/>
      </rPr>
      <t>bromi</t>
    </r>
    <r>
      <rPr>
        <sz val="10"/>
        <color theme="1"/>
        <rFont val="Calibri"/>
        <family val="2"/>
        <scheme val="minor"/>
      </rPr>
      <t xml:space="preserve"> HC</t>
    </r>
    <phoneticPr fontId="1" type="noConversion"/>
  </si>
  <si>
    <t>Cilk1 KO HC</t>
    <phoneticPr fontId="1" type="noConversion"/>
  </si>
  <si>
    <t>Cilk1 KO SC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</si>
</sst>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;[Red]0.000"/>
    <numFmt numFmtId="165" formatCode="0.00_ "/>
    <numFmt numFmtId="166" formatCode="0_);[Red]\(0\)"/>
    <numFmt numFmtId="167" formatCode="0.0_);[Red]\(0.0\)"/>
    <numFmt numFmtId="168" formatCode="0.00_);[Red]\(0.00\)"/>
    <numFmt numFmtId="169" formatCode="0.0_ "/>
  </numFmts>
  <fonts count="1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0"/>
      <color theme="1"/>
      <name val="Calibri"/>
      <family val="3"/>
      <charset val="129"/>
      <scheme val="minor"/>
    </font>
    <font>
      <sz val="8"/>
      <name val="Calibri"/>
      <family val="3"/>
      <charset val="129"/>
      <scheme val="minor"/>
    </font>
    <font>
      <sz val="10"/>
      <color theme="1"/>
      <name val="Calibri"/>
      <family val="3"/>
      <charset val="129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i/>
      <sz val="11"/>
      <color theme="1"/>
      <name val="Calibri"/>
      <family val="3"/>
      <charset val="129"/>
      <scheme val="minor"/>
    </font>
    <font>
      <sz val="12"/>
      <color theme="1"/>
      <name val="Calibri"/>
      <family val="3"/>
      <charset val="129"/>
      <scheme val="minor"/>
    </font>
    <font>
      <b/>
      <vertAlign val="superscript"/>
      <sz val="10"/>
      <color theme="1"/>
      <name val="Calibri"/>
      <family val="3"/>
      <charset val="129"/>
      <scheme val="minor"/>
    </font>
    <font>
      <vertAlign val="superscript"/>
      <sz val="10"/>
      <color theme="1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Border="1" applyAlignment="1"/>
    <xf numFmtId="0" fontId="4" fillId="0" borderId="0" xfId="0" applyFont="1" applyBorder="1" applyAlignment="1"/>
    <xf numFmtId="0" fontId="2" fillId="2" borderId="2" xfId="0" applyFont="1" applyFill="1" applyBorder="1" applyAlignment="1"/>
    <xf numFmtId="9" fontId="2" fillId="2" borderId="2" xfId="0" applyNumberFormat="1" applyFont="1" applyFill="1" applyBorder="1" applyAlignment="1"/>
    <xf numFmtId="0" fontId="2" fillId="2" borderId="0" xfId="0" applyFont="1" applyFill="1" applyBorder="1" applyAlignment="1"/>
    <xf numFmtId="9" fontId="5" fillId="2" borderId="0" xfId="0" applyNumberFormat="1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2" fillId="0" borderId="0" xfId="0" applyFont="1" applyFill="1" applyBorder="1" applyAlignment="1"/>
    <xf numFmtId="9" fontId="2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65" fontId="0" fillId="0" borderId="2" xfId="0" applyNumberFormat="1" applyBorder="1">
      <alignment vertical="center"/>
    </xf>
    <xf numFmtId="1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Fill="1" applyAlignment="1">
      <alignment horizontal="center" vertical="center"/>
    </xf>
    <xf numFmtId="165" fontId="0" fillId="0" borderId="2" xfId="0" applyNumberFormat="1" applyFill="1" applyBorder="1">
      <alignment vertical="center"/>
    </xf>
    <xf numFmtId="165" fontId="7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165" fontId="0" fillId="0" borderId="0" xfId="0" applyNumberFormat="1" applyBorder="1">
      <alignment vertical="center"/>
    </xf>
    <xf numFmtId="10" fontId="0" fillId="0" borderId="0" xfId="0" applyNumberFormat="1" applyBorder="1">
      <alignment vertical="center"/>
    </xf>
    <xf numFmtId="165" fontId="0" fillId="0" borderId="0" xfId="0" applyNumberFormat="1" applyBorder="1" applyAlignment="1">
      <alignment horizontal="center" vertical="center"/>
    </xf>
    <xf numFmtId="10" fontId="8" fillId="0" borderId="0" xfId="0" applyNumberFormat="1" applyFont="1" applyBorder="1">
      <alignment vertical="center"/>
    </xf>
    <xf numFmtId="165" fontId="0" fillId="0" borderId="0" xfId="0" applyNumberFormat="1" applyFill="1" applyBorder="1">
      <alignment vertical="center"/>
    </xf>
    <xf numFmtId="10" fontId="0" fillId="0" borderId="0" xfId="0" applyNumberForma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center"/>
    </xf>
    <xf numFmtId="9" fontId="5" fillId="2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'Cilia lengths_all'!$H$15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'Cilia lengths_all'!$I$16:$M$16</c:f>
                <c:numCache>
                  <c:formatCode>General</c:formatCode>
                  <c:ptCount val="5"/>
                  <c:pt idx="0">
                    <c:v>0.15019403948921348</c:v>
                  </c:pt>
                  <c:pt idx="1">
                    <c:v>0.48257776245276413</c:v>
                  </c:pt>
                  <c:pt idx="2">
                    <c:v>0.16473134578792076</c:v>
                  </c:pt>
                  <c:pt idx="3">
                    <c:v>0.39248736726342781</c:v>
                  </c:pt>
                  <c:pt idx="4">
                    <c:v>0.39248736726342781</c:v>
                  </c:pt>
                </c:numCache>
              </c:numRef>
            </c:plus>
            <c:minus>
              <c:numRef>
                <c:f>'Cilia lengths_all'!$I$16:$M$16</c:f>
                <c:numCache>
                  <c:formatCode>General</c:formatCode>
                  <c:ptCount val="5"/>
                  <c:pt idx="0">
                    <c:v>0.15019403948921348</c:v>
                  </c:pt>
                  <c:pt idx="1">
                    <c:v>0.48257776245276413</c:v>
                  </c:pt>
                  <c:pt idx="2">
                    <c:v>0.16473134578792076</c:v>
                  </c:pt>
                  <c:pt idx="3">
                    <c:v>0.39248736726342781</c:v>
                  </c:pt>
                  <c:pt idx="4">
                    <c:v>0.39248736726342781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'Cilia lengths_all'!$I$14:$M$14</c:f>
              <c:strCache>
                <c:ptCount val="5"/>
                <c:pt idx="0">
                  <c:v>WT HC</c:v>
                </c:pt>
                <c:pt idx="1">
                  <c:v>Tbc1d32bromi HC</c:v>
                </c:pt>
                <c:pt idx="2">
                  <c:v>Cilk1 KO HC</c:v>
                </c:pt>
                <c:pt idx="3">
                  <c:v>WT SC</c:v>
                </c:pt>
                <c:pt idx="4">
                  <c:v>Cilk1 KO SC</c:v>
                </c:pt>
              </c:strCache>
            </c:strRef>
          </c:cat>
          <c:val>
            <c:numRef>
              <c:f>'Cilia lengths_all'!$I$15:$M$15</c:f>
              <c:numCache>
                <c:formatCode>General</c:formatCode>
                <c:ptCount val="5"/>
                <c:pt idx="0">
                  <c:v>1.4981305877402387</c:v>
                </c:pt>
                <c:pt idx="1">
                  <c:v>2.3819990299315617</c:v>
                </c:pt>
                <c:pt idx="2">
                  <c:v>2.1728096242850499</c:v>
                </c:pt>
                <c:pt idx="3">
                  <c:v>1.8512230637520162</c:v>
                </c:pt>
                <c:pt idx="4">
                  <c:v>2.9902702948717952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5-4D28-AEB0-26356250B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288928"/>
        <c:axId val="584289256"/>
      </c:barChart>
      <c:catAx>
        <c:axId val="58428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289256"/>
        <c:crosses val="autoZero"/>
        <c:auto val="1"/>
        <c:lblAlgn val="ctr"/>
        <c:lblOffset val="100"/>
        <c:noMultiLvlLbl val="0"/>
      </c:catAx>
      <c:valAx>
        <c:axId val="58428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288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'cochlear length'!$D$47:$G$47</c:f>
                <c:numCache>
                  <c:formatCode>General</c:formatCode>
                  <c:ptCount val="4"/>
                  <c:pt idx="0">
                    <c:v>0.31005605067731534</c:v>
                  </c:pt>
                  <c:pt idx="1">
                    <c:v>0.19315961785730856</c:v>
                  </c:pt>
                  <c:pt idx="2">
                    <c:v>0.17471207283534296</c:v>
                  </c:pt>
                  <c:pt idx="3">
                    <c:v>0.34350642056194775</c:v>
                  </c:pt>
                </c:numCache>
              </c:numRef>
            </c:plus>
            <c:minus>
              <c:numRef>
                <c:f>'cochlear length'!$D$47:$G$47</c:f>
                <c:numCache>
                  <c:formatCode>General</c:formatCode>
                  <c:ptCount val="4"/>
                  <c:pt idx="0">
                    <c:v>0.31005605067731534</c:v>
                  </c:pt>
                  <c:pt idx="1">
                    <c:v>0.19315961785730856</c:v>
                  </c:pt>
                  <c:pt idx="2">
                    <c:v>0.17471207283534296</c:v>
                  </c:pt>
                  <c:pt idx="3">
                    <c:v>0.34350642056194775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'cochlear length'!$D$45:$G$45</c:f>
              <c:strCache>
                <c:ptCount val="4"/>
                <c:pt idx="0">
                  <c:v>WT</c:v>
                </c:pt>
                <c:pt idx="1">
                  <c:v>Ift88 cKO</c:v>
                </c:pt>
                <c:pt idx="2">
                  <c:v>bromi KO</c:v>
                </c:pt>
                <c:pt idx="3">
                  <c:v>Ick KO</c:v>
                </c:pt>
              </c:strCache>
            </c:strRef>
          </c:cat>
          <c:val>
            <c:numRef>
              <c:f>'cochlear length'!$D$46:$G$46</c:f>
              <c:numCache>
                <c:formatCode>General</c:formatCode>
                <c:ptCount val="4"/>
                <c:pt idx="0">
                  <c:v>5.6224411718749998</c:v>
                </c:pt>
                <c:pt idx="1">
                  <c:v>3.4882611603694773</c:v>
                </c:pt>
                <c:pt idx="2">
                  <c:v>3.1252022904483803</c:v>
                </c:pt>
                <c:pt idx="3">
                  <c:v>4.7191392560480434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7-477B-BA6C-E04DFAF88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6232064"/>
        <c:axId val="426232720"/>
      </c:barChart>
      <c:catAx>
        <c:axId val="4262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32720"/>
        <c:crosses val="autoZero"/>
        <c:auto val="1"/>
        <c:lblAlgn val="ctr"/>
        <c:lblOffset val="100"/>
        <c:noMultiLvlLbl val="0"/>
      </c:catAx>
      <c:valAx>
        <c:axId val="4262327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23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 number'!$D$23:$G$23</c:f>
                <c:numCache>
                  <c:formatCode>General</c:formatCode>
                  <c:ptCount val="4"/>
                  <c:pt idx="0">
                    <c:v>211.56491742657684</c:v>
                  </c:pt>
                  <c:pt idx="1">
                    <c:v>172.42012643540198</c:v>
                  </c:pt>
                  <c:pt idx="2">
                    <c:v>55.698294408356887</c:v>
                  </c:pt>
                  <c:pt idx="3">
                    <c:v>44.071910933533772</c:v>
                  </c:pt>
                </c:numCache>
              </c:numRef>
            </c:plus>
            <c:minus>
              <c:numRef>
                <c:f>'HC number'!$D$23:$G$23</c:f>
                <c:numCache>
                  <c:formatCode>General</c:formatCode>
                  <c:ptCount val="4"/>
                  <c:pt idx="0">
                    <c:v>211.56491742657684</c:v>
                  </c:pt>
                  <c:pt idx="1">
                    <c:v>172.42012643540198</c:v>
                  </c:pt>
                  <c:pt idx="2">
                    <c:v>55.698294408356887</c:v>
                  </c:pt>
                  <c:pt idx="3">
                    <c:v>44.071910933533772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 number'!$D$21:$G$21</c:f>
              <c:strCache>
                <c:ptCount val="4"/>
                <c:pt idx="0">
                  <c:v>WT</c:v>
                </c:pt>
                <c:pt idx="1">
                  <c:v>Ift88 cKO</c:v>
                </c:pt>
                <c:pt idx="2">
                  <c:v>Bromi KO</c:v>
                </c:pt>
                <c:pt idx="3">
                  <c:v>Ick KO</c:v>
                </c:pt>
              </c:strCache>
            </c:strRef>
          </c:cat>
          <c:val>
            <c:numRef>
              <c:f>'HC number'!$D$22:$G$22</c:f>
              <c:numCache>
                <c:formatCode>0.0_ </c:formatCode>
                <c:ptCount val="4"/>
                <c:pt idx="0">
                  <c:v>2438.5</c:v>
                </c:pt>
                <c:pt idx="1">
                  <c:v>1678.8</c:v>
                </c:pt>
                <c:pt idx="2">
                  <c:v>1394.4</c:v>
                </c:pt>
                <c:pt idx="3">
                  <c:v>2175.3333333333335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8-4AE7-9FEC-2FEDB7F8F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1315000"/>
        <c:axId val="411115992"/>
      </c:barChart>
      <c:catAx>
        <c:axId val="261315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15992"/>
        <c:crosses val="autoZero"/>
        <c:auto val="1"/>
        <c:lblAlgn val="ctr"/>
        <c:lblOffset val="100"/>
        <c:noMultiLvlLbl val="0"/>
      </c:catAx>
      <c:valAx>
        <c:axId val="41111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315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18</xdr:row>
      <xdr:rowOff>71437</xdr:rowOff>
    </xdr:from>
    <xdr:to>
      <xdr:col>13</xdr:col>
      <xdr:colOff>533400</xdr:colOff>
      <xdr:row>34</xdr:row>
      <xdr:rowOff>71437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50</xdr:row>
      <xdr:rowOff>42862</xdr:rowOff>
    </xdr:from>
    <xdr:to>
      <xdr:col>7</xdr:col>
      <xdr:colOff>84666</xdr:colOff>
      <xdr:row>63</xdr:row>
      <xdr:rowOff>61912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25</xdr:row>
      <xdr:rowOff>9525</xdr:rowOff>
    </xdr:from>
    <xdr:to>
      <xdr:col>5</xdr:col>
      <xdr:colOff>619125</xdr:colOff>
      <xdr:row>37</xdr:row>
      <xdr:rowOff>180975</xdr:rowOff>
    </xdr:to>
    <xdr:graphicFrame macro="">
      <xdr:nvGraphicFramePr>
        <xdr:cNvPr id="2" name="차트 2">
          <a:extLst>
            <a:ext uri="{FF2B5EF4-FFF2-40B4-BE49-F238E27FC236}">
              <a16:creationId xmlns:a16="http://schemas.microsoft.com/office/drawing/2014/main" id="{4F0C65EA-73B7-4509-8364-C98C1F144E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201"/>
  <sheetViews>
    <sheetView zoomScale="70" zoomScaleNormal="70" workbookViewId="0">
      <selection activeCell="F36" sqref="F36"/>
    </sheetView>
  </sheetViews>
  <sheetFormatPr defaultColWidth="9.1328125" defaultRowHeight="13.15"/>
  <cols>
    <col min="1" max="1" width="9.1328125" style="7"/>
    <col min="2" max="2" width="10.86328125" style="7" bestFit="1" customWidth="1"/>
    <col min="3" max="3" width="12.86328125" style="7" bestFit="1" customWidth="1"/>
    <col min="4" max="11" width="9.1328125" style="7"/>
    <col min="12" max="12" width="10.86328125" style="7" bestFit="1" customWidth="1"/>
    <col min="13" max="16384" width="9.1328125" style="7"/>
  </cols>
  <sheetData>
    <row r="2" spans="1:20">
      <c r="A2" s="52"/>
      <c r="B2" s="12" t="s">
        <v>93</v>
      </c>
      <c r="C2" s="55" t="s">
        <v>87</v>
      </c>
      <c r="D2" s="55"/>
      <c r="E2" s="50"/>
      <c r="F2" s="6" t="s">
        <v>88</v>
      </c>
      <c r="G2" s="47"/>
      <c r="H2" s="49"/>
      <c r="I2" s="6" t="s">
        <v>89</v>
      </c>
      <c r="J2" s="47"/>
      <c r="K2" s="48"/>
      <c r="L2" s="12" t="s">
        <v>93</v>
      </c>
      <c r="M2" s="55" t="s">
        <v>104</v>
      </c>
      <c r="N2" s="55"/>
      <c r="O2" s="50"/>
      <c r="P2" s="6" t="s">
        <v>105</v>
      </c>
      <c r="Q2" s="47"/>
      <c r="R2" s="49"/>
      <c r="S2" s="6" t="s">
        <v>106</v>
      </c>
      <c r="T2" s="47"/>
    </row>
    <row r="3" spans="1:20">
      <c r="A3" s="52"/>
      <c r="B3" s="53" t="s">
        <v>90</v>
      </c>
      <c r="C3" s="10" t="s">
        <v>85</v>
      </c>
      <c r="D3" s="10" t="s">
        <v>86</v>
      </c>
      <c r="E3" s="51"/>
      <c r="F3" s="10" t="s">
        <v>85</v>
      </c>
      <c r="G3" s="10" t="s">
        <v>86</v>
      </c>
      <c r="H3" s="52"/>
      <c r="I3" s="10" t="s">
        <v>85</v>
      </c>
      <c r="J3" s="10" t="s">
        <v>86</v>
      </c>
      <c r="K3" s="8"/>
      <c r="L3" s="53" t="s">
        <v>107</v>
      </c>
      <c r="M3" s="10" t="s">
        <v>85</v>
      </c>
      <c r="N3" s="10" t="s">
        <v>86</v>
      </c>
      <c r="O3" s="51"/>
      <c r="P3" s="10" t="s">
        <v>85</v>
      </c>
      <c r="Q3" s="10" t="s">
        <v>86</v>
      </c>
      <c r="R3" s="52"/>
      <c r="S3" s="10" t="s">
        <v>85</v>
      </c>
      <c r="T3" s="10" t="s">
        <v>86</v>
      </c>
    </row>
    <row r="4" spans="1:20">
      <c r="C4" s="7">
        <v>1.7065800000000002</v>
      </c>
      <c r="D4" s="7">
        <v>1.5419099999999999</v>
      </c>
      <c r="F4" s="7">
        <v>2.5598700000000001</v>
      </c>
      <c r="G4" s="7">
        <v>1.7514900000000002</v>
      </c>
      <c r="I4" s="7">
        <v>1.9910100000000002</v>
      </c>
      <c r="J4" s="7">
        <v>1.7664599999999999</v>
      </c>
      <c r="M4" s="7">
        <v>2.76945</v>
      </c>
      <c r="N4" s="7">
        <v>2.4850200000000005</v>
      </c>
      <c r="P4" s="7">
        <v>2.8293300000000001</v>
      </c>
      <c r="Q4" s="7">
        <v>2.7993900000000003</v>
      </c>
      <c r="S4" s="7">
        <v>1.84131</v>
      </c>
      <c r="T4" s="7">
        <v>3.0089700000000001</v>
      </c>
    </row>
    <row r="5" spans="1:20">
      <c r="C5" s="7">
        <v>1.2275400000000001</v>
      </c>
      <c r="D5" s="7">
        <v>1.6317300000000001</v>
      </c>
      <c r="F5" s="7">
        <v>2.0958000000000001</v>
      </c>
      <c r="G5" s="7">
        <v>1.3023899999999999</v>
      </c>
      <c r="I5" s="7">
        <v>1.6616700000000002</v>
      </c>
      <c r="J5" s="7">
        <v>1.9760400000000002</v>
      </c>
      <c r="M5" s="7">
        <v>2.2305299999999999</v>
      </c>
      <c r="N5" s="7">
        <v>2.2754400000000001</v>
      </c>
      <c r="P5" s="7">
        <v>2.8443000000000001</v>
      </c>
      <c r="Q5" s="7">
        <v>2.0059800000000001</v>
      </c>
      <c r="S5" s="7">
        <v>1.5868200000000001</v>
      </c>
      <c r="T5" s="7">
        <v>4.9101600000000003</v>
      </c>
    </row>
    <row r="6" spans="1:20">
      <c r="C6" s="7">
        <v>2.1556799999999998</v>
      </c>
      <c r="D6" s="7">
        <v>1.8562800000000002</v>
      </c>
      <c r="F6" s="7">
        <v>1.5868200000000001</v>
      </c>
      <c r="G6" s="7">
        <v>2.1407099999999999</v>
      </c>
      <c r="I6" s="7">
        <v>1.7664599999999999</v>
      </c>
      <c r="J6" s="7">
        <v>2.4850200000000005</v>
      </c>
      <c r="M6" s="7">
        <v>2.8143600000000002</v>
      </c>
      <c r="N6" s="7">
        <v>2.6347200000000002</v>
      </c>
      <c r="P6" s="7">
        <v>2.9790300000000003</v>
      </c>
      <c r="Q6" s="7">
        <v>2.75448</v>
      </c>
      <c r="S6" s="7">
        <v>1.5868200000000001</v>
      </c>
      <c r="T6" s="7">
        <v>3.8922000000000003</v>
      </c>
    </row>
    <row r="7" spans="1:20">
      <c r="C7" s="7">
        <v>1.6766400000000001</v>
      </c>
      <c r="D7" s="7">
        <v>1.57185</v>
      </c>
      <c r="F7" s="7">
        <v>1.7964</v>
      </c>
      <c r="G7" s="7">
        <v>1.6916100000000001</v>
      </c>
      <c r="I7" s="7">
        <v>0.64371</v>
      </c>
      <c r="J7" s="7">
        <v>2.0508900000000003</v>
      </c>
      <c r="M7" s="7">
        <v>2.3802300000000001</v>
      </c>
      <c r="N7" s="7">
        <v>1.55688</v>
      </c>
      <c r="P7" s="7">
        <v>3.8772300000000004</v>
      </c>
      <c r="Q7" s="7">
        <v>3.2335199999999999</v>
      </c>
      <c r="S7" s="7">
        <v>1.9311300000000002</v>
      </c>
      <c r="T7" s="7">
        <v>3.4131600000000004</v>
      </c>
    </row>
    <row r="8" spans="1:20">
      <c r="C8" s="7">
        <v>1.06287</v>
      </c>
      <c r="D8" s="7">
        <v>2.1856200000000001</v>
      </c>
      <c r="F8" s="7">
        <v>1.9011900000000002</v>
      </c>
      <c r="G8" s="7">
        <v>1.9461000000000002</v>
      </c>
      <c r="I8" s="7">
        <v>1.3173600000000001</v>
      </c>
      <c r="J8" s="7">
        <v>1.6916100000000001</v>
      </c>
      <c r="M8" s="7">
        <v>2.5598700000000001</v>
      </c>
      <c r="N8" s="7">
        <v>3.2784300000000002</v>
      </c>
      <c r="P8" s="7">
        <v>3.1436999999999999</v>
      </c>
      <c r="Q8" s="7">
        <v>3.0239400000000005</v>
      </c>
      <c r="S8" s="7">
        <v>1.9910100000000002</v>
      </c>
      <c r="T8" s="7">
        <v>3.1886100000000002</v>
      </c>
    </row>
    <row r="9" spans="1:20">
      <c r="C9" s="7">
        <v>1.4071800000000001</v>
      </c>
      <c r="D9" s="7">
        <v>1.7964</v>
      </c>
      <c r="F9" s="7">
        <v>1.42215</v>
      </c>
      <c r="G9" s="7">
        <v>1.52694</v>
      </c>
      <c r="I9" s="7">
        <v>1.4071800000000001</v>
      </c>
      <c r="J9" s="7">
        <v>2.0059800000000001</v>
      </c>
      <c r="M9" s="7">
        <v>2.30538</v>
      </c>
      <c r="N9" s="7">
        <v>2.8293300000000001</v>
      </c>
      <c r="P9" s="7">
        <v>3.0987900000000002</v>
      </c>
      <c r="Q9" s="7">
        <v>5.2245299999999997</v>
      </c>
      <c r="S9" s="7">
        <v>2.4850200000000005</v>
      </c>
      <c r="T9" s="7">
        <v>2.4101700000000004</v>
      </c>
    </row>
    <row r="10" spans="1:20">
      <c r="C10" s="7">
        <v>1.0479000000000001</v>
      </c>
      <c r="D10" s="7">
        <v>2.02095</v>
      </c>
      <c r="F10" s="7">
        <v>2.4550800000000002</v>
      </c>
      <c r="G10" s="7">
        <v>1.5119700000000003</v>
      </c>
      <c r="I10" s="7">
        <v>1.6317300000000001</v>
      </c>
      <c r="J10" s="7">
        <v>1.9011900000000002</v>
      </c>
      <c r="M10" s="7">
        <v>2.2305299999999999</v>
      </c>
      <c r="N10" s="7">
        <v>2.2754400000000001</v>
      </c>
      <c r="P10" s="7">
        <v>3.1137600000000001</v>
      </c>
      <c r="Q10" s="7">
        <v>5.6886000000000001</v>
      </c>
      <c r="S10" s="7">
        <v>1.7964</v>
      </c>
      <c r="T10" s="7">
        <v>2.3502900000000002</v>
      </c>
    </row>
    <row r="11" spans="1:20">
      <c r="C11" s="7">
        <v>1.2574800000000002</v>
      </c>
      <c r="D11" s="7">
        <v>2.1556799999999998</v>
      </c>
      <c r="F11" s="7">
        <v>1.88622</v>
      </c>
      <c r="G11" s="7">
        <v>1.6616700000000002</v>
      </c>
      <c r="I11" s="7">
        <v>1.9910100000000002</v>
      </c>
      <c r="J11" s="7">
        <v>1.7065800000000002</v>
      </c>
      <c r="M11" s="7">
        <v>2.5149600000000003</v>
      </c>
      <c r="N11" s="7">
        <v>2.76945</v>
      </c>
      <c r="P11" s="7">
        <v>3.2934000000000001</v>
      </c>
      <c r="Q11" s="7">
        <v>2.8443000000000001</v>
      </c>
      <c r="S11" s="7">
        <v>2.3802300000000001</v>
      </c>
      <c r="T11" s="7">
        <v>2.4401100000000002</v>
      </c>
    </row>
    <row r="12" spans="1:20">
      <c r="C12" s="7">
        <v>1.4520900000000001</v>
      </c>
      <c r="D12" s="7">
        <v>1.60179</v>
      </c>
      <c r="F12" s="7">
        <v>2.5149600000000003</v>
      </c>
      <c r="G12" s="7">
        <v>2.02095</v>
      </c>
      <c r="I12" s="7">
        <v>1.7065800000000002</v>
      </c>
      <c r="J12" s="7">
        <v>1.9461000000000002</v>
      </c>
      <c r="M12" s="7">
        <v>2.20059</v>
      </c>
      <c r="N12" s="7">
        <v>2.11077</v>
      </c>
      <c r="P12" s="7">
        <v>2.9341200000000001</v>
      </c>
      <c r="Q12" s="7">
        <v>2.3802300000000001</v>
      </c>
      <c r="S12" s="7">
        <v>2.0808300000000002</v>
      </c>
      <c r="T12" s="7">
        <v>3.0838199999999998</v>
      </c>
    </row>
    <row r="13" spans="1:20">
      <c r="C13" s="7">
        <v>0.65868000000000004</v>
      </c>
      <c r="D13" s="7">
        <v>2.0359200000000004</v>
      </c>
      <c r="F13" s="7">
        <v>1.7964</v>
      </c>
      <c r="G13" s="7">
        <v>2.0508900000000003</v>
      </c>
      <c r="I13" s="7">
        <v>1.7514900000000002</v>
      </c>
      <c r="J13" s="7">
        <v>1.61676</v>
      </c>
      <c r="M13" s="7">
        <v>2.5149600000000003</v>
      </c>
      <c r="N13" s="7">
        <v>1.1227499999999999</v>
      </c>
      <c r="P13" s="7">
        <v>3.5029800000000004</v>
      </c>
      <c r="Q13" s="7">
        <v>3.4431000000000003</v>
      </c>
      <c r="S13" s="7">
        <v>2.7844199999999999</v>
      </c>
      <c r="T13" s="7">
        <v>2.6347200000000002</v>
      </c>
    </row>
    <row r="14" spans="1:20">
      <c r="C14" s="7">
        <v>1.37724</v>
      </c>
      <c r="D14" s="7">
        <v>1.9161600000000001</v>
      </c>
      <c r="F14" s="7">
        <v>2.0508900000000003</v>
      </c>
      <c r="G14" s="7">
        <v>1.8562800000000002</v>
      </c>
      <c r="I14" s="7">
        <v>1.7514900000000002</v>
      </c>
      <c r="J14" s="7">
        <v>1.8562800000000002</v>
      </c>
      <c r="M14" s="7">
        <v>2.30538</v>
      </c>
      <c r="N14" s="7">
        <v>1.60179</v>
      </c>
      <c r="P14" s="7">
        <v>3.5778300000000001</v>
      </c>
      <c r="Q14" s="7">
        <v>3.7574700000000001</v>
      </c>
      <c r="S14" s="7">
        <v>2.0359200000000004</v>
      </c>
      <c r="T14" s="7">
        <v>2.6197499999999998</v>
      </c>
    </row>
    <row r="15" spans="1:20">
      <c r="C15" s="7">
        <v>1.4071800000000001</v>
      </c>
      <c r="D15" s="7">
        <v>1.52694</v>
      </c>
      <c r="F15" s="7">
        <v>1.6766400000000001</v>
      </c>
      <c r="G15" s="7">
        <v>1.5868200000000001</v>
      </c>
      <c r="I15" s="7">
        <v>1.5419099999999999</v>
      </c>
      <c r="J15" s="7">
        <v>1.7514900000000002</v>
      </c>
      <c r="M15" s="7">
        <v>2.1407099999999999</v>
      </c>
      <c r="N15" s="7">
        <v>2.0958000000000001</v>
      </c>
      <c r="P15" s="7">
        <v>3.3832200000000001</v>
      </c>
      <c r="Q15" s="7">
        <v>2.5598700000000001</v>
      </c>
      <c r="S15" s="7">
        <v>3.4431000000000003</v>
      </c>
      <c r="T15" s="7">
        <v>2.0958000000000001</v>
      </c>
    </row>
    <row r="16" spans="1:20">
      <c r="C16" s="7">
        <v>1.28742</v>
      </c>
      <c r="D16" s="7">
        <v>1.7514900000000002</v>
      </c>
      <c r="F16" s="7">
        <v>0.71856000000000009</v>
      </c>
      <c r="G16" s="7">
        <v>1.60179</v>
      </c>
      <c r="I16" s="7">
        <v>1.9161600000000001</v>
      </c>
      <c r="J16" s="7">
        <v>1.7365200000000001</v>
      </c>
      <c r="M16" s="7">
        <v>2.3203499999999999</v>
      </c>
      <c r="N16" s="7">
        <v>1.6616700000000002</v>
      </c>
      <c r="P16" s="7">
        <v>2.7095699999999998</v>
      </c>
      <c r="Q16" s="7">
        <v>3.30837</v>
      </c>
      <c r="S16" s="7">
        <v>2.1407099999999999</v>
      </c>
      <c r="T16" s="7">
        <v>2.3203499999999999</v>
      </c>
    </row>
    <row r="17" spans="1:20">
      <c r="C17" s="7">
        <v>1.42215</v>
      </c>
      <c r="D17" s="7">
        <v>1.2425100000000002</v>
      </c>
      <c r="F17" s="7">
        <v>1.00299</v>
      </c>
      <c r="G17" s="7">
        <v>2.4999900000000004</v>
      </c>
      <c r="I17" s="7">
        <v>1.6616700000000002</v>
      </c>
      <c r="J17" s="7">
        <v>2.0059800000000001</v>
      </c>
      <c r="M17" s="7">
        <v>2.2904100000000001</v>
      </c>
      <c r="P17" s="7">
        <v>2.4700500000000001</v>
      </c>
      <c r="Q17" s="7">
        <v>2.5449000000000002</v>
      </c>
      <c r="S17" s="7">
        <v>1.7514900000000002</v>
      </c>
      <c r="T17" s="7">
        <v>2.4850200000000005</v>
      </c>
    </row>
    <row r="18" spans="1:20">
      <c r="C18" s="7">
        <v>1.7514900000000002</v>
      </c>
      <c r="D18" s="7">
        <v>2.2754400000000001</v>
      </c>
      <c r="F18" s="7">
        <v>0.64371</v>
      </c>
      <c r="G18" s="7">
        <v>2.0658600000000003</v>
      </c>
      <c r="I18" s="7">
        <v>1.42215</v>
      </c>
      <c r="J18" s="7">
        <v>2.5449000000000002</v>
      </c>
      <c r="M18" s="7">
        <v>2.4550800000000002</v>
      </c>
      <c r="P18" s="7">
        <v>2.6496900000000001</v>
      </c>
      <c r="Q18" s="7">
        <v>3.9520800000000005</v>
      </c>
      <c r="S18" s="7">
        <v>1.4371200000000002</v>
      </c>
      <c r="T18" s="7">
        <v>2.5299300000000002</v>
      </c>
    </row>
    <row r="19" spans="1:20">
      <c r="C19" s="7">
        <v>1.7065800000000002</v>
      </c>
      <c r="D19" s="7">
        <v>1.7664599999999999</v>
      </c>
      <c r="F19" s="7">
        <v>1.1227499999999999</v>
      </c>
      <c r="G19" s="7">
        <v>1.9461000000000002</v>
      </c>
      <c r="I19" s="7">
        <v>1.10778</v>
      </c>
      <c r="J19" s="7">
        <v>1.4820300000000002</v>
      </c>
      <c r="M19" s="7">
        <v>2.21556</v>
      </c>
      <c r="P19" s="7">
        <v>2.6496900000000001</v>
      </c>
      <c r="Q19" s="7">
        <v>3.7425000000000002</v>
      </c>
      <c r="S19" s="7">
        <v>1.6317300000000001</v>
      </c>
      <c r="T19" s="7">
        <v>2.75448</v>
      </c>
    </row>
    <row r="20" spans="1:20">
      <c r="C20" s="7">
        <v>1.6467000000000001</v>
      </c>
      <c r="D20" s="7">
        <v>2.0808300000000002</v>
      </c>
      <c r="F20" s="7">
        <v>0.74850000000000005</v>
      </c>
      <c r="G20" s="7">
        <v>2.20059</v>
      </c>
      <c r="I20" s="7">
        <v>1.2275400000000001</v>
      </c>
      <c r="J20" s="7">
        <v>1.9011900000000002</v>
      </c>
      <c r="M20" s="7">
        <v>2.4101700000000004</v>
      </c>
      <c r="P20" s="7">
        <v>2.9341200000000001</v>
      </c>
      <c r="Q20" s="7">
        <v>3.2784300000000002</v>
      </c>
      <c r="S20" s="7">
        <v>1.8562800000000002</v>
      </c>
      <c r="T20" s="7">
        <v>2.8443000000000001</v>
      </c>
    </row>
    <row r="21" spans="1:20">
      <c r="C21" s="7">
        <v>2.0359200000000004</v>
      </c>
      <c r="D21" s="7">
        <v>1.88622</v>
      </c>
      <c r="F21" s="7">
        <v>0.97305000000000008</v>
      </c>
      <c r="G21" s="7">
        <v>2.2754400000000001</v>
      </c>
      <c r="I21" s="7">
        <v>1.2125700000000001</v>
      </c>
      <c r="J21" s="7">
        <v>1.84131</v>
      </c>
      <c r="M21" s="7">
        <v>2.20059</v>
      </c>
      <c r="P21" s="7">
        <v>2.4999900000000004</v>
      </c>
      <c r="Q21" s="7">
        <v>2.85927</v>
      </c>
      <c r="S21" s="7">
        <v>1.4970000000000001</v>
      </c>
      <c r="T21" s="7">
        <v>2.5449000000000002</v>
      </c>
    </row>
    <row r="22" spans="1:20">
      <c r="C22" s="7">
        <v>1.6616700000000002</v>
      </c>
      <c r="D22" s="7">
        <v>1.9610700000000001</v>
      </c>
      <c r="F22" s="7">
        <v>1.2425100000000002</v>
      </c>
      <c r="G22" s="7">
        <v>1.9161600000000001</v>
      </c>
      <c r="I22" s="7">
        <v>0.67364999999999997</v>
      </c>
      <c r="J22" s="7">
        <v>1.3922099999999999</v>
      </c>
      <c r="M22" s="7">
        <v>2.0658600000000003</v>
      </c>
      <c r="P22" s="7">
        <v>2.6945999999999999</v>
      </c>
      <c r="Q22" s="7">
        <v>2.21556</v>
      </c>
      <c r="S22" s="7">
        <v>2.0508900000000003</v>
      </c>
      <c r="T22" s="7">
        <v>1.7065800000000002</v>
      </c>
    </row>
    <row r="23" spans="1:20">
      <c r="C23" s="7">
        <v>1.6916100000000001</v>
      </c>
      <c r="D23" s="7">
        <v>1.46706</v>
      </c>
      <c r="F23" s="7">
        <v>0.92814000000000008</v>
      </c>
      <c r="G23" s="7">
        <v>2.02095</v>
      </c>
      <c r="I23" s="7">
        <v>1.2425100000000002</v>
      </c>
      <c r="J23" s="7">
        <v>1.7664599999999999</v>
      </c>
      <c r="M23" s="7">
        <v>1.9311300000000002</v>
      </c>
      <c r="P23" s="7">
        <v>2.5898099999999999</v>
      </c>
      <c r="Q23" s="7">
        <v>1.9311300000000002</v>
      </c>
      <c r="S23" s="7">
        <v>1.6616700000000002</v>
      </c>
      <c r="T23" s="7">
        <v>1.88622</v>
      </c>
    </row>
    <row r="24" spans="1:20">
      <c r="A24" s="52"/>
      <c r="B24" s="52"/>
      <c r="C24" s="7">
        <v>1.42215</v>
      </c>
      <c r="D24" s="7">
        <v>1.5119700000000003</v>
      </c>
      <c r="F24" s="7">
        <v>1.2125700000000001</v>
      </c>
      <c r="G24" s="7">
        <v>1.5868200000000001</v>
      </c>
      <c r="I24" s="7">
        <v>1.3622700000000001</v>
      </c>
      <c r="J24" s="7">
        <v>1.6467000000000001</v>
      </c>
      <c r="M24" s="7">
        <v>2.0059800000000001</v>
      </c>
      <c r="P24" s="7">
        <v>2.7245400000000002</v>
      </c>
      <c r="Q24" s="7">
        <v>2.3802300000000001</v>
      </c>
      <c r="S24" s="7">
        <v>1.9760400000000002</v>
      </c>
      <c r="T24" s="7">
        <v>1.9011900000000002</v>
      </c>
    </row>
    <row r="25" spans="1:20">
      <c r="A25" s="52"/>
      <c r="B25" s="52"/>
      <c r="C25" s="7">
        <v>1.3472999999999999</v>
      </c>
      <c r="D25" s="7">
        <v>2.02095</v>
      </c>
      <c r="F25" s="7">
        <v>1.28742</v>
      </c>
      <c r="G25" s="7">
        <v>2.11077</v>
      </c>
      <c r="I25" s="7">
        <v>1.4520900000000001</v>
      </c>
      <c r="J25" s="7">
        <v>1.8562800000000002</v>
      </c>
      <c r="M25" s="7">
        <v>2.1706499999999997</v>
      </c>
      <c r="P25" s="7">
        <v>2.30538</v>
      </c>
      <c r="Q25" s="7">
        <v>5.4191399999999996</v>
      </c>
      <c r="S25" s="7">
        <v>1.7514900000000002</v>
      </c>
      <c r="T25" s="7">
        <v>1.6616700000000002</v>
      </c>
    </row>
    <row r="26" spans="1:20">
      <c r="A26" s="52"/>
      <c r="B26" s="52"/>
      <c r="C26" s="7">
        <v>1.3622700000000001</v>
      </c>
      <c r="D26" s="7">
        <v>1.9161600000000001</v>
      </c>
      <c r="F26" s="7">
        <v>1.2125700000000001</v>
      </c>
      <c r="G26" s="7">
        <v>2.4401100000000002</v>
      </c>
      <c r="I26" s="7">
        <v>1.2425100000000002</v>
      </c>
      <c r="J26" s="7">
        <v>2.0658600000000003</v>
      </c>
      <c r="M26" s="7">
        <v>2.1706499999999997</v>
      </c>
      <c r="P26" s="7">
        <v>2.9640600000000004</v>
      </c>
      <c r="Q26" s="7">
        <v>5.4490800000000004</v>
      </c>
      <c r="S26" s="7">
        <v>1.1976</v>
      </c>
      <c r="T26" s="7">
        <v>2.21556</v>
      </c>
    </row>
    <row r="27" spans="1:20">
      <c r="A27" s="52"/>
      <c r="B27" s="52"/>
      <c r="C27" s="7">
        <v>1.1826300000000001</v>
      </c>
      <c r="D27" s="7">
        <v>1.84131</v>
      </c>
      <c r="F27" s="7">
        <v>0.97305000000000008</v>
      </c>
      <c r="G27" s="7">
        <v>1.9461000000000002</v>
      </c>
      <c r="I27" s="7">
        <v>1.2275400000000001</v>
      </c>
      <c r="J27" s="7">
        <v>1.9011900000000002</v>
      </c>
      <c r="M27" s="7">
        <v>1.8263400000000001</v>
      </c>
      <c r="P27" s="7">
        <v>2.3502900000000002</v>
      </c>
      <c r="Q27" s="7">
        <v>3.0538799999999999</v>
      </c>
      <c r="S27" s="7">
        <v>2.0508900000000003</v>
      </c>
      <c r="T27" s="7">
        <v>3.5928</v>
      </c>
    </row>
    <row r="28" spans="1:20">
      <c r="A28" s="52"/>
      <c r="B28" s="52"/>
      <c r="C28" s="7">
        <v>1.1377200000000001</v>
      </c>
      <c r="D28" s="7">
        <v>1.4071800000000001</v>
      </c>
      <c r="F28" s="7">
        <v>0.76346999999999998</v>
      </c>
      <c r="G28" s="7">
        <v>2.12574</v>
      </c>
      <c r="I28" s="7">
        <v>1.28742</v>
      </c>
      <c r="J28" s="7">
        <v>2.3353200000000003</v>
      </c>
      <c r="M28" s="7">
        <v>2.3203499999999999</v>
      </c>
      <c r="P28" s="7">
        <v>2.7395100000000001</v>
      </c>
      <c r="Q28" s="7">
        <v>3.0389100000000004</v>
      </c>
      <c r="S28" s="7">
        <v>1.9461000000000002</v>
      </c>
      <c r="T28" s="7">
        <v>2.4700500000000001</v>
      </c>
    </row>
    <row r="29" spans="1:20">
      <c r="A29" s="52"/>
      <c r="B29" s="52"/>
      <c r="C29" s="7">
        <v>0.8982</v>
      </c>
      <c r="D29" s="7">
        <v>1.7065800000000002</v>
      </c>
      <c r="F29" s="7">
        <v>0.62874000000000008</v>
      </c>
      <c r="G29" s="7">
        <v>2.1856200000000001</v>
      </c>
      <c r="I29" s="7">
        <v>1.06287</v>
      </c>
      <c r="J29" s="7">
        <v>1.57185</v>
      </c>
      <c r="M29" s="7">
        <v>2.3652600000000001</v>
      </c>
      <c r="P29" s="7">
        <v>2.9490900000000004</v>
      </c>
      <c r="Q29" s="7">
        <v>3.3682500000000002</v>
      </c>
      <c r="S29" s="7">
        <v>1.52694</v>
      </c>
      <c r="T29" s="7">
        <v>2.6496900000000001</v>
      </c>
    </row>
    <row r="30" spans="1:20">
      <c r="A30" s="52"/>
      <c r="B30" s="52"/>
      <c r="C30" s="7">
        <v>1.4970000000000001</v>
      </c>
      <c r="D30" s="7">
        <v>2.0808300000000002</v>
      </c>
      <c r="F30" s="7">
        <v>1.1377200000000001</v>
      </c>
      <c r="G30" s="7">
        <v>1.6916100000000001</v>
      </c>
      <c r="I30" s="7">
        <v>1.5119700000000003</v>
      </c>
      <c r="J30" s="7">
        <v>2.2454999999999998</v>
      </c>
      <c r="M30" s="7">
        <v>1.7365200000000001</v>
      </c>
      <c r="P30" s="7">
        <v>2.6047799999999999</v>
      </c>
      <c r="Q30" s="7">
        <v>5.0598600000000005</v>
      </c>
      <c r="S30" s="7">
        <v>1.9011900000000002</v>
      </c>
      <c r="T30" s="7">
        <v>2.5149600000000003</v>
      </c>
    </row>
    <row r="31" spans="1:20">
      <c r="A31" s="52"/>
      <c r="B31" s="52"/>
      <c r="C31" s="7">
        <v>1.2574800000000002</v>
      </c>
      <c r="D31" s="7">
        <v>1.55688</v>
      </c>
      <c r="F31" s="7">
        <v>1.3173600000000001</v>
      </c>
      <c r="G31" s="7">
        <v>2.5299300000000002</v>
      </c>
      <c r="I31" s="7">
        <v>1.4071800000000001</v>
      </c>
      <c r="J31" s="7">
        <v>1.9910100000000002</v>
      </c>
      <c r="M31" s="7">
        <v>1.8562800000000002</v>
      </c>
      <c r="P31" s="7">
        <v>3.0089700000000001</v>
      </c>
      <c r="Q31" s="7">
        <v>3.5928</v>
      </c>
      <c r="S31" s="7">
        <v>1.7365200000000001</v>
      </c>
    </row>
    <row r="32" spans="1:20">
      <c r="A32" s="52"/>
      <c r="B32" s="52"/>
      <c r="C32" s="7">
        <v>1.2275400000000001</v>
      </c>
      <c r="F32" s="7">
        <v>1.3622700000000001</v>
      </c>
      <c r="I32" s="7">
        <v>1.2724500000000001</v>
      </c>
      <c r="M32" s="7">
        <v>2.1706499999999997</v>
      </c>
      <c r="P32" s="7">
        <v>2.3353200000000003</v>
      </c>
      <c r="Q32" s="7">
        <v>2.6047799999999999</v>
      </c>
      <c r="S32" s="7">
        <v>1.8562800000000002</v>
      </c>
    </row>
    <row r="33" spans="1:19">
      <c r="A33" s="52"/>
      <c r="B33" s="52"/>
      <c r="C33" s="7">
        <v>1.10778</v>
      </c>
      <c r="F33" s="7">
        <v>1.5119700000000003</v>
      </c>
      <c r="I33" s="7">
        <v>1.0329300000000001</v>
      </c>
      <c r="M33" s="7">
        <v>2.12574</v>
      </c>
      <c r="P33" s="7">
        <v>2.76945</v>
      </c>
      <c r="Q33" s="7">
        <v>3.4281300000000003</v>
      </c>
      <c r="S33" s="7">
        <v>1.3173600000000001</v>
      </c>
    </row>
    <row r="34" spans="1:19">
      <c r="A34" s="52"/>
      <c r="B34" s="52"/>
      <c r="C34" s="7">
        <v>1.4520900000000001</v>
      </c>
      <c r="F34" s="7">
        <v>0.8532900000000001</v>
      </c>
      <c r="I34" s="7">
        <v>0.70359000000000005</v>
      </c>
      <c r="M34" s="7">
        <v>2.2454999999999998</v>
      </c>
      <c r="P34" s="7">
        <v>2.5299300000000002</v>
      </c>
      <c r="Q34" s="7">
        <v>4.3712400000000002</v>
      </c>
      <c r="S34" s="7">
        <v>1.55688</v>
      </c>
    </row>
    <row r="35" spans="1:19">
      <c r="A35" s="52"/>
      <c r="B35" s="52"/>
      <c r="C35" s="7">
        <v>1.2574800000000002</v>
      </c>
      <c r="F35" s="7">
        <v>1.15269</v>
      </c>
      <c r="I35" s="7">
        <v>1.1676600000000001</v>
      </c>
      <c r="M35" s="7">
        <v>1.7664599999999999</v>
      </c>
      <c r="P35" s="7">
        <v>3.0239400000000005</v>
      </c>
      <c r="Q35" s="7">
        <v>4.0419</v>
      </c>
      <c r="S35" s="7">
        <v>1.9461000000000002</v>
      </c>
    </row>
    <row r="36" spans="1:19">
      <c r="A36" s="52"/>
      <c r="B36" s="52"/>
      <c r="C36" s="7">
        <v>1.2574800000000002</v>
      </c>
      <c r="F36" s="7">
        <v>1.15269</v>
      </c>
      <c r="I36" s="7">
        <v>1.2724500000000001</v>
      </c>
      <c r="M36" s="7">
        <v>1.8113699999999999</v>
      </c>
      <c r="P36" s="7">
        <v>2.02095</v>
      </c>
      <c r="Q36" s="7">
        <v>2.7245400000000002</v>
      </c>
      <c r="S36" s="7">
        <v>1.52694</v>
      </c>
    </row>
    <row r="37" spans="1:19">
      <c r="A37" s="52"/>
      <c r="B37" s="52"/>
      <c r="C37" s="7">
        <v>1.55688</v>
      </c>
      <c r="F37" s="7">
        <v>1.7664599999999999</v>
      </c>
      <c r="I37" s="7">
        <v>1.2425100000000002</v>
      </c>
      <c r="M37" s="7">
        <v>2.0508900000000003</v>
      </c>
      <c r="P37" s="7">
        <v>2.20059</v>
      </c>
      <c r="S37" s="7">
        <v>1.9011900000000002</v>
      </c>
    </row>
    <row r="38" spans="1:19">
      <c r="A38" s="52"/>
      <c r="B38" s="52"/>
      <c r="C38" s="7">
        <v>1.3472999999999999</v>
      </c>
      <c r="F38" s="7">
        <v>1.3622700000000001</v>
      </c>
      <c r="I38" s="7">
        <v>1.42215</v>
      </c>
      <c r="M38" s="7">
        <v>2.11077</v>
      </c>
      <c r="P38" s="7">
        <v>2.5299300000000002</v>
      </c>
      <c r="S38" s="7">
        <v>1.7365200000000001</v>
      </c>
    </row>
    <row r="39" spans="1:19">
      <c r="A39" s="52"/>
      <c r="B39" s="52"/>
      <c r="C39" s="7">
        <v>1.4520900000000001</v>
      </c>
      <c r="F39" s="7">
        <v>1.46706</v>
      </c>
      <c r="I39" s="7">
        <v>0.83832000000000007</v>
      </c>
      <c r="M39" s="7">
        <v>2.3203499999999999</v>
      </c>
      <c r="P39" s="7">
        <v>2.9041800000000002</v>
      </c>
      <c r="S39" s="7">
        <v>1.8562800000000002</v>
      </c>
    </row>
    <row r="40" spans="1:19">
      <c r="A40" s="52"/>
      <c r="B40" s="52"/>
      <c r="C40" s="7">
        <v>1.3173600000000001</v>
      </c>
      <c r="F40" s="7">
        <v>1.0928100000000001</v>
      </c>
      <c r="I40" s="7">
        <v>1.2574800000000002</v>
      </c>
      <c r="M40" s="7">
        <v>1.4970000000000001</v>
      </c>
      <c r="P40" s="7">
        <v>2.9041800000000002</v>
      </c>
      <c r="S40" s="7">
        <v>1.3173600000000001</v>
      </c>
    </row>
    <row r="41" spans="1:19">
      <c r="A41" s="52"/>
      <c r="B41" s="52"/>
      <c r="C41" s="7">
        <v>0.8532900000000001</v>
      </c>
      <c r="F41" s="7">
        <v>1.37724</v>
      </c>
      <c r="I41" s="7">
        <v>1.2125700000000001</v>
      </c>
      <c r="M41" s="7">
        <v>1.84131</v>
      </c>
      <c r="P41" s="7">
        <v>2.4550800000000002</v>
      </c>
      <c r="S41" s="7">
        <v>1.55688</v>
      </c>
    </row>
    <row r="42" spans="1:19">
      <c r="A42" s="52"/>
      <c r="B42" s="52"/>
      <c r="C42" s="7">
        <v>1.3472999999999999</v>
      </c>
      <c r="F42" s="7">
        <v>0.94311</v>
      </c>
      <c r="I42" s="7">
        <v>1.0179600000000002</v>
      </c>
      <c r="P42" s="7">
        <v>2.9341200000000001</v>
      </c>
      <c r="S42" s="7">
        <v>2.02095</v>
      </c>
    </row>
    <row r="43" spans="1:19">
      <c r="A43" s="52"/>
      <c r="B43" s="52"/>
      <c r="C43" s="7">
        <v>1.10778</v>
      </c>
      <c r="F43" s="7">
        <v>1.3922099999999999</v>
      </c>
      <c r="I43" s="7">
        <v>1.37724</v>
      </c>
      <c r="P43" s="7">
        <v>3.0389100000000004</v>
      </c>
      <c r="S43" s="7">
        <v>1.5868200000000001</v>
      </c>
    </row>
    <row r="44" spans="1:19">
      <c r="A44" s="52"/>
      <c r="B44" s="52"/>
      <c r="C44" s="7">
        <v>1.5419099999999999</v>
      </c>
      <c r="F44" s="7">
        <v>1.2574800000000002</v>
      </c>
      <c r="I44" s="7">
        <v>1.2275400000000001</v>
      </c>
      <c r="P44" s="7">
        <v>2.9041800000000002</v>
      </c>
      <c r="S44" s="7">
        <v>1.5868200000000001</v>
      </c>
    </row>
    <row r="45" spans="1:19">
      <c r="A45" s="52"/>
      <c r="B45" s="52"/>
      <c r="F45" s="7">
        <v>1.4071800000000001</v>
      </c>
      <c r="I45" s="7">
        <v>1.0928100000000001</v>
      </c>
      <c r="P45" s="7">
        <v>2.76945</v>
      </c>
      <c r="S45" s="7">
        <v>1.6916100000000001</v>
      </c>
    </row>
    <row r="46" spans="1:19">
      <c r="A46" s="52"/>
      <c r="B46" s="52"/>
      <c r="F46" s="7">
        <v>1.42215</v>
      </c>
      <c r="I46" s="7">
        <v>1.5119700000000003</v>
      </c>
      <c r="P46" s="7">
        <v>2.3502900000000002</v>
      </c>
      <c r="S46" s="7">
        <v>2.66466</v>
      </c>
    </row>
    <row r="47" spans="1:19">
      <c r="A47" s="52"/>
      <c r="B47" s="52"/>
      <c r="F47" s="7">
        <v>1.1676600000000001</v>
      </c>
      <c r="I47" s="7">
        <v>1.3622700000000001</v>
      </c>
      <c r="P47" s="7">
        <v>2.6945999999999999</v>
      </c>
      <c r="S47" s="7">
        <v>1.9910100000000002</v>
      </c>
    </row>
    <row r="48" spans="1:19">
      <c r="A48" s="52"/>
      <c r="B48" s="52"/>
      <c r="F48" s="7">
        <v>1.0928100000000001</v>
      </c>
      <c r="I48" s="7">
        <v>1.42215</v>
      </c>
      <c r="P48" s="7">
        <v>2.7245400000000002</v>
      </c>
      <c r="S48" s="7">
        <v>1.7065800000000002</v>
      </c>
    </row>
    <row r="49" spans="1:21">
      <c r="A49" s="52"/>
      <c r="B49" s="52"/>
      <c r="F49" s="7">
        <v>1.1227499999999999</v>
      </c>
      <c r="I49" s="7">
        <v>1.2574800000000002</v>
      </c>
      <c r="P49" s="7">
        <v>2.3952</v>
      </c>
      <c r="S49" s="7">
        <v>2.20059</v>
      </c>
    </row>
    <row r="50" spans="1:21">
      <c r="A50" s="52"/>
      <c r="B50" s="52"/>
      <c r="F50" s="7">
        <v>1.7664599999999999</v>
      </c>
      <c r="I50" s="7">
        <v>1.4071800000000001</v>
      </c>
      <c r="P50" s="7">
        <v>2.3652600000000001</v>
      </c>
      <c r="S50" s="7">
        <v>1.8712500000000001</v>
      </c>
    </row>
    <row r="51" spans="1:21">
      <c r="A51" s="52"/>
      <c r="B51" s="52"/>
      <c r="F51" s="7">
        <v>1.33233</v>
      </c>
      <c r="I51" s="7">
        <v>1.1676600000000001</v>
      </c>
      <c r="P51" s="7">
        <v>2.4850200000000005</v>
      </c>
      <c r="S51" s="7">
        <v>1.7365200000000001</v>
      </c>
      <c r="U51" s="52"/>
    </row>
    <row r="52" spans="1:21">
      <c r="A52" s="52"/>
      <c r="B52" s="52"/>
      <c r="I52" s="7">
        <v>1.5868200000000001</v>
      </c>
      <c r="P52" s="7">
        <v>2.76945</v>
      </c>
      <c r="S52" s="7">
        <v>1.6916100000000001</v>
      </c>
      <c r="U52" s="52"/>
    </row>
    <row r="53" spans="1:21">
      <c r="A53" s="52"/>
      <c r="B53" s="52"/>
      <c r="I53" s="7">
        <v>1.4970000000000001</v>
      </c>
      <c r="P53" s="7">
        <v>2.5898099999999999</v>
      </c>
      <c r="S53" s="7">
        <v>2.0658600000000003</v>
      </c>
      <c r="U53" s="52"/>
    </row>
    <row r="54" spans="1:21">
      <c r="A54" s="52"/>
      <c r="B54" s="52"/>
      <c r="I54" s="7">
        <v>1.2425100000000002</v>
      </c>
      <c r="P54" s="7">
        <v>2.57484</v>
      </c>
      <c r="S54" s="7">
        <v>1.9461000000000002</v>
      </c>
      <c r="U54" s="52"/>
    </row>
    <row r="55" spans="1:21">
      <c r="A55" s="52"/>
      <c r="B55" s="52"/>
      <c r="I55" s="7">
        <v>1.5419099999999999</v>
      </c>
      <c r="P55" s="7">
        <v>2.57484</v>
      </c>
      <c r="S55" s="7">
        <v>1.3922099999999999</v>
      </c>
      <c r="U55" s="52"/>
    </row>
    <row r="56" spans="1:21">
      <c r="A56" s="52"/>
      <c r="B56" s="52"/>
      <c r="I56" s="7">
        <v>1.1676600000000001</v>
      </c>
      <c r="P56" s="7">
        <v>2.67963</v>
      </c>
      <c r="S56" s="7">
        <v>1.6766400000000001</v>
      </c>
      <c r="U56" s="52"/>
    </row>
    <row r="57" spans="1:21">
      <c r="A57" s="52"/>
      <c r="B57" s="52"/>
      <c r="I57" s="7">
        <v>1.28742</v>
      </c>
      <c r="P57" s="7">
        <v>2.9041800000000002</v>
      </c>
      <c r="S57" s="7">
        <v>1.57185</v>
      </c>
      <c r="U57" s="52"/>
    </row>
    <row r="58" spans="1:21">
      <c r="A58" s="52"/>
      <c r="B58" s="52"/>
      <c r="I58" s="7">
        <v>1.52694</v>
      </c>
      <c r="P58" s="7">
        <v>3.0389100000000004</v>
      </c>
      <c r="S58" s="7">
        <v>1.9461000000000002</v>
      </c>
      <c r="U58" s="52"/>
    </row>
    <row r="59" spans="1:21">
      <c r="A59" s="52"/>
      <c r="B59" s="52"/>
      <c r="I59" s="7">
        <v>1.4520900000000001</v>
      </c>
      <c r="P59" s="7">
        <v>2.7245400000000002</v>
      </c>
      <c r="S59" s="7">
        <v>2.1556799999999998</v>
      </c>
      <c r="U59" s="52"/>
    </row>
    <row r="60" spans="1:21">
      <c r="A60" s="52"/>
      <c r="B60" s="52"/>
      <c r="I60" s="7">
        <v>1.4371200000000002</v>
      </c>
      <c r="P60" s="7">
        <v>2.57484</v>
      </c>
      <c r="S60" s="7">
        <v>1.3023899999999999</v>
      </c>
      <c r="U60" s="52"/>
    </row>
    <row r="61" spans="1:21">
      <c r="A61" s="52"/>
      <c r="B61" s="52"/>
      <c r="I61" s="7">
        <v>1.3173600000000001</v>
      </c>
      <c r="P61" s="7">
        <v>2.3952</v>
      </c>
      <c r="S61" s="7">
        <v>1.5419099999999999</v>
      </c>
      <c r="U61" s="52"/>
    </row>
    <row r="62" spans="1:21">
      <c r="A62" s="52"/>
      <c r="B62" s="52"/>
      <c r="I62" s="7">
        <v>1.2574800000000002</v>
      </c>
      <c r="S62" s="7">
        <v>2.02095</v>
      </c>
      <c r="U62" s="52"/>
    </row>
    <row r="63" spans="1:21">
      <c r="A63" s="52"/>
      <c r="B63" s="52"/>
      <c r="I63" s="7">
        <v>1.1227499999999999</v>
      </c>
      <c r="U63" s="52"/>
    </row>
    <row r="64" spans="1:21">
      <c r="A64" s="52"/>
      <c r="B64" s="52"/>
      <c r="I64" s="7">
        <v>1.15269</v>
      </c>
      <c r="U64" s="52"/>
    </row>
    <row r="65" spans="1:21">
      <c r="A65" s="52"/>
      <c r="B65" s="52"/>
      <c r="I65" s="7">
        <v>1.3173600000000001</v>
      </c>
      <c r="U65" s="52"/>
    </row>
    <row r="66" spans="1:21">
      <c r="A66" s="52"/>
      <c r="B66" s="52"/>
      <c r="I66" s="7">
        <v>1.2724500000000001</v>
      </c>
      <c r="U66" s="52"/>
    </row>
    <row r="67" spans="1:21">
      <c r="A67" s="52"/>
      <c r="B67" s="52"/>
      <c r="I67" s="7">
        <v>1.06287</v>
      </c>
      <c r="U67" s="52"/>
    </row>
    <row r="68" spans="1:21">
      <c r="B68" s="53" t="s">
        <v>97</v>
      </c>
      <c r="C68" s="53">
        <f>AVERAGE(C4:C67)</f>
        <v>1.3797958536585366</v>
      </c>
      <c r="D68" s="53">
        <f t="shared" ref="D68:S68" si="0">AVERAGE(D4:D67)</f>
        <v>1.7969346428571427</v>
      </c>
      <c r="E68" s="53"/>
      <c r="F68" s="53">
        <f>AVERAGE(F4:F67)</f>
        <v>1.3678837499999998</v>
      </c>
      <c r="G68" s="53">
        <f t="shared" si="0"/>
        <v>1.9354071428571431</v>
      </c>
      <c r="H68" s="53"/>
      <c r="I68" s="53">
        <f>AVERAGE(I4:I67)</f>
        <v>1.3388793749999999</v>
      </c>
      <c r="J68" s="53">
        <f t="shared" si="0"/>
        <v>1.8942396428571431</v>
      </c>
      <c r="K68" s="53"/>
      <c r="L68" s="53"/>
      <c r="M68" s="53">
        <f t="shared" si="0"/>
        <v>2.1907413157894733</v>
      </c>
      <c r="N68" s="53">
        <f t="shared" si="0"/>
        <v>2.2074992307692307</v>
      </c>
      <c r="O68" s="53"/>
      <c r="P68" s="53">
        <f t="shared" si="0"/>
        <v>2.7686756896551716</v>
      </c>
      <c r="Q68" s="53">
        <f t="shared" si="0"/>
        <v>3.3963754545454554</v>
      </c>
      <c r="R68" s="53"/>
      <c r="S68" s="53">
        <f t="shared" si="0"/>
        <v>1.8473994915254244</v>
      </c>
      <c r="T68" s="53"/>
      <c r="U68" s="52"/>
    </row>
    <row r="69" spans="1:21">
      <c r="A69" s="54"/>
      <c r="B69" s="54"/>
      <c r="C69" s="54"/>
      <c r="D69" s="54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</row>
    <row r="70" spans="1:21">
      <c r="B70" s="12" t="s">
        <v>93</v>
      </c>
      <c r="C70" s="55" t="s">
        <v>87</v>
      </c>
      <c r="D70" s="55"/>
      <c r="E70" s="50"/>
      <c r="F70" s="6" t="s">
        <v>88</v>
      </c>
      <c r="G70" s="47"/>
      <c r="H70" s="49"/>
      <c r="I70" s="6" t="s">
        <v>89</v>
      </c>
      <c r="J70" s="47"/>
      <c r="K70" s="54"/>
      <c r="L70" s="12" t="s">
        <v>93</v>
      </c>
      <c r="M70" s="55" t="s">
        <v>104</v>
      </c>
      <c r="N70" s="55"/>
      <c r="O70" s="50"/>
      <c r="P70" s="6" t="s">
        <v>105</v>
      </c>
      <c r="Q70" s="47"/>
      <c r="R70" s="49"/>
      <c r="S70" s="6" t="s">
        <v>106</v>
      </c>
      <c r="T70" s="47"/>
    </row>
    <row r="71" spans="1:21">
      <c r="B71" s="53" t="s">
        <v>91</v>
      </c>
      <c r="C71" s="10" t="s">
        <v>85</v>
      </c>
      <c r="D71" s="10" t="s">
        <v>86</v>
      </c>
      <c r="E71" s="51"/>
      <c r="F71" s="10" t="s">
        <v>85</v>
      </c>
      <c r="G71" s="10" t="s">
        <v>86</v>
      </c>
      <c r="H71" s="52"/>
      <c r="I71" s="10" t="s">
        <v>85</v>
      </c>
      <c r="J71" s="10" t="s">
        <v>86</v>
      </c>
      <c r="K71" s="54"/>
      <c r="L71" s="53" t="s">
        <v>108</v>
      </c>
      <c r="M71" s="10" t="s">
        <v>85</v>
      </c>
      <c r="N71" s="10" t="s">
        <v>86</v>
      </c>
      <c r="O71" s="51"/>
      <c r="P71" s="10" t="s">
        <v>85</v>
      </c>
      <c r="Q71" s="10" t="s">
        <v>86</v>
      </c>
      <c r="S71" s="10" t="s">
        <v>85</v>
      </c>
      <c r="T71" s="10" t="s">
        <v>86</v>
      </c>
    </row>
    <row r="72" spans="1:21">
      <c r="C72" s="7">
        <v>1.9161600000000001</v>
      </c>
      <c r="D72" s="7">
        <v>1.7664599999999999</v>
      </c>
      <c r="F72" s="7">
        <v>1.88622</v>
      </c>
      <c r="G72" s="7">
        <v>2.2305299999999999</v>
      </c>
      <c r="I72" s="7">
        <v>1.6467000000000001</v>
      </c>
      <c r="J72" s="7">
        <v>1.3472999999999999</v>
      </c>
      <c r="L72" s="7">
        <v>0</v>
      </c>
      <c r="M72" s="7">
        <v>3.4880100000000005</v>
      </c>
      <c r="N72" s="7">
        <v>5.34429</v>
      </c>
      <c r="P72" s="7">
        <v>3.0389100000000004</v>
      </c>
      <c r="Q72" s="7">
        <v>2.4401100000000002</v>
      </c>
      <c r="S72" s="7">
        <v>3.4431000000000003</v>
      </c>
      <c r="T72" s="7">
        <v>2.8443000000000001</v>
      </c>
    </row>
    <row r="73" spans="1:21">
      <c r="C73" s="7">
        <v>2.1407099999999999</v>
      </c>
      <c r="D73" s="7">
        <v>1.1826300000000001</v>
      </c>
      <c r="F73" s="7">
        <v>1.2125700000000001</v>
      </c>
      <c r="G73" s="7">
        <v>2.1856200000000001</v>
      </c>
      <c r="I73" s="7">
        <v>1.7664599999999999</v>
      </c>
      <c r="J73" s="7">
        <v>1.1826300000000001</v>
      </c>
      <c r="M73" s="7">
        <v>2.85927</v>
      </c>
      <c r="N73" s="7">
        <v>3.7425000000000002</v>
      </c>
      <c r="P73" s="7">
        <v>2.9490900000000004</v>
      </c>
      <c r="Q73" s="7">
        <v>2.6496900000000001</v>
      </c>
      <c r="S73" s="7">
        <v>3.7425000000000002</v>
      </c>
      <c r="T73" s="7">
        <v>2.9041800000000002</v>
      </c>
    </row>
    <row r="74" spans="1:21">
      <c r="C74" s="7">
        <v>1.8562800000000002</v>
      </c>
      <c r="D74" s="7">
        <v>1.8113699999999999</v>
      </c>
      <c r="F74" s="7">
        <v>1.55688</v>
      </c>
      <c r="G74" s="7">
        <v>2.3952</v>
      </c>
      <c r="I74" s="7">
        <v>1.42215</v>
      </c>
      <c r="J74" s="7">
        <v>1.2724500000000001</v>
      </c>
      <c r="M74" s="7">
        <v>3.4281300000000003</v>
      </c>
      <c r="N74" s="7">
        <v>3.2484900000000003</v>
      </c>
      <c r="P74" s="7">
        <v>3.0239400000000005</v>
      </c>
      <c r="Q74" s="7">
        <v>1.9161600000000001</v>
      </c>
      <c r="S74" s="7">
        <v>3.7425000000000002</v>
      </c>
      <c r="T74" s="7">
        <v>2.0658600000000003</v>
      </c>
    </row>
    <row r="75" spans="1:21">
      <c r="C75" s="7">
        <v>2.2754400000000001</v>
      </c>
      <c r="D75" s="7">
        <v>2.0808300000000002</v>
      </c>
      <c r="F75" s="7">
        <v>1.60179</v>
      </c>
      <c r="G75" s="7">
        <v>1.52694</v>
      </c>
      <c r="I75" s="7">
        <v>1.2425100000000002</v>
      </c>
      <c r="J75" s="7">
        <v>1.55688</v>
      </c>
      <c r="M75" s="7">
        <v>2.9341200000000001</v>
      </c>
      <c r="N75" s="7">
        <v>3.77244</v>
      </c>
      <c r="P75" s="7">
        <v>2.5598700000000001</v>
      </c>
      <c r="Q75" s="7">
        <v>3.1586699999999999</v>
      </c>
      <c r="S75" s="7">
        <v>1.9910100000000002</v>
      </c>
      <c r="T75" s="7">
        <v>2.0508900000000003</v>
      </c>
    </row>
    <row r="76" spans="1:21">
      <c r="C76" s="7">
        <v>1.9161600000000001</v>
      </c>
      <c r="D76" s="7">
        <v>1.4520900000000001</v>
      </c>
      <c r="F76" s="7">
        <v>1.7365200000000001</v>
      </c>
      <c r="G76" s="7">
        <v>2.0658600000000003</v>
      </c>
      <c r="I76" s="7">
        <v>1.8562800000000002</v>
      </c>
      <c r="J76" s="7">
        <v>1.0179600000000002</v>
      </c>
      <c r="M76" s="7">
        <v>3.2784300000000002</v>
      </c>
      <c r="N76" s="7">
        <v>2.5299300000000002</v>
      </c>
      <c r="P76" s="7">
        <v>5.0598600000000005</v>
      </c>
      <c r="Q76" s="7">
        <v>3.3233400000000004</v>
      </c>
      <c r="S76" s="7">
        <v>2.30538</v>
      </c>
      <c r="T76" s="7">
        <v>2.8143600000000002</v>
      </c>
    </row>
    <row r="77" spans="1:21">
      <c r="C77" s="7">
        <v>2.3502900000000002</v>
      </c>
      <c r="D77" s="7">
        <v>1.9161600000000001</v>
      </c>
      <c r="F77" s="7">
        <v>1.5868200000000001</v>
      </c>
      <c r="G77" s="7">
        <v>1.4520900000000001</v>
      </c>
      <c r="I77" s="7">
        <v>2.12574</v>
      </c>
      <c r="J77" s="7">
        <v>1.0179600000000002</v>
      </c>
      <c r="M77" s="7">
        <v>2.7095699999999998</v>
      </c>
      <c r="N77" s="7">
        <v>2.6047799999999999</v>
      </c>
      <c r="P77" s="7">
        <v>3.4431000000000003</v>
      </c>
      <c r="Q77" s="7">
        <v>3.0389100000000004</v>
      </c>
      <c r="S77" s="7">
        <v>2.1706499999999997</v>
      </c>
      <c r="T77" s="7">
        <v>2.7245400000000002</v>
      </c>
    </row>
    <row r="78" spans="1:21">
      <c r="C78" s="7">
        <v>2.5449000000000002</v>
      </c>
      <c r="D78" s="7">
        <v>2.2454999999999998</v>
      </c>
      <c r="F78" s="7">
        <v>1.2125700000000001</v>
      </c>
      <c r="G78" s="7">
        <v>1.5119700000000003</v>
      </c>
      <c r="I78" s="7">
        <v>1.8712500000000001</v>
      </c>
      <c r="J78" s="7">
        <v>1.37724</v>
      </c>
      <c r="M78" s="7">
        <v>2.8293300000000001</v>
      </c>
      <c r="N78" s="7">
        <v>3.1886100000000002</v>
      </c>
      <c r="P78" s="7">
        <v>3.8023800000000003</v>
      </c>
      <c r="Q78" s="7">
        <v>1.9311300000000002</v>
      </c>
      <c r="S78" s="7">
        <v>2.1556799999999998</v>
      </c>
      <c r="T78" s="7">
        <v>2.1856200000000001</v>
      </c>
    </row>
    <row r="79" spans="1:21">
      <c r="C79" s="7">
        <v>1.9910100000000002</v>
      </c>
      <c r="D79" s="7">
        <v>1.52694</v>
      </c>
      <c r="F79" s="7">
        <v>1.8263400000000001</v>
      </c>
      <c r="G79" s="7">
        <v>1.52694</v>
      </c>
      <c r="I79" s="7">
        <v>1.84131</v>
      </c>
      <c r="J79" s="7">
        <v>1.3173600000000001</v>
      </c>
      <c r="M79" s="7">
        <v>2.67963</v>
      </c>
      <c r="N79" s="7">
        <v>2.7245400000000002</v>
      </c>
      <c r="P79" s="7">
        <v>3.0838199999999998</v>
      </c>
      <c r="Q79" s="7">
        <v>4.1317200000000005</v>
      </c>
      <c r="S79" s="7">
        <v>2.2604700000000002</v>
      </c>
      <c r="T79" s="7">
        <v>2.30538</v>
      </c>
    </row>
    <row r="80" spans="1:21">
      <c r="C80" s="7">
        <v>2.2305299999999999</v>
      </c>
      <c r="D80" s="7">
        <v>2.1856200000000001</v>
      </c>
      <c r="F80" s="7">
        <v>1.5868200000000001</v>
      </c>
      <c r="G80" s="7">
        <v>2.21556</v>
      </c>
      <c r="I80" s="7">
        <v>1.9161600000000001</v>
      </c>
      <c r="J80" s="7">
        <v>2.0658600000000003</v>
      </c>
      <c r="M80" s="7">
        <v>2.9341200000000001</v>
      </c>
      <c r="N80" s="7">
        <v>2.66466</v>
      </c>
      <c r="P80" s="7">
        <v>3.7425000000000002</v>
      </c>
      <c r="Q80" s="7">
        <v>2.5598700000000001</v>
      </c>
      <c r="S80" s="7">
        <v>1.33233</v>
      </c>
      <c r="T80" s="7">
        <v>3.1436999999999999</v>
      </c>
    </row>
    <row r="81" spans="3:20">
      <c r="C81" s="7">
        <v>2.1706499999999997</v>
      </c>
      <c r="D81" s="7">
        <v>2.5149600000000003</v>
      </c>
      <c r="F81" s="7">
        <v>2.0359200000000004</v>
      </c>
      <c r="G81" s="7">
        <v>1.57185</v>
      </c>
      <c r="I81" s="7">
        <v>1.37724</v>
      </c>
      <c r="J81" s="7">
        <v>1.5419099999999999</v>
      </c>
      <c r="M81" s="7">
        <v>1.88622</v>
      </c>
      <c r="N81" s="7">
        <v>3.0389100000000004</v>
      </c>
      <c r="P81" s="7">
        <v>3.4880100000000005</v>
      </c>
      <c r="Q81" s="7">
        <v>3.9670500000000004</v>
      </c>
      <c r="S81" s="7">
        <v>2.2604700000000002</v>
      </c>
      <c r="T81" s="7">
        <v>4.1766300000000003</v>
      </c>
    </row>
    <row r="82" spans="3:20">
      <c r="C82" s="7">
        <v>2.0658600000000003</v>
      </c>
      <c r="D82" s="7">
        <v>2.4101700000000004</v>
      </c>
      <c r="F82" s="7">
        <v>1.7365200000000001</v>
      </c>
      <c r="G82" s="7">
        <v>1.6616700000000002</v>
      </c>
      <c r="I82" s="7">
        <v>1.33233</v>
      </c>
      <c r="J82" s="7">
        <v>1.4970000000000001</v>
      </c>
      <c r="M82" s="7">
        <v>2.0958000000000001</v>
      </c>
      <c r="N82" s="7">
        <v>3.0239400000000005</v>
      </c>
      <c r="P82" s="7">
        <v>3.0538799999999999</v>
      </c>
      <c r="Q82" s="7">
        <v>2.1706499999999997</v>
      </c>
      <c r="S82" s="7">
        <v>1.9610700000000001</v>
      </c>
      <c r="T82" s="7">
        <v>2.6496900000000001</v>
      </c>
    </row>
    <row r="83" spans="3:20">
      <c r="C83" s="7">
        <v>2.3353200000000003</v>
      </c>
      <c r="D83" s="7">
        <v>1.9311300000000002</v>
      </c>
      <c r="F83" s="7">
        <v>1.6467000000000001</v>
      </c>
      <c r="I83" s="7">
        <v>1.4071800000000001</v>
      </c>
      <c r="J83" s="7">
        <v>1.6467000000000001</v>
      </c>
      <c r="M83" s="7">
        <v>1.1976</v>
      </c>
      <c r="N83" s="7">
        <v>3.2934000000000001</v>
      </c>
      <c r="P83" s="7">
        <v>2.9940000000000002</v>
      </c>
      <c r="Q83" s="7">
        <v>1.7514900000000002</v>
      </c>
      <c r="S83" s="7">
        <v>5.3592599999999999</v>
      </c>
      <c r="T83" s="7">
        <v>3.2035800000000001</v>
      </c>
    </row>
    <row r="84" spans="3:20">
      <c r="C84" s="7">
        <v>1.7065800000000002</v>
      </c>
      <c r="D84" s="7">
        <v>2.1706499999999997</v>
      </c>
      <c r="F84" s="7">
        <v>2.4550800000000002</v>
      </c>
      <c r="I84" s="7">
        <v>1.2724500000000001</v>
      </c>
      <c r="J84" s="7">
        <v>1.7215500000000001</v>
      </c>
      <c r="M84" s="7">
        <v>0.68862000000000001</v>
      </c>
      <c r="N84" s="7">
        <v>3.6975899999999999</v>
      </c>
      <c r="P84" s="7">
        <v>1.88622</v>
      </c>
      <c r="Q84" s="7">
        <v>2.3952</v>
      </c>
      <c r="S84" s="7">
        <v>2.8293300000000001</v>
      </c>
      <c r="T84" s="7">
        <v>2.3502900000000002</v>
      </c>
    </row>
    <row r="85" spans="3:20">
      <c r="C85" s="7">
        <v>1.9461000000000002</v>
      </c>
      <c r="D85" s="7">
        <v>2.4101700000000004</v>
      </c>
      <c r="F85" s="7">
        <v>1.8712500000000001</v>
      </c>
      <c r="I85" s="7">
        <v>1.3922099999999999</v>
      </c>
      <c r="J85" s="7">
        <v>1.6766400000000001</v>
      </c>
      <c r="M85" s="7">
        <v>1.0179600000000002</v>
      </c>
      <c r="N85" s="7">
        <v>2.7095699999999998</v>
      </c>
      <c r="P85" s="7">
        <v>2.4401100000000002</v>
      </c>
      <c r="Q85" s="7">
        <v>2.67963</v>
      </c>
      <c r="S85" s="7">
        <v>1.55688</v>
      </c>
      <c r="T85" s="7">
        <v>2.5898099999999999</v>
      </c>
    </row>
    <row r="86" spans="3:20">
      <c r="C86" s="7">
        <v>1.9760400000000002</v>
      </c>
      <c r="D86" s="7">
        <v>2.5898099999999999</v>
      </c>
      <c r="F86" s="7">
        <v>1.6766400000000001</v>
      </c>
      <c r="I86" s="7">
        <v>1.3472999999999999</v>
      </c>
      <c r="J86" s="7">
        <v>1.7065800000000002</v>
      </c>
      <c r="M86" s="7">
        <v>2.0808300000000002</v>
      </c>
      <c r="N86" s="7">
        <v>1.84131</v>
      </c>
      <c r="P86" s="7">
        <v>1.7664599999999999</v>
      </c>
      <c r="Q86" s="7">
        <v>1.88622</v>
      </c>
      <c r="S86" s="7">
        <v>1.2574800000000002</v>
      </c>
      <c r="T86" s="7">
        <v>2.2904100000000001</v>
      </c>
    </row>
    <row r="87" spans="3:20">
      <c r="C87" s="7">
        <v>1.8712500000000001</v>
      </c>
      <c r="D87" s="7">
        <v>1.7065800000000002</v>
      </c>
      <c r="F87" s="7">
        <v>1.7664599999999999</v>
      </c>
      <c r="I87" s="7">
        <v>1.6317300000000001</v>
      </c>
      <c r="J87" s="7">
        <v>1.88622</v>
      </c>
      <c r="M87" s="7">
        <v>1.6916100000000001</v>
      </c>
      <c r="N87" s="7">
        <v>2.76945</v>
      </c>
      <c r="P87" s="7">
        <v>1.46706</v>
      </c>
      <c r="Q87" s="7">
        <v>1.5419099999999999</v>
      </c>
      <c r="S87" s="7">
        <v>1.4520900000000001</v>
      </c>
      <c r="T87" s="7">
        <v>2.0958000000000001</v>
      </c>
    </row>
    <row r="88" spans="3:20">
      <c r="C88" s="7">
        <v>1.7514900000000002</v>
      </c>
      <c r="D88" s="7">
        <v>1.3173600000000001</v>
      </c>
      <c r="F88" s="7">
        <v>2.02095</v>
      </c>
      <c r="I88" s="7">
        <v>1.52694</v>
      </c>
      <c r="J88" s="7">
        <v>2.11077</v>
      </c>
      <c r="M88" s="7">
        <v>1.7664599999999999</v>
      </c>
      <c r="N88" s="7">
        <v>1.8562800000000002</v>
      </c>
      <c r="P88" s="7">
        <v>1.57185</v>
      </c>
      <c r="Q88" s="7">
        <v>2.21556</v>
      </c>
      <c r="S88" s="7">
        <v>1.28742</v>
      </c>
      <c r="T88" s="7">
        <v>2.6197499999999998</v>
      </c>
    </row>
    <row r="89" spans="3:20">
      <c r="C89" s="7">
        <v>2.2904100000000001</v>
      </c>
      <c r="D89" s="7">
        <v>1.7365200000000001</v>
      </c>
      <c r="F89" s="7">
        <v>1.3922099999999999</v>
      </c>
      <c r="I89" s="7">
        <v>1.57185</v>
      </c>
      <c r="J89" s="7">
        <v>2.0958000000000001</v>
      </c>
      <c r="M89" s="7">
        <v>1.9161600000000001</v>
      </c>
      <c r="N89" s="7">
        <v>1.8562800000000002</v>
      </c>
      <c r="P89" s="7">
        <v>1.4520900000000001</v>
      </c>
      <c r="Q89" s="7">
        <v>1.9161600000000001</v>
      </c>
      <c r="S89" s="7">
        <v>2.3502900000000002</v>
      </c>
      <c r="T89" s="7">
        <v>2.5299300000000002</v>
      </c>
    </row>
    <row r="90" spans="3:20">
      <c r="C90" s="7">
        <v>2.11077</v>
      </c>
      <c r="D90" s="7">
        <v>1.9161600000000001</v>
      </c>
      <c r="F90" s="7">
        <v>1.7065800000000002</v>
      </c>
      <c r="I90" s="7">
        <v>1.2425100000000002</v>
      </c>
      <c r="J90" s="7">
        <v>2.0359200000000004</v>
      </c>
      <c r="M90" s="7">
        <v>1.4970000000000001</v>
      </c>
      <c r="N90" s="7">
        <v>2.9790300000000003</v>
      </c>
      <c r="P90" s="7">
        <v>1.84131</v>
      </c>
      <c r="Q90" s="7">
        <v>1.9011900000000002</v>
      </c>
      <c r="S90" s="7">
        <v>1.1377200000000001</v>
      </c>
      <c r="T90" s="7">
        <v>3.3383100000000003</v>
      </c>
    </row>
    <row r="91" spans="3:20">
      <c r="C91" s="7">
        <v>1.9610700000000001</v>
      </c>
      <c r="D91" s="7">
        <v>1.5868200000000001</v>
      </c>
      <c r="F91" s="7">
        <v>1.9760400000000002</v>
      </c>
      <c r="I91" s="7">
        <v>1.4071800000000001</v>
      </c>
      <c r="J91" s="7">
        <v>2.3952</v>
      </c>
      <c r="M91" s="7">
        <v>1.60179</v>
      </c>
      <c r="N91" s="7">
        <v>2.21556</v>
      </c>
      <c r="P91" s="7">
        <v>1.2724500000000001</v>
      </c>
      <c r="Q91" s="7">
        <v>3.1586699999999999</v>
      </c>
      <c r="S91" s="7">
        <v>1.2275400000000001</v>
      </c>
      <c r="T91" s="7">
        <v>2.7095699999999998</v>
      </c>
    </row>
    <row r="92" spans="3:20">
      <c r="C92" s="7">
        <v>2.0658600000000003</v>
      </c>
      <c r="D92" s="7">
        <v>1.6766400000000001</v>
      </c>
      <c r="F92" s="7">
        <v>1.3922099999999999</v>
      </c>
      <c r="I92" s="7">
        <v>1.1976</v>
      </c>
      <c r="J92" s="7">
        <v>2.5449000000000002</v>
      </c>
      <c r="M92" s="7">
        <v>1.2724500000000001</v>
      </c>
      <c r="P92" s="7">
        <v>2.4550800000000002</v>
      </c>
      <c r="Q92" s="7">
        <v>2.4550800000000002</v>
      </c>
      <c r="S92" s="7">
        <v>0.91317000000000004</v>
      </c>
      <c r="T92" s="7">
        <v>3.6227399999999998</v>
      </c>
    </row>
    <row r="93" spans="3:20">
      <c r="C93" s="7">
        <v>1.7664599999999999</v>
      </c>
      <c r="D93" s="7">
        <v>2.3652600000000001</v>
      </c>
      <c r="F93" s="7">
        <v>0.97305000000000008</v>
      </c>
      <c r="I93" s="7">
        <v>1.3023899999999999</v>
      </c>
      <c r="J93" s="7">
        <v>2.75448</v>
      </c>
      <c r="M93" s="7">
        <v>1.46706</v>
      </c>
      <c r="P93" s="7">
        <v>1.9311300000000002</v>
      </c>
      <c r="Q93" s="7">
        <v>1.8712500000000001</v>
      </c>
      <c r="S93" s="7">
        <v>1.00299</v>
      </c>
    </row>
    <row r="94" spans="3:20">
      <c r="C94" s="7">
        <v>1.37724</v>
      </c>
      <c r="D94" s="7">
        <v>1.7814300000000001</v>
      </c>
      <c r="F94" s="7">
        <v>1.52694</v>
      </c>
      <c r="I94" s="7">
        <v>1.46706</v>
      </c>
      <c r="J94" s="7">
        <v>2.0808300000000002</v>
      </c>
      <c r="M94" s="7">
        <v>2.67963</v>
      </c>
      <c r="P94" s="7">
        <v>1.60179</v>
      </c>
      <c r="S94" s="7">
        <v>1.1826300000000001</v>
      </c>
    </row>
    <row r="95" spans="3:20">
      <c r="C95" s="7">
        <v>1.42215</v>
      </c>
      <c r="D95" s="7">
        <v>1.9910100000000002</v>
      </c>
      <c r="F95" s="7">
        <v>1.5419099999999999</v>
      </c>
      <c r="I95" s="7">
        <v>1.3472999999999999</v>
      </c>
      <c r="J95" s="7">
        <v>1.9610700000000001</v>
      </c>
      <c r="M95" s="7">
        <v>1.2574800000000002</v>
      </c>
      <c r="P95" s="7">
        <v>1.60179</v>
      </c>
      <c r="S95" s="7">
        <v>1.61676</v>
      </c>
    </row>
    <row r="96" spans="3:20">
      <c r="C96" s="7">
        <v>1.4520900000000001</v>
      </c>
      <c r="D96" s="7">
        <v>1.52694</v>
      </c>
      <c r="F96" s="7">
        <v>1.2574800000000002</v>
      </c>
      <c r="I96" s="7">
        <v>1.33233</v>
      </c>
      <c r="J96" s="7">
        <v>1.7514900000000002</v>
      </c>
      <c r="M96" s="7">
        <v>1.8712500000000001</v>
      </c>
      <c r="P96" s="7">
        <v>2.9940000000000002</v>
      </c>
      <c r="S96" s="7">
        <v>1.46706</v>
      </c>
    </row>
    <row r="97" spans="3:19">
      <c r="C97" s="7">
        <v>1.3023899999999999</v>
      </c>
      <c r="D97" s="7">
        <v>1.61676</v>
      </c>
      <c r="F97" s="7">
        <v>1.84131</v>
      </c>
      <c r="I97" s="7">
        <v>1.15269</v>
      </c>
      <c r="J97" s="7">
        <v>2.0059800000000001</v>
      </c>
      <c r="M97" s="7">
        <v>1.5419099999999999</v>
      </c>
      <c r="P97" s="7">
        <v>1.7814300000000001</v>
      </c>
      <c r="S97" s="7">
        <v>0.95808000000000004</v>
      </c>
    </row>
    <row r="98" spans="3:19">
      <c r="C98" s="7">
        <v>1.4520900000000001</v>
      </c>
      <c r="D98" s="7">
        <v>1.84131</v>
      </c>
      <c r="F98" s="7">
        <v>0.95808000000000004</v>
      </c>
      <c r="I98" s="7">
        <v>1.3023899999999999</v>
      </c>
      <c r="J98" s="7">
        <v>1.5868200000000001</v>
      </c>
      <c r="M98" s="7">
        <v>3.3233400000000004</v>
      </c>
      <c r="P98" s="7">
        <v>2.2754400000000001</v>
      </c>
      <c r="S98" s="7">
        <v>1.4970000000000001</v>
      </c>
    </row>
    <row r="99" spans="3:19">
      <c r="C99" s="7">
        <v>1.6616700000000002</v>
      </c>
      <c r="D99" s="7">
        <v>2.3802300000000001</v>
      </c>
      <c r="I99" s="7">
        <v>1.33233</v>
      </c>
      <c r="J99" s="7">
        <v>2.8143600000000002</v>
      </c>
      <c r="M99" s="7">
        <v>3.3532800000000003</v>
      </c>
      <c r="P99" s="7">
        <v>2.1706499999999997</v>
      </c>
      <c r="S99" s="7">
        <v>1.4970000000000001</v>
      </c>
    </row>
    <row r="100" spans="3:19">
      <c r="C100" s="7">
        <v>1.4820300000000002</v>
      </c>
      <c r="D100" s="7">
        <v>1.7964</v>
      </c>
      <c r="I100" s="7">
        <v>1.3023899999999999</v>
      </c>
      <c r="J100" s="7">
        <v>1.7215500000000001</v>
      </c>
      <c r="M100" s="7">
        <v>2.4700500000000001</v>
      </c>
      <c r="P100" s="7">
        <v>1.7065800000000002</v>
      </c>
      <c r="S100" s="7">
        <v>1.1976</v>
      </c>
    </row>
    <row r="101" spans="3:19">
      <c r="C101" s="7">
        <v>1.4071800000000001</v>
      </c>
      <c r="D101" s="7">
        <v>2.3652600000000001</v>
      </c>
      <c r="I101" s="7">
        <v>1.1826300000000001</v>
      </c>
      <c r="J101" s="7">
        <v>1.1826300000000001</v>
      </c>
      <c r="M101" s="7">
        <v>1.9011900000000002</v>
      </c>
      <c r="P101" s="7">
        <v>2.0059800000000001</v>
      </c>
      <c r="S101" s="7">
        <v>1.4071800000000001</v>
      </c>
    </row>
    <row r="102" spans="3:19">
      <c r="C102" s="7">
        <v>2.1407099999999999</v>
      </c>
      <c r="D102" s="7">
        <v>1.9461000000000002</v>
      </c>
      <c r="I102" s="7">
        <v>1.4520900000000001</v>
      </c>
      <c r="J102" s="7">
        <v>1.9760400000000002</v>
      </c>
      <c r="M102" s="7">
        <v>1.6616700000000002</v>
      </c>
      <c r="P102" s="7">
        <v>1.8263400000000001</v>
      </c>
      <c r="S102" s="7">
        <v>1.3472999999999999</v>
      </c>
    </row>
    <row r="103" spans="3:19">
      <c r="C103" s="7">
        <v>1.9011900000000002</v>
      </c>
      <c r="D103" s="7">
        <v>1.6317300000000001</v>
      </c>
      <c r="I103" s="7">
        <v>1.3622700000000001</v>
      </c>
      <c r="J103" s="7">
        <v>1.84131</v>
      </c>
      <c r="M103" s="7">
        <v>0.86826000000000003</v>
      </c>
      <c r="P103" s="7">
        <v>1.1826300000000001</v>
      </c>
      <c r="S103" s="7">
        <v>1.6916100000000001</v>
      </c>
    </row>
    <row r="104" spans="3:19">
      <c r="C104" s="7">
        <v>1.5119700000000003</v>
      </c>
      <c r="D104" s="7">
        <v>2.0359200000000004</v>
      </c>
      <c r="I104" s="7">
        <v>1.2574800000000002</v>
      </c>
      <c r="M104" s="7">
        <v>1.6317300000000001</v>
      </c>
      <c r="P104" s="7">
        <v>2.5149600000000003</v>
      </c>
      <c r="S104" s="7">
        <v>1.60179</v>
      </c>
    </row>
    <row r="105" spans="3:19">
      <c r="C105" s="7">
        <v>1.6317300000000001</v>
      </c>
      <c r="D105" s="7">
        <v>1.9011900000000002</v>
      </c>
      <c r="I105" s="7">
        <v>1.3472999999999999</v>
      </c>
      <c r="M105" s="7">
        <v>1.10778</v>
      </c>
      <c r="P105" s="7">
        <v>1.4520900000000001</v>
      </c>
      <c r="S105" s="7">
        <v>1.4520900000000001</v>
      </c>
    </row>
    <row r="106" spans="3:19">
      <c r="C106" s="7">
        <v>1.37724</v>
      </c>
      <c r="I106" s="7">
        <v>1.28742</v>
      </c>
      <c r="M106" s="7">
        <v>0.97305000000000008</v>
      </c>
      <c r="P106" s="7">
        <v>2.57484</v>
      </c>
      <c r="S106" s="7">
        <v>1.4520900000000001</v>
      </c>
    </row>
    <row r="107" spans="3:19">
      <c r="C107" s="7">
        <v>1.4520900000000001</v>
      </c>
      <c r="I107" s="7">
        <v>1.2574800000000002</v>
      </c>
      <c r="M107" s="7">
        <v>1.6916100000000001</v>
      </c>
      <c r="P107" s="7">
        <v>1.8263400000000001</v>
      </c>
      <c r="S107" s="7">
        <v>1.6916100000000001</v>
      </c>
    </row>
    <row r="108" spans="3:19">
      <c r="C108" s="7">
        <v>1.46706</v>
      </c>
      <c r="I108" s="7">
        <v>0.70359000000000005</v>
      </c>
      <c r="M108" s="7">
        <v>1.6916100000000001</v>
      </c>
      <c r="P108" s="7">
        <v>1.4520900000000001</v>
      </c>
      <c r="S108" s="7">
        <v>1.6616700000000002</v>
      </c>
    </row>
    <row r="109" spans="3:19">
      <c r="C109" s="7">
        <v>0.97305000000000008</v>
      </c>
      <c r="I109" s="7">
        <v>1.1976</v>
      </c>
      <c r="M109" s="7">
        <v>1.6616700000000002</v>
      </c>
      <c r="P109" s="7">
        <v>1.7964</v>
      </c>
      <c r="S109" s="7">
        <v>1.7065800000000002</v>
      </c>
    </row>
    <row r="110" spans="3:19">
      <c r="C110" s="7">
        <v>1.61676</v>
      </c>
      <c r="I110" s="7">
        <v>1.1826300000000001</v>
      </c>
      <c r="M110" s="7">
        <v>1.5868200000000001</v>
      </c>
      <c r="P110" s="7">
        <v>1.2574800000000002</v>
      </c>
      <c r="S110" s="7">
        <v>1.6916100000000001</v>
      </c>
    </row>
    <row r="111" spans="3:19">
      <c r="C111" s="7">
        <v>1.5419099999999999</v>
      </c>
      <c r="I111" s="7">
        <v>1.2275400000000001</v>
      </c>
      <c r="M111" s="7">
        <v>1.7814300000000001</v>
      </c>
      <c r="P111" s="7">
        <v>1.00299</v>
      </c>
      <c r="S111" s="7">
        <v>1.1676600000000001</v>
      </c>
    </row>
    <row r="112" spans="3:19">
      <c r="C112" s="7">
        <v>1.6616700000000002</v>
      </c>
      <c r="I112" s="7">
        <v>1.3472999999999999</v>
      </c>
      <c r="M112" s="7">
        <v>1.7365200000000001</v>
      </c>
      <c r="P112" s="7">
        <v>1.2724500000000001</v>
      </c>
      <c r="S112" s="7">
        <v>1.1976</v>
      </c>
    </row>
    <row r="113" spans="2:20">
      <c r="C113" s="7">
        <v>1.37724</v>
      </c>
      <c r="I113" s="7">
        <v>1.3472999999999999</v>
      </c>
      <c r="M113" s="7">
        <v>0.97305000000000008</v>
      </c>
      <c r="P113" s="7">
        <v>1.7964</v>
      </c>
      <c r="S113" s="7">
        <v>1.46706</v>
      </c>
    </row>
    <row r="114" spans="2:20">
      <c r="C114" s="7">
        <v>1.6467000000000001</v>
      </c>
      <c r="I114" s="7">
        <v>1.3922099999999999</v>
      </c>
      <c r="P114" s="7">
        <v>1.61676</v>
      </c>
      <c r="S114" s="7">
        <v>1.52694</v>
      </c>
    </row>
    <row r="115" spans="2:20">
      <c r="C115" s="7">
        <v>1.55688</v>
      </c>
      <c r="I115" s="7">
        <v>1.4071800000000001</v>
      </c>
      <c r="P115" s="7">
        <v>2.2904100000000001</v>
      </c>
      <c r="S115" s="7">
        <v>1.2125700000000001</v>
      </c>
    </row>
    <row r="116" spans="2:20">
      <c r="C116" s="7">
        <v>1.6916100000000001</v>
      </c>
      <c r="I116" s="7">
        <v>1.3472999999999999</v>
      </c>
      <c r="P116" s="7">
        <v>1.4820300000000002</v>
      </c>
      <c r="S116" s="7">
        <v>1.4970000000000001</v>
      </c>
    </row>
    <row r="117" spans="2:20">
      <c r="C117" s="7">
        <v>1.4820300000000002</v>
      </c>
      <c r="I117" s="7">
        <v>1.28742</v>
      </c>
      <c r="P117" s="7">
        <v>2.3502900000000002</v>
      </c>
      <c r="S117" s="7">
        <v>1.4970000000000001</v>
      </c>
    </row>
    <row r="118" spans="2:20">
      <c r="C118" s="7">
        <v>1.6317300000000001</v>
      </c>
      <c r="I118" s="7">
        <v>1.1227499999999999</v>
      </c>
      <c r="S118" s="7">
        <v>1.2574800000000002</v>
      </c>
    </row>
    <row r="119" spans="2:20">
      <c r="S119" s="7">
        <v>1.33233</v>
      </c>
    </row>
    <row r="120" spans="2:20">
      <c r="S120" s="7">
        <v>1.0778399999999999</v>
      </c>
    </row>
    <row r="121" spans="2:20">
      <c r="S121" s="7">
        <v>1.7215500000000001</v>
      </c>
    </row>
    <row r="122" spans="2:20">
      <c r="S122" s="7">
        <v>1.37724</v>
      </c>
    </row>
    <row r="123" spans="2:20">
      <c r="B123" s="53" t="s">
        <v>97</v>
      </c>
      <c r="C123" s="53">
        <f>AVERAGE(C72:C122)</f>
        <v>1.7756968085106384</v>
      </c>
      <c r="D123" s="53">
        <f t="shared" ref="D123:T123" si="1">AVERAGE(D72:D122)</f>
        <v>1.9210032352941175</v>
      </c>
      <c r="E123" s="53"/>
      <c r="F123" s="53">
        <f t="shared" si="1"/>
        <v>1.6289577777777777</v>
      </c>
      <c r="G123" s="53">
        <f t="shared" si="1"/>
        <v>1.8494754545454548</v>
      </c>
      <c r="H123" s="53"/>
      <c r="I123" s="53">
        <f t="shared" si="1"/>
        <v>1.39666914893617</v>
      </c>
      <c r="J123" s="53">
        <f t="shared" si="1"/>
        <v>1.7716059375000002</v>
      </c>
      <c r="K123" s="53"/>
      <c r="L123" s="53"/>
      <c r="M123" s="53">
        <f t="shared" si="1"/>
        <v>1.9781785714285722</v>
      </c>
      <c r="N123" s="53">
        <f t="shared" si="1"/>
        <v>2.9550779999999994</v>
      </c>
      <c r="O123" s="53"/>
      <c r="P123" s="53">
        <f t="shared" si="1"/>
        <v>2.2207669565217394</v>
      </c>
      <c r="Q123" s="53">
        <f t="shared" si="1"/>
        <v>2.5027118181818184</v>
      </c>
      <c r="R123" s="53"/>
      <c r="S123" s="53">
        <f t="shared" si="1"/>
        <v>1.748848235294117</v>
      </c>
      <c r="T123" s="53">
        <f t="shared" si="1"/>
        <v>2.7245400000000002</v>
      </c>
    </row>
    <row r="124" spans="2:20"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</row>
    <row r="125" spans="2:20">
      <c r="B125" s="12" t="s">
        <v>93</v>
      </c>
      <c r="C125" s="55" t="s">
        <v>87</v>
      </c>
      <c r="D125" s="55"/>
      <c r="E125" s="50"/>
      <c r="F125" s="6" t="s">
        <v>88</v>
      </c>
      <c r="G125" s="47"/>
      <c r="H125" s="49"/>
      <c r="I125" s="6" t="s">
        <v>89</v>
      </c>
      <c r="J125" s="47"/>
      <c r="K125" s="47"/>
      <c r="L125" s="12" t="s">
        <v>93</v>
      </c>
      <c r="M125" s="55" t="s">
        <v>104</v>
      </c>
      <c r="N125" s="55"/>
      <c r="O125" s="50"/>
      <c r="P125" s="6" t="s">
        <v>105</v>
      </c>
      <c r="Q125" s="47"/>
      <c r="R125" s="49"/>
      <c r="S125" s="6" t="s">
        <v>106</v>
      </c>
      <c r="T125" s="47"/>
    </row>
    <row r="126" spans="2:20">
      <c r="B126" s="53" t="s">
        <v>92</v>
      </c>
      <c r="C126" s="10" t="s">
        <v>85</v>
      </c>
      <c r="D126" s="10" t="s">
        <v>86</v>
      </c>
      <c r="E126" s="51"/>
      <c r="F126" s="10" t="s">
        <v>85</v>
      </c>
      <c r="G126" s="10" t="s">
        <v>86</v>
      </c>
      <c r="H126" s="52"/>
      <c r="I126" s="10" t="s">
        <v>85</v>
      </c>
      <c r="J126" s="10" t="s">
        <v>86</v>
      </c>
      <c r="K126" s="8"/>
      <c r="L126" s="53" t="s">
        <v>109</v>
      </c>
      <c r="M126" s="10" t="s">
        <v>85</v>
      </c>
      <c r="N126" s="10" t="s">
        <v>86</v>
      </c>
      <c r="O126" s="51"/>
      <c r="P126" s="10" t="s">
        <v>85</v>
      </c>
      <c r="Q126" s="10" t="s">
        <v>86</v>
      </c>
      <c r="S126" s="10" t="s">
        <v>85</v>
      </c>
      <c r="T126" s="10" t="s">
        <v>86</v>
      </c>
    </row>
    <row r="127" spans="2:20">
      <c r="C127" s="7">
        <v>1.9610700000000001</v>
      </c>
      <c r="D127" s="7">
        <v>1.7664599999999999</v>
      </c>
      <c r="F127" s="7">
        <v>2.0508900000000003</v>
      </c>
      <c r="G127" s="7">
        <v>2.11077</v>
      </c>
      <c r="I127" s="7">
        <v>1.1976</v>
      </c>
      <c r="J127" s="7">
        <v>1.7709510000000002</v>
      </c>
      <c r="M127" s="7">
        <v>3.1736400000000002</v>
      </c>
      <c r="N127" s="7">
        <v>4.9550700000000001</v>
      </c>
      <c r="P127" s="7">
        <v>3.5029800000000004</v>
      </c>
      <c r="Q127" s="7">
        <v>3.5329199999999998</v>
      </c>
      <c r="S127" s="7">
        <v>2.5898099999999999</v>
      </c>
      <c r="T127" s="7">
        <v>4.6856100000000005</v>
      </c>
    </row>
    <row r="128" spans="2:20">
      <c r="C128" s="7">
        <v>1.8562800000000002</v>
      </c>
      <c r="D128" s="7">
        <v>1.6766400000000001</v>
      </c>
      <c r="F128" s="7">
        <v>1.3922099999999999</v>
      </c>
      <c r="G128" s="7">
        <v>1.2425100000000002</v>
      </c>
      <c r="I128" s="7">
        <v>1.55688</v>
      </c>
      <c r="J128" s="7">
        <v>1.8487950000000002</v>
      </c>
      <c r="M128" s="7">
        <v>2.4251400000000003</v>
      </c>
      <c r="N128" s="7">
        <v>4.0269300000000001</v>
      </c>
      <c r="P128" s="7">
        <v>2.3802300000000001</v>
      </c>
      <c r="Q128" s="7">
        <v>3.0987900000000002</v>
      </c>
      <c r="S128" s="7">
        <v>2.1706499999999997</v>
      </c>
      <c r="T128" s="7">
        <v>2.4999900000000004</v>
      </c>
    </row>
    <row r="129" spans="3:20">
      <c r="C129" s="7">
        <v>1.3472999999999999</v>
      </c>
      <c r="D129" s="7">
        <v>1.7964</v>
      </c>
      <c r="F129" s="7">
        <v>2.3952</v>
      </c>
      <c r="G129" s="7">
        <v>1.8263400000000001</v>
      </c>
      <c r="I129" s="7">
        <v>1.52694</v>
      </c>
      <c r="J129" s="7">
        <v>1.829334</v>
      </c>
      <c r="M129" s="7">
        <v>2.9490900000000004</v>
      </c>
      <c r="N129" s="7">
        <v>3.5329199999999998</v>
      </c>
      <c r="P129" s="7">
        <v>2.75448</v>
      </c>
      <c r="Q129" s="7">
        <v>2.6047799999999999</v>
      </c>
      <c r="S129" s="7">
        <v>1.7514900000000002</v>
      </c>
      <c r="T129" s="7">
        <v>4.5508800000000003</v>
      </c>
    </row>
    <row r="130" spans="3:20">
      <c r="C130" s="7">
        <v>1.6916100000000001</v>
      </c>
      <c r="D130" s="7">
        <v>1.6766400000000001</v>
      </c>
      <c r="F130" s="7">
        <v>2.4700500000000001</v>
      </c>
      <c r="G130" s="7">
        <v>1.9910100000000002</v>
      </c>
      <c r="I130" s="7">
        <v>2.0359200000000004</v>
      </c>
      <c r="J130" s="7">
        <v>1.75149</v>
      </c>
      <c r="M130" s="7">
        <v>3.3832200000000001</v>
      </c>
      <c r="N130" s="7">
        <v>3.0089700000000001</v>
      </c>
      <c r="P130" s="7">
        <v>3.0987900000000002</v>
      </c>
      <c r="Q130" s="7">
        <v>3.0089700000000001</v>
      </c>
      <c r="S130" s="7">
        <v>2.9041800000000002</v>
      </c>
      <c r="T130" s="7">
        <v>2.8892100000000003</v>
      </c>
    </row>
    <row r="131" spans="3:20">
      <c r="C131" s="7">
        <v>1.6916100000000001</v>
      </c>
      <c r="D131" s="7">
        <v>1.9011900000000002</v>
      </c>
      <c r="F131" s="7">
        <v>2.4251400000000003</v>
      </c>
      <c r="G131" s="7">
        <v>1.9910100000000002</v>
      </c>
      <c r="I131" s="7">
        <v>1.8562800000000002</v>
      </c>
      <c r="J131" s="7">
        <v>1.9071780000000003</v>
      </c>
      <c r="M131" s="7">
        <v>3.3233400000000004</v>
      </c>
      <c r="N131" s="7">
        <v>3.4580700000000002</v>
      </c>
      <c r="P131" s="7">
        <v>3.3233400000000004</v>
      </c>
      <c r="Q131" s="7">
        <v>2.8443000000000001</v>
      </c>
      <c r="S131" s="7">
        <v>3.0987900000000002</v>
      </c>
      <c r="T131" s="7">
        <v>1.33233</v>
      </c>
    </row>
    <row r="132" spans="3:20">
      <c r="C132" s="7">
        <v>1.6616700000000002</v>
      </c>
      <c r="D132" s="7">
        <v>1.8263400000000001</v>
      </c>
      <c r="F132" s="7">
        <v>2.2754400000000001</v>
      </c>
      <c r="G132" s="7">
        <v>1.7065800000000002</v>
      </c>
      <c r="I132" s="7">
        <v>2.2454999999999998</v>
      </c>
      <c r="J132" s="7">
        <v>1.9266390000000002</v>
      </c>
      <c r="M132" s="7">
        <v>3.4131600000000004</v>
      </c>
      <c r="N132" s="7">
        <v>5.4939900000000002</v>
      </c>
      <c r="P132" s="7">
        <v>3.0838199999999998</v>
      </c>
      <c r="Q132" s="7">
        <v>3.0688499999999999</v>
      </c>
      <c r="S132" s="7">
        <v>2.1407099999999999</v>
      </c>
      <c r="T132" s="7">
        <v>3.0089700000000001</v>
      </c>
    </row>
    <row r="133" spans="3:20">
      <c r="C133" s="7">
        <v>1.7964</v>
      </c>
      <c r="D133" s="7">
        <v>1.42215</v>
      </c>
      <c r="F133" s="7">
        <v>1.4371200000000002</v>
      </c>
      <c r="G133" s="7">
        <v>2.11077</v>
      </c>
      <c r="I133" s="7">
        <v>1.7664599999999999</v>
      </c>
      <c r="J133" s="7">
        <v>2.0239439999999997</v>
      </c>
      <c r="M133" s="7">
        <v>3.3532800000000003</v>
      </c>
      <c r="N133" s="7">
        <v>6.0927899999999999</v>
      </c>
      <c r="P133" s="7">
        <v>3.4580700000000002</v>
      </c>
      <c r="Q133" s="7">
        <v>3.3233400000000004</v>
      </c>
      <c r="S133" s="7">
        <v>2.1706499999999997</v>
      </c>
      <c r="T133" s="7">
        <v>3.2035800000000001</v>
      </c>
    </row>
    <row r="134" spans="3:20">
      <c r="C134" s="7">
        <v>1.5419099999999999</v>
      </c>
      <c r="D134" s="7">
        <v>1.6766400000000001</v>
      </c>
      <c r="F134" s="7">
        <v>1.9910100000000002</v>
      </c>
      <c r="G134" s="7">
        <v>1.4820300000000002</v>
      </c>
      <c r="I134" s="7">
        <v>2.3353200000000003</v>
      </c>
      <c r="J134" s="7">
        <v>1.673646</v>
      </c>
      <c r="M134" s="7">
        <v>3.1886100000000002</v>
      </c>
      <c r="N134" s="7">
        <v>3.6227399999999998</v>
      </c>
      <c r="P134" s="7">
        <v>3.1137600000000001</v>
      </c>
      <c r="Q134" s="7">
        <v>2.6945999999999999</v>
      </c>
      <c r="S134" s="7">
        <v>2.7395100000000001</v>
      </c>
      <c r="T134" s="7">
        <v>1.3622700000000001</v>
      </c>
    </row>
    <row r="135" spans="3:20">
      <c r="C135" s="7">
        <v>1.9610700000000001</v>
      </c>
      <c r="D135" s="7">
        <v>2.2454999999999998</v>
      </c>
      <c r="F135" s="7">
        <v>1.1826300000000001</v>
      </c>
      <c r="G135" s="7">
        <v>1.42215</v>
      </c>
      <c r="I135" s="7">
        <v>1.4371200000000002</v>
      </c>
      <c r="J135" s="7">
        <v>2.004483</v>
      </c>
      <c r="M135" s="7">
        <v>3.0089700000000001</v>
      </c>
      <c r="N135" s="7">
        <v>3.0239400000000005</v>
      </c>
      <c r="P135" s="7">
        <v>3.4730400000000001</v>
      </c>
      <c r="Q135" s="7">
        <v>2.7844199999999999</v>
      </c>
      <c r="S135" s="7">
        <v>1.6766400000000001</v>
      </c>
      <c r="T135" s="7">
        <v>2.9490900000000004</v>
      </c>
    </row>
    <row r="136" spans="3:20">
      <c r="C136" s="7">
        <v>1.7964</v>
      </c>
      <c r="D136" s="7">
        <v>1.5119700000000003</v>
      </c>
      <c r="F136" s="7">
        <v>1.9161600000000001</v>
      </c>
      <c r="G136" s="7">
        <v>1.55688</v>
      </c>
      <c r="I136" s="7">
        <v>1.4071800000000001</v>
      </c>
      <c r="J136" s="7">
        <v>1.9655610000000001</v>
      </c>
      <c r="M136" s="7">
        <v>2.57484</v>
      </c>
      <c r="N136" s="7">
        <v>3.8173500000000002</v>
      </c>
      <c r="P136" s="7">
        <v>3.2934000000000001</v>
      </c>
      <c r="Q136" s="7">
        <v>3.5778300000000001</v>
      </c>
      <c r="S136" s="7">
        <v>3.0089700000000001</v>
      </c>
      <c r="T136" s="7">
        <v>2.85927</v>
      </c>
    </row>
    <row r="137" spans="3:20">
      <c r="C137" s="7">
        <v>1.9311300000000002</v>
      </c>
      <c r="D137" s="7">
        <v>1.2425100000000002</v>
      </c>
      <c r="F137" s="7">
        <v>1.4820300000000002</v>
      </c>
      <c r="G137" s="7">
        <v>1.9161600000000001</v>
      </c>
      <c r="I137" s="7">
        <v>1.7365200000000001</v>
      </c>
      <c r="J137" s="7">
        <v>2.2963980000000004</v>
      </c>
      <c r="M137" s="7">
        <v>2.7395100000000001</v>
      </c>
      <c r="N137" s="7">
        <v>3.8323200000000002</v>
      </c>
      <c r="P137" s="7">
        <v>2.7245400000000002</v>
      </c>
      <c r="Q137" s="7">
        <v>3.3233400000000004</v>
      </c>
      <c r="S137" s="7">
        <v>1.3622700000000001</v>
      </c>
      <c r="T137" s="7">
        <v>1.88622</v>
      </c>
    </row>
    <row r="138" spans="3:20">
      <c r="C138" s="7">
        <v>1.6317300000000001</v>
      </c>
      <c r="D138" s="7">
        <v>1.5419099999999999</v>
      </c>
      <c r="F138" s="7">
        <v>1.5419099999999999</v>
      </c>
      <c r="G138" s="7">
        <v>1.52694</v>
      </c>
      <c r="I138" s="7">
        <v>3.0239400000000005</v>
      </c>
      <c r="J138" s="7">
        <v>2.7245400000000006</v>
      </c>
      <c r="M138" s="7">
        <v>2.0808300000000002</v>
      </c>
      <c r="N138" s="7">
        <v>3.1886100000000002</v>
      </c>
      <c r="P138" s="7">
        <v>2.3502900000000002</v>
      </c>
      <c r="Q138" s="7">
        <v>4.0419</v>
      </c>
      <c r="S138" s="7">
        <v>1.8113699999999999</v>
      </c>
      <c r="T138" s="7">
        <v>3.0688499999999999</v>
      </c>
    </row>
    <row r="139" spans="3:20">
      <c r="C139" s="7">
        <v>2.1556799999999998</v>
      </c>
      <c r="D139" s="7">
        <v>1.6467000000000001</v>
      </c>
      <c r="F139" s="7">
        <v>2.20059</v>
      </c>
      <c r="G139" s="7">
        <v>1.8113699999999999</v>
      </c>
      <c r="I139" s="7">
        <v>1.4371200000000002</v>
      </c>
      <c r="J139" s="7">
        <v>2.1407100000000003</v>
      </c>
      <c r="M139" s="7">
        <v>2.4550800000000002</v>
      </c>
      <c r="N139" s="7">
        <v>3.0538799999999999</v>
      </c>
      <c r="P139" s="7">
        <v>2.76945</v>
      </c>
      <c r="Q139" s="7">
        <v>5.6287200000000004</v>
      </c>
      <c r="S139" s="7">
        <v>1.0179600000000002</v>
      </c>
      <c r="T139" s="7">
        <v>3.2035800000000001</v>
      </c>
    </row>
    <row r="140" spans="3:20">
      <c r="C140" s="7">
        <v>2.2904100000000001</v>
      </c>
      <c r="D140" s="7">
        <v>2.4999900000000004</v>
      </c>
      <c r="F140" s="7">
        <v>1.8712500000000001</v>
      </c>
      <c r="G140" s="7">
        <v>2.21556</v>
      </c>
      <c r="I140" s="7">
        <v>1.28742</v>
      </c>
      <c r="J140" s="7">
        <v>1.8098730000000003</v>
      </c>
      <c r="M140" s="7">
        <v>2.7095699999999998</v>
      </c>
      <c r="N140" s="7">
        <v>2.3502900000000002</v>
      </c>
      <c r="P140" s="7">
        <v>3.0987900000000002</v>
      </c>
      <c r="Q140" s="7">
        <v>4.7454900000000002</v>
      </c>
      <c r="S140" s="7">
        <v>1.4820300000000002</v>
      </c>
      <c r="T140" s="7">
        <v>4.0718400000000008</v>
      </c>
    </row>
    <row r="141" spans="3:20">
      <c r="C141" s="7">
        <v>2.11077</v>
      </c>
      <c r="D141" s="7">
        <v>2.1856200000000001</v>
      </c>
      <c r="F141" s="7">
        <v>1.3023899999999999</v>
      </c>
      <c r="G141" s="7">
        <v>1.9610700000000001</v>
      </c>
      <c r="I141" s="7">
        <v>1.4371200000000002</v>
      </c>
      <c r="J141" s="7">
        <v>1.8682560000000001</v>
      </c>
      <c r="M141" s="7">
        <v>2.5149600000000003</v>
      </c>
      <c r="N141" s="7">
        <v>2.4251400000000003</v>
      </c>
      <c r="P141" s="7">
        <v>2.21556</v>
      </c>
      <c r="Q141" s="7">
        <v>2.4700500000000001</v>
      </c>
      <c r="S141" s="7">
        <v>1.10778</v>
      </c>
      <c r="T141" s="7">
        <v>3.4281300000000003</v>
      </c>
    </row>
    <row r="142" spans="3:20">
      <c r="C142" s="7">
        <v>2.3203499999999999</v>
      </c>
      <c r="D142" s="7">
        <v>2.2454999999999998</v>
      </c>
      <c r="F142" s="7">
        <v>1.33233</v>
      </c>
      <c r="G142" s="7">
        <v>1.7065800000000002</v>
      </c>
      <c r="I142" s="7">
        <v>1.2275400000000001</v>
      </c>
      <c r="J142" s="7">
        <v>1.9266390000000002</v>
      </c>
      <c r="M142" s="7">
        <v>2.2754400000000001</v>
      </c>
      <c r="N142" s="7">
        <v>2.7844199999999999</v>
      </c>
      <c r="P142" s="7">
        <v>2.7844199999999999</v>
      </c>
      <c r="S142" s="7">
        <v>1.3922099999999999</v>
      </c>
      <c r="T142" s="7">
        <v>3.39819</v>
      </c>
    </row>
    <row r="143" spans="3:20">
      <c r="C143" s="7">
        <v>2.12574</v>
      </c>
      <c r="D143" s="7">
        <v>1.57185</v>
      </c>
      <c r="F143" s="7">
        <v>1.52694</v>
      </c>
      <c r="G143" s="7">
        <v>2.2604700000000002</v>
      </c>
      <c r="I143" s="7">
        <v>1.0179600000000002</v>
      </c>
      <c r="J143" s="7">
        <v>1.8487950000000002</v>
      </c>
      <c r="M143" s="7">
        <v>2.2454999999999998</v>
      </c>
      <c r="N143" s="7">
        <v>4.0119600000000002</v>
      </c>
      <c r="P143" s="7">
        <v>2.5299300000000002</v>
      </c>
      <c r="S143" s="7">
        <v>1.2275400000000001</v>
      </c>
      <c r="T143" s="7">
        <v>6.1676399999999996</v>
      </c>
    </row>
    <row r="144" spans="3:20">
      <c r="C144" s="7">
        <v>2.12574</v>
      </c>
      <c r="D144" s="7">
        <v>1.9011900000000002</v>
      </c>
      <c r="F144" s="7">
        <v>1.4071800000000001</v>
      </c>
      <c r="G144" s="7">
        <v>1.57185</v>
      </c>
      <c r="I144" s="7">
        <v>0.95808000000000004</v>
      </c>
      <c r="J144" s="7">
        <v>1.673646</v>
      </c>
      <c r="M144" s="7">
        <v>2.4999900000000004</v>
      </c>
      <c r="N144" s="7">
        <v>3.5628600000000001</v>
      </c>
      <c r="P144" s="7">
        <v>3.12873</v>
      </c>
      <c r="S144" s="7">
        <v>1.2574800000000002</v>
      </c>
      <c r="T144" s="7">
        <v>2.9640600000000004</v>
      </c>
    </row>
    <row r="145" spans="3:20">
      <c r="C145" s="7">
        <v>1.9610700000000001</v>
      </c>
      <c r="D145" s="7">
        <v>2.0808300000000002</v>
      </c>
      <c r="F145" s="7">
        <v>1.61676</v>
      </c>
      <c r="G145" s="7">
        <v>1.2425100000000002</v>
      </c>
      <c r="I145" s="7">
        <v>1.1377200000000001</v>
      </c>
      <c r="J145" s="7">
        <v>1.829334</v>
      </c>
      <c r="M145" s="7">
        <v>2.5449000000000002</v>
      </c>
      <c r="N145" s="7">
        <v>2.8742400000000004</v>
      </c>
      <c r="P145" s="7">
        <v>2.11077</v>
      </c>
      <c r="S145" s="7">
        <v>1.7065800000000002</v>
      </c>
      <c r="T145" s="7">
        <v>3.7125600000000003</v>
      </c>
    </row>
    <row r="146" spans="3:20">
      <c r="C146" s="7">
        <v>2.21556</v>
      </c>
      <c r="D146" s="7">
        <v>1.46706</v>
      </c>
      <c r="F146" s="7">
        <v>2.2454999999999998</v>
      </c>
      <c r="G146" s="7">
        <v>1.7215500000000001</v>
      </c>
      <c r="I146" s="7">
        <v>1.0179600000000002</v>
      </c>
      <c r="J146" s="7">
        <v>2.2185540000000001</v>
      </c>
      <c r="M146" s="7">
        <v>2.7245400000000002</v>
      </c>
      <c r="N146" s="7">
        <v>3.0538799999999999</v>
      </c>
      <c r="P146" s="7">
        <v>2.4700500000000001</v>
      </c>
      <c r="S146" s="7">
        <v>1.84131</v>
      </c>
      <c r="T146" s="7">
        <v>3.0389100000000004</v>
      </c>
    </row>
    <row r="147" spans="3:20">
      <c r="C147" s="7">
        <v>2.0508900000000003</v>
      </c>
      <c r="F147" s="7">
        <v>1.8562800000000002</v>
      </c>
      <c r="G147" s="7">
        <v>1.6766400000000001</v>
      </c>
      <c r="I147" s="7">
        <v>1.61676</v>
      </c>
      <c r="J147" s="7">
        <v>1.5179580000000001</v>
      </c>
      <c r="M147" s="7">
        <v>1.9311300000000002</v>
      </c>
      <c r="P147" s="7">
        <v>2.11077</v>
      </c>
      <c r="S147" s="7">
        <v>1.6467000000000001</v>
      </c>
      <c r="T147" s="7">
        <v>5.2694400000000003</v>
      </c>
    </row>
    <row r="148" spans="3:20">
      <c r="C148" s="7">
        <v>1.7964</v>
      </c>
      <c r="F148" s="7">
        <v>1.8263400000000001</v>
      </c>
      <c r="G148" s="7">
        <v>1.9760400000000002</v>
      </c>
      <c r="I148" s="7">
        <v>1.1976</v>
      </c>
      <c r="J148" s="7">
        <v>1.7125680000000001</v>
      </c>
      <c r="M148" s="7">
        <v>2.21556</v>
      </c>
      <c r="P148" s="7">
        <v>1.52694</v>
      </c>
      <c r="S148" s="7">
        <v>2.0059800000000001</v>
      </c>
      <c r="T148" s="7">
        <v>2.9341200000000001</v>
      </c>
    </row>
    <row r="149" spans="3:20">
      <c r="C149" s="7">
        <v>2.1856200000000001</v>
      </c>
      <c r="F149" s="7">
        <v>1.2724500000000001</v>
      </c>
      <c r="G149" s="7">
        <v>1.5119700000000003</v>
      </c>
      <c r="I149" s="7">
        <v>1.0179600000000002</v>
      </c>
      <c r="J149" s="7">
        <v>2.0239439999999997</v>
      </c>
      <c r="M149" s="7">
        <v>2.1856200000000001</v>
      </c>
      <c r="P149" s="7">
        <v>1.6766400000000001</v>
      </c>
      <c r="S149" s="7">
        <v>1.9011900000000002</v>
      </c>
      <c r="T149" s="7">
        <v>2.4101700000000004</v>
      </c>
    </row>
    <row r="150" spans="3:20">
      <c r="C150" s="7">
        <v>1.7365200000000001</v>
      </c>
      <c r="F150" s="7">
        <v>1.9311300000000002</v>
      </c>
      <c r="G150" s="7">
        <v>2.02095</v>
      </c>
      <c r="I150" s="7">
        <v>1.6467000000000001</v>
      </c>
      <c r="J150" s="7">
        <v>1.9655610000000001</v>
      </c>
      <c r="M150" s="7">
        <v>2.7245400000000002</v>
      </c>
      <c r="P150" s="7">
        <v>2.7095699999999998</v>
      </c>
      <c r="S150" s="7">
        <v>2.2454999999999998</v>
      </c>
      <c r="T150" s="7">
        <v>4.4909999999999997</v>
      </c>
    </row>
    <row r="151" spans="3:20">
      <c r="C151" s="7">
        <v>1.88622</v>
      </c>
      <c r="F151" s="7">
        <v>1.37724</v>
      </c>
      <c r="G151" s="7">
        <v>2.0508900000000003</v>
      </c>
      <c r="I151" s="7">
        <v>1.4071800000000001</v>
      </c>
      <c r="M151" s="7">
        <v>2.0958000000000001</v>
      </c>
      <c r="P151" s="7">
        <v>2.5299300000000002</v>
      </c>
      <c r="S151" s="7">
        <v>1.3922099999999999</v>
      </c>
      <c r="T151" s="7">
        <v>2.76945</v>
      </c>
    </row>
    <row r="152" spans="3:20">
      <c r="C152" s="7">
        <v>2.02095</v>
      </c>
      <c r="F152" s="7">
        <v>1.1976</v>
      </c>
      <c r="G152" s="7">
        <v>1.6467000000000001</v>
      </c>
      <c r="I152" s="7">
        <v>0.74850000000000005</v>
      </c>
      <c r="M152" s="7">
        <v>2.3952</v>
      </c>
      <c r="P152" s="7">
        <v>1.2724500000000001</v>
      </c>
      <c r="S152" s="7">
        <v>1.2425100000000002</v>
      </c>
      <c r="T152" s="7">
        <v>4.4909999999999997</v>
      </c>
    </row>
    <row r="153" spans="3:20">
      <c r="C153" s="7">
        <v>1.28742</v>
      </c>
      <c r="F153" s="7">
        <v>1.8712500000000001</v>
      </c>
      <c r="G153" s="7">
        <v>1.52694</v>
      </c>
      <c r="I153" s="7">
        <v>1.1676600000000001</v>
      </c>
      <c r="M153" s="7">
        <v>2.5598700000000001</v>
      </c>
      <c r="P153" s="7">
        <v>1.1676600000000001</v>
      </c>
      <c r="S153" s="7">
        <v>1.00299</v>
      </c>
    </row>
    <row r="154" spans="3:20">
      <c r="C154" s="7">
        <v>1.9311300000000002</v>
      </c>
      <c r="F154" s="7">
        <v>1.6467000000000001</v>
      </c>
      <c r="G154" s="7">
        <v>1.7964</v>
      </c>
      <c r="I154" s="7">
        <v>1.37724</v>
      </c>
      <c r="M154" s="7">
        <v>1.9161600000000001</v>
      </c>
      <c r="P154" s="7">
        <v>2.0658600000000003</v>
      </c>
      <c r="S154" s="7">
        <v>1.3622700000000001</v>
      </c>
    </row>
    <row r="155" spans="3:20">
      <c r="C155" s="7">
        <v>1.8113699999999999</v>
      </c>
      <c r="F155" s="7">
        <v>1.3622700000000001</v>
      </c>
      <c r="I155" s="7">
        <v>1.2574800000000002</v>
      </c>
      <c r="M155" s="7">
        <v>2.2305299999999999</v>
      </c>
      <c r="P155" s="7">
        <v>2.0059800000000001</v>
      </c>
      <c r="S155" s="7">
        <v>1.3173600000000001</v>
      </c>
    </row>
    <row r="156" spans="3:20">
      <c r="C156" s="7">
        <v>1.42215</v>
      </c>
      <c r="F156" s="7">
        <v>0.92814000000000008</v>
      </c>
      <c r="I156" s="7">
        <v>1.10778</v>
      </c>
      <c r="M156" s="7">
        <v>2.0808300000000002</v>
      </c>
      <c r="P156" s="7">
        <v>2.20059</v>
      </c>
      <c r="S156" s="7">
        <v>2.12574</v>
      </c>
    </row>
    <row r="157" spans="3:20">
      <c r="C157" s="7">
        <v>1.7215500000000001</v>
      </c>
      <c r="F157" s="7">
        <v>1.8562800000000002</v>
      </c>
      <c r="I157" s="7">
        <v>0.86826000000000003</v>
      </c>
      <c r="M157" s="7">
        <v>2.4700500000000001</v>
      </c>
      <c r="P157" s="7">
        <v>2.3652600000000001</v>
      </c>
      <c r="S157" s="7">
        <v>1.1676600000000001</v>
      </c>
    </row>
    <row r="158" spans="3:20">
      <c r="C158" s="7">
        <v>1.2125700000000001</v>
      </c>
      <c r="F158" s="7">
        <v>1.9161600000000001</v>
      </c>
      <c r="I158" s="7">
        <v>1.2275400000000001</v>
      </c>
      <c r="M158" s="7">
        <v>2.0508900000000003</v>
      </c>
      <c r="P158" s="7">
        <v>2.1856200000000001</v>
      </c>
      <c r="S158" s="7">
        <v>1.7664599999999999</v>
      </c>
    </row>
    <row r="159" spans="3:20">
      <c r="C159" s="7">
        <v>1.2724500000000001</v>
      </c>
      <c r="F159" s="7">
        <v>1.46706</v>
      </c>
      <c r="I159" s="7">
        <v>1.3173600000000001</v>
      </c>
      <c r="M159" s="7">
        <v>2.4251400000000003</v>
      </c>
      <c r="P159" s="7">
        <v>1.8712500000000001</v>
      </c>
      <c r="S159" s="7">
        <v>1.5419099999999999</v>
      </c>
    </row>
    <row r="160" spans="3:20">
      <c r="C160" s="7">
        <v>1.9760400000000002</v>
      </c>
      <c r="F160" s="7">
        <v>2.0508900000000003</v>
      </c>
      <c r="I160" s="7">
        <v>1.4970000000000001</v>
      </c>
      <c r="M160" s="7">
        <v>2.4251400000000003</v>
      </c>
      <c r="P160" s="7">
        <v>1.9610700000000001</v>
      </c>
      <c r="S160" s="7">
        <v>2.11077</v>
      </c>
    </row>
    <row r="161" spans="3:19">
      <c r="C161" s="7">
        <v>1.3023899999999999</v>
      </c>
      <c r="F161" s="7">
        <v>1.2275400000000001</v>
      </c>
      <c r="I161" s="7">
        <v>1.4371200000000002</v>
      </c>
      <c r="M161" s="7">
        <v>2.9790300000000003</v>
      </c>
      <c r="P161" s="7">
        <v>1.4820300000000002</v>
      </c>
      <c r="S161" s="7">
        <v>1.1377200000000001</v>
      </c>
    </row>
    <row r="162" spans="3:19">
      <c r="C162" s="7">
        <v>1.60179</v>
      </c>
      <c r="F162" s="7">
        <v>1.15269</v>
      </c>
      <c r="I162" s="7">
        <v>1.2275400000000001</v>
      </c>
      <c r="M162" s="7">
        <v>2.1706499999999997</v>
      </c>
      <c r="P162" s="7">
        <v>2.5299300000000002</v>
      </c>
      <c r="S162" s="7">
        <v>1.9910100000000002</v>
      </c>
    </row>
    <row r="163" spans="3:19">
      <c r="F163" s="7">
        <v>1.6317300000000001</v>
      </c>
      <c r="I163" s="7">
        <v>1.28742</v>
      </c>
      <c r="M163" s="7">
        <v>2.5598700000000001</v>
      </c>
      <c r="P163" s="7">
        <v>2.30538</v>
      </c>
      <c r="S163" s="7">
        <v>1.4970000000000001</v>
      </c>
    </row>
    <row r="164" spans="3:19">
      <c r="F164" s="7">
        <v>1.1676600000000001</v>
      </c>
      <c r="I164" s="7">
        <v>0.95808000000000004</v>
      </c>
      <c r="M164" s="7">
        <v>3.6377100000000002</v>
      </c>
      <c r="P164" s="7">
        <v>2.20059</v>
      </c>
      <c r="S164" s="7">
        <v>1.37724</v>
      </c>
    </row>
    <row r="165" spans="3:19">
      <c r="F165" s="7">
        <v>1.6766400000000001</v>
      </c>
      <c r="I165" s="7">
        <v>0.98802000000000012</v>
      </c>
      <c r="M165" s="7">
        <v>1.9461000000000002</v>
      </c>
      <c r="P165" s="7">
        <v>4.6706400000000006</v>
      </c>
      <c r="S165" s="7">
        <v>1.7814300000000001</v>
      </c>
    </row>
    <row r="166" spans="3:19">
      <c r="F166" s="7">
        <v>0.8532900000000001</v>
      </c>
      <c r="I166" s="7">
        <v>1.10778</v>
      </c>
      <c r="M166" s="7">
        <v>1.4371200000000002</v>
      </c>
      <c r="P166" s="7">
        <v>3.3832200000000001</v>
      </c>
      <c r="S166" s="7">
        <v>1.6467000000000001</v>
      </c>
    </row>
    <row r="167" spans="3:19">
      <c r="F167" s="7">
        <v>1.6766400000000001</v>
      </c>
      <c r="I167" s="7">
        <v>1.3472999999999999</v>
      </c>
      <c r="M167" s="7">
        <v>2.2604700000000002</v>
      </c>
      <c r="P167" s="7">
        <v>2.7095699999999998</v>
      </c>
      <c r="S167" s="7">
        <v>1.00299</v>
      </c>
    </row>
    <row r="168" spans="3:19">
      <c r="F168" s="7">
        <v>1.1676600000000001</v>
      </c>
      <c r="I168" s="7">
        <v>1.1676600000000001</v>
      </c>
      <c r="M168" s="7">
        <v>2.0359200000000004</v>
      </c>
      <c r="P168" s="7">
        <v>2.0658600000000003</v>
      </c>
      <c r="S168" s="7">
        <v>1.84131</v>
      </c>
    </row>
    <row r="169" spans="3:19">
      <c r="F169" s="7">
        <v>1.4371200000000002</v>
      </c>
      <c r="I169" s="7">
        <v>1.0479000000000001</v>
      </c>
      <c r="M169" s="7">
        <v>1.3922099999999999</v>
      </c>
      <c r="P169" s="7">
        <v>1.7664599999999999</v>
      </c>
      <c r="S169" s="7">
        <v>1.9461000000000002</v>
      </c>
    </row>
    <row r="170" spans="3:19">
      <c r="F170" s="7">
        <v>1.8263400000000001</v>
      </c>
      <c r="I170" s="7">
        <v>1.2275400000000001</v>
      </c>
      <c r="P170" s="7">
        <v>3.3233400000000004</v>
      </c>
    </row>
    <row r="171" spans="3:19">
      <c r="F171" s="7">
        <v>1.7964</v>
      </c>
      <c r="I171" s="7">
        <v>1.0179600000000002</v>
      </c>
    </row>
    <row r="172" spans="3:19">
      <c r="F172" s="7">
        <v>1.1826300000000001</v>
      </c>
      <c r="I172" s="7">
        <v>1.1976</v>
      </c>
    </row>
    <row r="173" spans="3:19">
      <c r="F173" s="7">
        <v>1.5868200000000001</v>
      </c>
      <c r="I173" s="7">
        <v>1.10778</v>
      </c>
    </row>
    <row r="174" spans="3:19">
      <c r="F174" s="7">
        <v>1.2724500000000001</v>
      </c>
      <c r="I174" s="7">
        <v>0.80837999999999999</v>
      </c>
    </row>
    <row r="175" spans="3:19">
      <c r="F175" s="7">
        <v>1.7964</v>
      </c>
      <c r="I175" s="7">
        <v>1.3547849999999999</v>
      </c>
    </row>
    <row r="176" spans="3:19">
      <c r="F176" s="7">
        <v>0.86826000000000003</v>
      </c>
    </row>
    <row r="178" spans="1:21">
      <c r="B178" s="53" t="s">
        <v>97</v>
      </c>
      <c r="C178" s="53">
        <f>AVERAGE(C127:C177)</f>
        <v>1.81636</v>
      </c>
      <c r="D178" s="53">
        <f>AVERAGE(D127:D177)</f>
        <v>1.7941545000000005</v>
      </c>
      <c r="E178" s="53"/>
      <c r="F178" s="53">
        <f>AVERAGE(F127:F177)</f>
        <v>1.6188558000000008</v>
      </c>
      <c r="G178" s="53">
        <f>AVERAGE(G127:G177)</f>
        <v>1.7707371428571432</v>
      </c>
      <c r="H178" s="53"/>
      <c r="I178" s="53">
        <f>AVERAGE(I127:I177)</f>
        <v>1.3547849999999999</v>
      </c>
      <c r="J178" s="53">
        <f>AVERAGE(J127:J177)</f>
        <v>1.927449875</v>
      </c>
      <c r="K178" s="53"/>
      <c r="L178" s="53"/>
      <c r="M178" s="53">
        <f>AVERAGE(M127:M177)</f>
        <v>2.5048639534883725</v>
      </c>
      <c r="N178" s="53">
        <f>AVERAGE(N127:N177)</f>
        <v>3.6085185000000002</v>
      </c>
      <c r="O178" s="53"/>
      <c r="P178" s="53">
        <f>AVERAGE(P127:P177)</f>
        <v>2.5397965909090914</v>
      </c>
      <c r="Q178" s="53">
        <f>AVERAGE(Q127:Q177)</f>
        <v>3.3832200000000001</v>
      </c>
      <c r="R178" s="53"/>
      <c r="S178" s="53">
        <f>AVERAGE(S127:S177)</f>
        <v>1.7560158139534883</v>
      </c>
      <c r="T178" s="53">
        <f>AVERAGE(T127:T177)</f>
        <v>3.3325523076923083</v>
      </c>
    </row>
    <row r="182" spans="1:2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</row>
    <row r="183" spans="1:2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</row>
    <row r="184" spans="1:2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</row>
    <row r="185" spans="1:2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</row>
    <row r="186" spans="1:2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</row>
    <row r="187" spans="1:2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</row>
    <row r="188" spans="1:2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</row>
    <row r="189" spans="1:2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</row>
    <row r="190" spans="1:2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</row>
    <row r="191" spans="1:2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</row>
    <row r="192" spans="1:2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</row>
    <row r="193" spans="1:2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</row>
    <row r="194" spans="1:2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</row>
    <row r="195" spans="1:2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</row>
    <row r="196" spans="1:2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</row>
    <row r="197" spans="1:2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</row>
    <row r="198" spans="1:2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</row>
    <row r="199" spans="1:2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</row>
    <row r="200" spans="1:21">
      <c r="C200" s="8"/>
      <c r="D200" s="8"/>
      <c r="E200" s="8"/>
      <c r="F200" s="8"/>
      <c r="G200" s="8"/>
      <c r="H200" s="8"/>
      <c r="I200" s="11"/>
      <c r="P200" s="9"/>
    </row>
    <row r="201" spans="1:21">
      <c r="C201" s="11"/>
      <c r="D201" s="11"/>
      <c r="E201" s="11"/>
      <c r="F201" s="11"/>
      <c r="G201" s="11"/>
      <c r="H201" s="11"/>
      <c r="I201" s="11"/>
      <c r="J201" s="11"/>
      <c r="P201" s="11"/>
    </row>
  </sheetData>
  <mergeCells count="6">
    <mergeCell ref="C125:D125"/>
    <mergeCell ref="C2:D2"/>
    <mergeCell ref="M2:N2"/>
    <mergeCell ref="C70:D70"/>
    <mergeCell ref="M70:N70"/>
    <mergeCell ref="M125:N125"/>
  </mergeCells>
  <phoneticPr fontId="1" type="noConversion"/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1"/>
  <sheetViews>
    <sheetView zoomScale="70" zoomScaleNormal="70" workbookViewId="0">
      <selection activeCell="L97" sqref="L97"/>
    </sheetView>
  </sheetViews>
  <sheetFormatPr defaultColWidth="6.46484375" defaultRowHeight="13.15"/>
  <cols>
    <col min="1" max="1" width="6.46484375" style="16"/>
    <col min="2" max="2" width="6.46484375" style="2"/>
    <col min="3" max="3" width="10.33203125" style="2" bestFit="1" customWidth="1"/>
    <col min="4" max="13" width="6.46484375" style="2"/>
    <col min="14" max="14" width="13.19921875" style="2" bestFit="1" customWidth="1"/>
    <col min="15" max="16384" width="6.46484375" style="2"/>
  </cols>
  <sheetData>
    <row r="1" spans="1:22" s="1" customFormat="1">
      <c r="A1" s="13"/>
      <c r="C1" s="3" t="s">
        <v>80</v>
      </c>
      <c r="D1" s="3" t="s">
        <v>4</v>
      </c>
      <c r="E1" s="3"/>
      <c r="F1" s="3"/>
      <c r="G1" s="4" t="s">
        <v>5</v>
      </c>
      <c r="H1" s="4"/>
      <c r="I1" s="3"/>
      <c r="J1" s="4" t="s">
        <v>6</v>
      </c>
      <c r="K1" s="4"/>
      <c r="L1" s="3"/>
      <c r="M1" s="3" t="s">
        <v>80</v>
      </c>
      <c r="N1" s="3" t="s">
        <v>7</v>
      </c>
      <c r="O1" s="3"/>
      <c r="P1" s="3"/>
      <c r="Q1" s="3" t="s">
        <v>8</v>
      </c>
      <c r="R1" s="3"/>
      <c r="S1" s="3"/>
      <c r="T1" s="3" t="s">
        <v>9</v>
      </c>
    </row>
    <row r="2" spans="1:22" s="13" customFormat="1" ht="14.65">
      <c r="C2" s="13" t="s">
        <v>81</v>
      </c>
      <c r="D2" s="14" t="s">
        <v>10</v>
      </c>
      <c r="E2" s="14"/>
      <c r="G2" s="14" t="s">
        <v>10</v>
      </c>
      <c r="H2" s="14"/>
      <c r="J2" s="14" t="s">
        <v>10</v>
      </c>
      <c r="K2" s="14"/>
      <c r="N2" s="13" t="s">
        <v>110</v>
      </c>
      <c r="O2" s="13" t="s">
        <v>10</v>
      </c>
      <c r="R2" s="13" t="s">
        <v>10</v>
      </c>
      <c r="U2" s="13" t="s">
        <v>10</v>
      </c>
    </row>
    <row r="3" spans="1:22" s="1" customFormat="1">
      <c r="A3" s="17"/>
      <c r="D3" s="2">
        <v>2.2716370588235293</v>
      </c>
      <c r="E3" s="2"/>
      <c r="F3" s="2"/>
      <c r="G3" s="2">
        <v>1.2349949999999998</v>
      </c>
      <c r="H3" s="2"/>
      <c r="I3" s="2"/>
      <c r="J3" s="2">
        <v>1.3614449999999998</v>
      </c>
      <c r="K3" s="2"/>
      <c r="L3" s="2"/>
      <c r="M3" s="2"/>
      <c r="N3" s="2"/>
      <c r="O3" s="2">
        <v>2.6675991176470588</v>
      </c>
      <c r="P3" s="2"/>
      <c r="Q3" s="2"/>
      <c r="R3" s="2">
        <v>2.6675991176470588</v>
      </c>
      <c r="S3" s="2"/>
      <c r="T3" s="2"/>
      <c r="U3" s="2">
        <v>2.6504911764705881</v>
      </c>
      <c r="V3" s="2"/>
    </row>
    <row r="4" spans="1:22">
      <c r="A4" s="17"/>
      <c r="D4" s="2">
        <v>1.6026917647058825</v>
      </c>
      <c r="G4" s="2">
        <v>1.5461611764705883</v>
      </c>
      <c r="J4" s="2">
        <v>1.1135038235294117</v>
      </c>
      <c r="O4" s="2">
        <v>2.9028952941176471</v>
      </c>
      <c r="R4" s="2">
        <v>2.9028952941176471</v>
      </c>
      <c r="U4" s="2">
        <v>2.5458600000000002</v>
      </c>
    </row>
    <row r="5" spans="1:22">
      <c r="A5" s="17"/>
      <c r="D5" s="2">
        <v>1.7036038235294118</v>
      </c>
      <c r="G5" s="2">
        <v>1.9007170588235294</v>
      </c>
      <c r="J5" s="2">
        <v>1.2935091176470586</v>
      </c>
      <c r="O5" s="2">
        <v>2.1179135294117648</v>
      </c>
      <c r="R5" s="2">
        <v>2.1179135294117648</v>
      </c>
      <c r="U5" s="2">
        <v>2.4429644117647058</v>
      </c>
    </row>
    <row r="6" spans="1:22">
      <c r="A6" s="17"/>
      <c r="D6" s="2">
        <v>1.5312847058823531</v>
      </c>
      <c r="G6" s="2">
        <v>1.5461611764705883</v>
      </c>
      <c r="J6" s="2">
        <v>1.2397058823529412</v>
      </c>
      <c r="O6" s="2">
        <v>2.6492514705882351</v>
      </c>
      <c r="R6" s="2">
        <v>2.6492514705882351</v>
      </c>
      <c r="U6" s="2">
        <v>3.2817494117647059</v>
      </c>
    </row>
    <row r="7" spans="1:22">
      <c r="A7" s="17"/>
      <c r="D7" s="2">
        <v>1.6631894117647059</v>
      </c>
      <c r="G7" s="2">
        <v>1.6096341176470588</v>
      </c>
      <c r="J7" s="2">
        <v>1.1087929411764708</v>
      </c>
      <c r="O7" s="2">
        <v>2.1764276470588233</v>
      </c>
      <c r="R7" s="2">
        <v>2.1764276470588233</v>
      </c>
      <c r="U7" s="2">
        <v>2.0420435294117647</v>
      </c>
    </row>
    <row r="8" spans="1:22">
      <c r="A8" s="17"/>
      <c r="D8" s="2">
        <v>2.0581597058823529</v>
      </c>
      <c r="G8" s="2">
        <v>2.2852738235294119</v>
      </c>
      <c r="J8" s="2">
        <v>1.1720179411764706</v>
      </c>
      <c r="O8" s="2">
        <v>2.6675991176470588</v>
      </c>
      <c r="R8" s="2">
        <v>2.6675991176470588</v>
      </c>
      <c r="U8" s="2">
        <v>2.2808108823529407</v>
      </c>
    </row>
    <row r="9" spans="1:22">
      <c r="A9" s="17"/>
      <c r="D9" s="2">
        <v>1.9743555882352943</v>
      </c>
      <c r="G9" s="2">
        <v>1.9572476470588234</v>
      </c>
      <c r="J9" s="2">
        <v>1.1135038235294117</v>
      </c>
      <c r="O9" s="2">
        <v>2.2314705882352941</v>
      </c>
      <c r="R9" s="2">
        <v>2.2314705882352941</v>
      </c>
      <c r="U9" s="2">
        <v>2.3440358823529412</v>
      </c>
    </row>
    <row r="10" spans="1:22">
      <c r="A10" s="17"/>
      <c r="D10" s="2">
        <v>1.6631894117647059</v>
      </c>
      <c r="G10" s="2">
        <v>1.6046752941176472</v>
      </c>
      <c r="J10" s="2">
        <v>1.1261488235294117</v>
      </c>
      <c r="O10" s="2">
        <v>2.3440358823529412</v>
      </c>
      <c r="R10" s="2">
        <v>2.3440358823529412</v>
      </c>
      <c r="U10" s="2">
        <v>2.0960947058823529</v>
      </c>
    </row>
    <row r="11" spans="1:22">
      <c r="A11" s="17"/>
      <c r="D11" s="2">
        <v>2.3256882352941179</v>
      </c>
      <c r="G11" s="2">
        <v>2.1637826470588233</v>
      </c>
      <c r="J11" s="2">
        <v>1.0502788235294116</v>
      </c>
      <c r="O11" s="2">
        <v>3.0923223529411765</v>
      </c>
      <c r="R11" s="2">
        <v>3.0923223529411765</v>
      </c>
      <c r="U11" s="2">
        <v>2.2314705882352941</v>
      </c>
    </row>
    <row r="12" spans="1:22">
      <c r="A12" s="17"/>
      <c r="D12" s="2">
        <v>2.1637826470588233</v>
      </c>
      <c r="G12" s="2">
        <v>1.9284864705882352</v>
      </c>
      <c r="J12" s="2">
        <v>1.1720179411764706</v>
      </c>
      <c r="O12" s="2">
        <v>2.4828829411764706</v>
      </c>
      <c r="R12" s="2">
        <v>2.4828829411764706</v>
      </c>
      <c r="U12" s="2">
        <v>2.528752058823529</v>
      </c>
    </row>
    <row r="13" spans="1:22">
      <c r="A13" s="17"/>
      <c r="D13" s="2">
        <v>1.8974938235294116</v>
      </c>
      <c r="G13" s="2">
        <v>1.6679002941176471</v>
      </c>
      <c r="J13" s="2">
        <v>0.92903558823529397</v>
      </c>
      <c r="O13" s="2">
        <v>2.3484988235294115</v>
      </c>
      <c r="R13" s="2">
        <v>2.664623823529412</v>
      </c>
      <c r="U13" s="2">
        <v>2.1305585294117648</v>
      </c>
    </row>
    <row r="14" spans="1:22">
      <c r="A14" s="17"/>
      <c r="D14" s="2">
        <v>1.8067473529411764</v>
      </c>
      <c r="G14" s="2">
        <v>1.2349949999999998</v>
      </c>
      <c r="J14" s="2">
        <v>1.2935091176470586</v>
      </c>
      <c r="O14" s="2">
        <v>2.5458600000000002</v>
      </c>
      <c r="R14" s="2">
        <v>2.239404705882353</v>
      </c>
      <c r="U14" s="2">
        <v>1.8526164705882353</v>
      </c>
    </row>
    <row r="15" spans="1:22">
      <c r="A15" s="17"/>
      <c r="D15" s="2">
        <v>1.6872397058823527</v>
      </c>
      <c r="G15" s="2">
        <v>1.6093861764705881</v>
      </c>
      <c r="J15" s="2">
        <v>1.1720179411764706</v>
      </c>
      <c r="O15" s="2">
        <v>2.2074202941176471</v>
      </c>
      <c r="R15" s="2">
        <v>2.4025499999999997</v>
      </c>
      <c r="U15" s="2">
        <v>2.4873458823529409</v>
      </c>
    </row>
    <row r="16" spans="1:22">
      <c r="A16" s="17"/>
      <c r="D16" s="2">
        <v>1.6701317647058824</v>
      </c>
      <c r="G16" s="2">
        <v>1.4829361764705882</v>
      </c>
      <c r="J16" s="2">
        <v>0.99176470588235288</v>
      </c>
      <c r="O16" s="2">
        <v>2.2222967647058822</v>
      </c>
      <c r="R16" s="2">
        <v>2.4070129411764705</v>
      </c>
      <c r="U16" s="2">
        <v>1.7893914705882352</v>
      </c>
    </row>
    <row r="17" spans="1:21">
      <c r="A17" s="17"/>
      <c r="D17" s="2">
        <v>1.6577347058823531</v>
      </c>
      <c r="G17" s="2">
        <v>1.4876470588235295</v>
      </c>
      <c r="J17" s="2">
        <v>1.4199591176470587</v>
      </c>
      <c r="O17" s="2">
        <v>2.1005576470588232</v>
      </c>
      <c r="R17" s="2">
        <v>2.3484988235294115</v>
      </c>
      <c r="U17" s="2">
        <v>2.0960947058823529</v>
      </c>
    </row>
    <row r="18" spans="1:21">
      <c r="A18" s="17"/>
      <c r="D18" s="2">
        <v>1.2397058823529412</v>
      </c>
      <c r="G18" s="2">
        <v>1.4784732352941174</v>
      </c>
      <c r="J18" s="2">
        <v>1.1720179411764706</v>
      </c>
      <c r="O18" s="2">
        <v>2.1179135294117648</v>
      </c>
      <c r="R18" s="2">
        <v>2.0732841176470589</v>
      </c>
      <c r="U18" s="2">
        <v>2.1005576470588232</v>
      </c>
    </row>
    <row r="19" spans="1:21">
      <c r="A19" s="17"/>
      <c r="D19" s="2">
        <v>1.6495526470588233</v>
      </c>
      <c r="G19" s="2">
        <v>1.2397058823529412</v>
      </c>
      <c r="J19" s="2">
        <v>0.98705382352941173</v>
      </c>
      <c r="O19" s="2">
        <v>2.027415</v>
      </c>
      <c r="R19" s="2">
        <v>2.2118832352941173</v>
      </c>
      <c r="U19" s="2">
        <v>1.6679002941176471</v>
      </c>
    </row>
    <row r="20" spans="1:21">
      <c r="A20" s="17"/>
      <c r="D20" s="2">
        <v>1.419959117647059</v>
      </c>
      <c r="G20" s="2">
        <v>1.2935091176470586</v>
      </c>
      <c r="J20" s="2">
        <v>1.2397058823529412</v>
      </c>
      <c r="O20" s="2">
        <v>1.9835294117647058</v>
      </c>
      <c r="R20" s="2">
        <v>1.7941023529411764</v>
      </c>
      <c r="U20" s="2">
        <v>1.3383864705882351</v>
      </c>
    </row>
    <row r="21" spans="1:21">
      <c r="A21" s="17"/>
      <c r="D21" s="2">
        <v>1.6850082352941178</v>
      </c>
      <c r="G21" s="2">
        <v>1.2349949999999998</v>
      </c>
      <c r="J21" s="2">
        <v>0.99176470588235288</v>
      </c>
      <c r="O21" s="2">
        <v>2.0420435294117647</v>
      </c>
      <c r="R21" s="2">
        <v>2.3467632352941177</v>
      </c>
      <c r="U21" s="2">
        <v>1.2982199999999999</v>
      </c>
    </row>
    <row r="22" spans="1:21">
      <c r="A22" s="17"/>
      <c r="D22" s="2">
        <v>1.6220311764705881</v>
      </c>
      <c r="G22" s="2">
        <v>1.7264144117647058</v>
      </c>
      <c r="J22" s="2">
        <v>1.4199591176470587</v>
      </c>
      <c r="O22" s="2">
        <v>2.2314705882352941</v>
      </c>
      <c r="R22" s="2">
        <v>2.1052685294117648</v>
      </c>
      <c r="U22" s="2">
        <v>1.7308773529411765</v>
      </c>
    </row>
    <row r="23" spans="1:21">
      <c r="A23" s="17"/>
      <c r="D23" s="2">
        <v>1.6679002941176473</v>
      </c>
      <c r="G23" s="2">
        <v>1.4199591176470587</v>
      </c>
      <c r="J23" s="2">
        <v>1.2349949999999998</v>
      </c>
      <c r="O23" s="2">
        <v>2.5458600000000002</v>
      </c>
      <c r="R23" s="2">
        <v>1.911130588235294</v>
      </c>
      <c r="U23" s="2">
        <v>1.4955811764705882</v>
      </c>
    </row>
    <row r="24" spans="1:21">
      <c r="A24" s="17"/>
      <c r="D24" s="2">
        <v>1.2935091176470588</v>
      </c>
      <c r="G24" s="2">
        <v>1.2349949999999998</v>
      </c>
      <c r="J24" s="2">
        <v>0.8023376470588236</v>
      </c>
      <c r="O24" s="2">
        <v>2.2074202941176471</v>
      </c>
      <c r="R24" s="2">
        <v>2.5104044117647057</v>
      </c>
      <c r="U24" s="2">
        <v>1.6805452941176469</v>
      </c>
    </row>
    <row r="25" spans="1:21">
      <c r="A25" s="17"/>
      <c r="D25" s="2">
        <v>1.361445</v>
      </c>
      <c r="G25" s="2">
        <v>1.6574867647058822</v>
      </c>
      <c r="J25" s="2">
        <v>1.1087929411764708</v>
      </c>
      <c r="O25" s="2">
        <v>2.2222967647058822</v>
      </c>
      <c r="R25" s="2">
        <v>2.2314705882352941</v>
      </c>
      <c r="U25" s="2">
        <v>1.7264144117647058</v>
      </c>
    </row>
    <row r="26" spans="1:21">
      <c r="A26" s="17"/>
      <c r="D26" s="2">
        <v>1.4556626470588236</v>
      </c>
      <c r="G26" s="2">
        <v>1.2982199999999999</v>
      </c>
      <c r="J26" s="2">
        <v>1.0502788235294116</v>
      </c>
      <c r="O26" s="2">
        <v>2.1005576470588232</v>
      </c>
      <c r="R26" s="2">
        <v>1.9835294117647058</v>
      </c>
      <c r="U26" s="2">
        <v>1.7308773529411765</v>
      </c>
    </row>
    <row r="27" spans="1:21">
      <c r="A27" s="17"/>
      <c r="D27" s="2">
        <v>1.5912864705882352</v>
      </c>
      <c r="G27" s="2">
        <v>1.5414502941176469</v>
      </c>
      <c r="J27" s="2">
        <v>1.1087929411764708</v>
      </c>
      <c r="O27" s="2">
        <v>2.1179135294117648</v>
      </c>
      <c r="R27" s="2">
        <v>1.9158414705882354</v>
      </c>
      <c r="U27" s="2">
        <v>1.6631894117647059</v>
      </c>
    </row>
    <row r="28" spans="1:21">
      <c r="A28" s="17"/>
      <c r="D28" s="2">
        <v>1.9835294117647058</v>
      </c>
      <c r="G28" s="2">
        <v>1.3614449999999998</v>
      </c>
      <c r="J28" s="2">
        <v>1.1720179411764706</v>
      </c>
      <c r="O28" s="2">
        <v>2.027415</v>
      </c>
      <c r="R28" s="2">
        <v>2.2175858823529415</v>
      </c>
      <c r="U28" s="2">
        <v>1.6679002941176471</v>
      </c>
    </row>
    <row r="29" spans="1:21">
      <c r="A29" s="17"/>
      <c r="D29" s="2">
        <v>1.6679002941176473</v>
      </c>
      <c r="G29" s="2">
        <v>1.6046752941176472</v>
      </c>
      <c r="J29" s="2">
        <v>1.1720179411764706</v>
      </c>
      <c r="O29" s="2">
        <v>1.9835294117647058</v>
      </c>
      <c r="R29" s="2">
        <v>2.0420435294117647</v>
      </c>
      <c r="U29" s="2">
        <v>1.6455855882352941</v>
      </c>
    </row>
    <row r="30" spans="1:21">
      <c r="A30" s="17"/>
      <c r="D30" s="2">
        <v>1.911130588235294</v>
      </c>
      <c r="G30" s="2">
        <v>1.8481535294117646</v>
      </c>
      <c r="J30" s="2">
        <v>0.86556264705882358</v>
      </c>
      <c r="O30" s="2">
        <v>2.0420435294117647</v>
      </c>
      <c r="R30" s="2">
        <v>2.601150882352941</v>
      </c>
      <c r="U30" s="2">
        <v>1.6046752941176472</v>
      </c>
    </row>
    <row r="31" spans="1:21">
      <c r="A31" s="17"/>
      <c r="D31" s="2">
        <v>1.7355882352941177</v>
      </c>
      <c r="G31" s="2">
        <v>1.2521029411764706</v>
      </c>
      <c r="J31" s="2">
        <v>1.1135038235294117</v>
      </c>
      <c r="O31" s="2">
        <v>2.2314705882352941</v>
      </c>
      <c r="R31" s="2">
        <v>2.5505708823529409</v>
      </c>
      <c r="U31" s="2">
        <v>1.4955811764705882</v>
      </c>
    </row>
    <row r="32" spans="1:21">
      <c r="A32" s="17"/>
      <c r="D32" s="2">
        <v>1.6220311764705881</v>
      </c>
      <c r="G32" s="2">
        <v>1.2798723529411764</v>
      </c>
      <c r="J32" s="2">
        <v>0.92407676470588229</v>
      </c>
      <c r="O32" s="2">
        <v>2.4747008823529413</v>
      </c>
      <c r="R32" s="2">
        <v>2.4166826470588236</v>
      </c>
      <c r="U32" s="2">
        <v>1.9914635294117646</v>
      </c>
    </row>
    <row r="33" spans="1:22">
      <c r="A33" s="17"/>
      <c r="D33" s="2">
        <v>1.2349950000000001</v>
      </c>
      <c r="G33" s="2">
        <v>1.5414502941176469</v>
      </c>
      <c r="J33" s="2">
        <v>0.98705382352941173</v>
      </c>
      <c r="O33" s="2">
        <v>1.8573273529411762</v>
      </c>
      <c r="R33" s="2">
        <v>2.5872661764705884</v>
      </c>
      <c r="U33" s="2">
        <v>1.5511199999999998</v>
      </c>
    </row>
    <row r="34" spans="1:22">
      <c r="A34" s="17"/>
      <c r="D34" s="2">
        <v>1.6046752941176472</v>
      </c>
      <c r="G34" s="2">
        <v>1.0502788235294116</v>
      </c>
      <c r="J34" s="2">
        <v>0.99176470588235288</v>
      </c>
      <c r="O34" s="2">
        <v>1.7355882352941174</v>
      </c>
      <c r="R34" s="2">
        <v>2.5768526470588236</v>
      </c>
      <c r="U34" s="2">
        <v>1.346320588235294</v>
      </c>
    </row>
    <row r="35" spans="1:22">
      <c r="A35" s="17"/>
      <c r="D35" s="2">
        <v>1.6631894117647059</v>
      </c>
      <c r="G35" s="2">
        <v>1.5035152941176471</v>
      </c>
      <c r="J35" s="2">
        <v>0.96449117647058824</v>
      </c>
      <c r="O35" s="2">
        <v>1.6679002941176471</v>
      </c>
      <c r="R35" s="2">
        <v>2.289984705882353</v>
      </c>
      <c r="U35" s="2">
        <v>1.7080667647058825</v>
      </c>
    </row>
    <row r="36" spans="1:22">
      <c r="A36" s="17"/>
      <c r="D36" s="2">
        <v>1.546161176470588</v>
      </c>
      <c r="G36" s="2">
        <v>1.1087929411764708</v>
      </c>
      <c r="J36" s="2">
        <v>1.1720179411764706</v>
      </c>
      <c r="O36" s="2">
        <v>2.4942882352941176</v>
      </c>
      <c r="R36" s="2">
        <v>1.9743555882352941</v>
      </c>
      <c r="U36" s="2">
        <v>1.5870714705882352</v>
      </c>
    </row>
    <row r="37" spans="1:22">
      <c r="A37" s="17"/>
      <c r="D37" s="2">
        <v>1.6406267647058823</v>
      </c>
      <c r="G37" s="2">
        <v>1.2935091176470586</v>
      </c>
      <c r="J37" s="2">
        <v>1.1087929411764708</v>
      </c>
      <c r="O37" s="2">
        <v>1.9835294117647058</v>
      </c>
      <c r="R37" s="2">
        <v>1.9788185294117644</v>
      </c>
      <c r="U37" s="2">
        <v>1.5942617647058823</v>
      </c>
    </row>
    <row r="38" spans="1:22">
      <c r="A38" s="17"/>
      <c r="D38" s="2">
        <v>2.0373326470588236</v>
      </c>
      <c r="G38" s="2">
        <v>1.4556626470588236</v>
      </c>
      <c r="J38" s="2">
        <v>1.0502788235294116</v>
      </c>
      <c r="O38" s="2">
        <v>1.7355882352941174</v>
      </c>
      <c r="R38" s="2">
        <v>1.911130588235294</v>
      </c>
      <c r="U38" s="2">
        <v>1.5821126470588236</v>
      </c>
    </row>
    <row r="39" spans="1:22">
      <c r="A39" s="17"/>
      <c r="D39" s="2">
        <v>1.6631894117647059</v>
      </c>
      <c r="G39" s="2">
        <v>1.4955811764705882</v>
      </c>
      <c r="J39" s="2">
        <v>1.0502788235294116</v>
      </c>
      <c r="O39" s="2">
        <v>1.6679002941176471</v>
      </c>
      <c r="R39" s="2">
        <v>2.289984705882353</v>
      </c>
      <c r="U39" s="2">
        <v>1.7083147058823529</v>
      </c>
    </row>
    <row r="40" spans="1:22">
      <c r="A40" s="17"/>
      <c r="D40" s="2">
        <v>1.8481535294117646</v>
      </c>
      <c r="G40" s="2">
        <v>1.4368191176470588</v>
      </c>
      <c r="J40" s="2">
        <v>0.99176470588235288</v>
      </c>
      <c r="O40" s="2">
        <v>2.289984705882353</v>
      </c>
      <c r="R40" s="2">
        <v>1.7941023529411764</v>
      </c>
      <c r="U40" s="2">
        <v>1.4603735294117646</v>
      </c>
    </row>
    <row r="41" spans="1:22">
      <c r="A41" s="17"/>
      <c r="D41" s="2">
        <v>1.6527758823529413</v>
      </c>
      <c r="G41" s="2">
        <v>1.1720179411764706</v>
      </c>
      <c r="J41" s="2">
        <v>1.2397058823529412</v>
      </c>
      <c r="O41" s="2">
        <v>1.9158414705882354</v>
      </c>
      <c r="R41" s="2">
        <v>2.2314705882352941</v>
      </c>
      <c r="U41" s="2">
        <v>1.4829361764705882</v>
      </c>
    </row>
    <row r="42" spans="1:22">
      <c r="A42" s="17"/>
      <c r="D42" s="2">
        <v>1.4876470588235293</v>
      </c>
      <c r="G42" s="2">
        <v>1.4784732352941174</v>
      </c>
      <c r="J42" s="2">
        <v>1.1720179411764706</v>
      </c>
      <c r="O42" s="2">
        <v>2.2074202941176471</v>
      </c>
      <c r="R42" s="2">
        <v>2.1052685294117648</v>
      </c>
      <c r="U42" s="2">
        <v>1.4784732352941174</v>
      </c>
    </row>
    <row r="43" spans="1:22">
      <c r="A43" s="18"/>
      <c r="C43" s="2" t="s">
        <v>84</v>
      </c>
      <c r="D43" s="1">
        <f>AVERAGE(D3:D42)</f>
        <v>1.6990479044117652</v>
      </c>
      <c r="E43" s="1"/>
      <c r="F43" s="1"/>
      <c r="G43" s="1">
        <f>AVERAGE(G3:G42)</f>
        <v>1.5066889411764703</v>
      </c>
      <c r="H43" s="1"/>
      <c r="I43" s="1"/>
      <c r="J43" s="1">
        <f>AVERAGE(J3:J42)</f>
        <v>1.1162063823529411</v>
      </c>
      <c r="K43" s="1"/>
      <c r="L43" s="1"/>
      <c r="M43" s="1"/>
      <c r="N43" s="1"/>
      <c r="O43" s="1">
        <f>AVERAGE(O3:O42)</f>
        <v>2.2166994926470585</v>
      </c>
      <c r="P43" s="1"/>
      <c r="Q43" s="1"/>
      <c r="R43" s="1">
        <f>AVERAGE(R3:R42)</f>
        <v>2.3011358602941177</v>
      </c>
      <c r="S43" s="1"/>
      <c r="T43" s="1"/>
      <c r="U43" s="1">
        <f>AVERAGE(U3:U42)</f>
        <v>1.8784271470588234</v>
      </c>
      <c r="V43" s="1"/>
    </row>
    <row r="44" spans="1:22">
      <c r="A44" s="18"/>
    </row>
    <row r="45" spans="1:22">
      <c r="A45" s="18"/>
      <c r="C45" s="3" t="s">
        <v>80</v>
      </c>
      <c r="D45" s="3" t="s">
        <v>4</v>
      </c>
      <c r="E45" s="3"/>
      <c r="F45" s="3"/>
      <c r="G45" s="4" t="s">
        <v>5</v>
      </c>
      <c r="H45" s="4"/>
      <c r="I45" s="3"/>
      <c r="J45" s="4" t="s">
        <v>6</v>
      </c>
      <c r="K45" s="4"/>
      <c r="L45" s="3"/>
      <c r="M45" s="3"/>
      <c r="N45" s="3" t="s">
        <v>80</v>
      </c>
      <c r="O45" s="3" t="s">
        <v>7</v>
      </c>
      <c r="P45" s="3"/>
      <c r="Q45" s="3"/>
      <c r="R45" s="3" t="s">
        <v>8</v>
      </c>
      <c r="S45" s="3"/>
      <c r="T45" s="3"/>
      <c r="U45" s="3" t="s">
        <v>9</v>
      </c>
      <c r="V45" s="5"/>
    </row>
    <row r="46" spans="1:22" s="13" customFormat="1" ht="14.65">
      <c r="C46" s="13" t="s">
        <v>82</v>
      </c>
      <c r="D46" s="14" t="s">
        <v>10</v>
      </c>
      <c r="E46" s="14"/>
      <c r="G46" s="14" t="s">
        <v>10</v>
      </c>
      <c r="H46" s="14"/>
      <c r="J46" s="14" t="s">
        <v>10</v>
      </c>
      <c r="K46" s="14"/>
      <c r="N46" s="13" t="s">
        <v>111</v>
      </c>
      <c r="O46" s="13" t="s">
        <v>10</v>
      </c>
      <c r="R46" s="13" t="s">
        <v>10</v>
      </c>
      <c r="U46" s="13" t="s">
        <v>10</v>
      </c>
    </row>
    <row r="47" spans="1:22">
      <c r="A47" s="18"/>
      <c r="D47" s="2">
        <v>1.3747925000000001</v>
      </c>
      <c r="G47" s="2">
        <v>1.3792416666666665</v>
      </c>
      <c r="J47" s="2">
        <v>0.93221749999999992</v>
      </c>
      <c r="O47" s="2">
        <v>2.213811666666667</v>
      </c>
      <c r="R47" s="2">
        <v>2.7615275000000001</v>
      </c>
      <c r="U47" s="2">
        <v>2.9118625000000002</v>
      </c>
    </row>
    <row r="48" spans="1:22">
      <c r="A48" s="18"/>
      <c r="D48" s="2">
        <v>1.2640316666666664</v>
      </c>
      <c r="G48" s="2">
        <v>1.2260966666666666</v>
      </c>
      <c r="J48" s="2">
        <v>1.4005508333333334</v>
      </c>
      <c r="O48" s="2">
        <v>1.9698100000000001</v>
      </c>
      <c r="R48" s="2">
        <v>2.5074566666666667</v>
      </c>
      <c r="U48" s="2">
        <v>2.8425491666666662</v>
      </c>
    </row>
    <row r="49" spans="1:22">
      <c r="A49" s="18"/>
      <c r="D49" s="2">
        <v>1.8255633333333332</v>
      </c>
      <c r="G49" s="2">
        <v>1.4190499999999999</v>
      </c>
      <c r="J49" s="2">
        <v>0.88889666666666656</v>
      </c>
      <c r="O49" s="2">
        <v>2.3969299999999998</v>
      </c>
      <c r="R49" s="2">
        <v>2.3330025000000001</v>
      </c>
      <c r="U49" s="2">
        <v>2.1074999999999999</v>
      </c>
    </row>
    <row r="50" spans="1:22">
      <c r="A50" s="18"/>
      <c r="D50" s="2">
        <v>1.7995708333333331</v>
      </c>
      <c r="G50" s="2">
        <v>1.4558141666666664</v>
      </c>
      <c r="J50" s="2">
        <v>0.93221749999999992</v>
      </c>
      <c r="O50" s="2">
        <v>2.301624166666667</v>
      </c>
      <c r="R50" s="2">
        <v>2.6690316666666667</v>
      </c>
      <c r="U50" s="2">
        <v>2.8425491666666662</v>
      </c>
    </row>
    <row r="51" spans="1:22">
      <c r="A51" s="18"/>
      <c r="D51" s="2">
        <v>1.7323649999999999</v>
      </c>
      <c r="G51" s="2">
        <v>1.2260966666666666</v>
      </c>
      <c r="J51" s="2">
        <v>0.87273916666666662</v>
      </c>
      <c r="O51" s="2">
        <v>1.9199325</v>
      </c>
      <c r="R51" s="2">
        <v>2.7755774999999998</v>
      </c>
      <c r="U51" s="2">
        <v>2.8992174999999998</v>
      </c>
    </row>
    <row r="52" spans="1:22">
      <c r="A52" s="18"/>
      <c r="D52" s="2">
        <v>1.5752391666666667</v>
      </c>
      <c r="G52" s="2">
        <v>1.6305025</v>
      </c>
      <c r="J52" s="2">
        <v>0.93221749999999992</v>
      </c>
      <c r="O52" s="2">
        <v>2.4599208333333338</v>
      </c>
      <c r="R52" s="2">
        <v>2.43065</v>
      </c>
      <c r="U52" s="2">
        <v>1.5707900000000001</v>
      </c>
    </row>
    <row r="53" spans="1:22">
      <c r="A53" s="18"/>
      <c r="D53" s="2">
        <v>1.8688841666666667</v>
      </c>
      <c r="G53" s="2">
        <v>1.6899808333333333</v>
      </c>
      <c r="J53" s="2">
        <v>1.0258841666666667</v>
      </c>
      <c r="O53" s="2">
        <v>2.3845191666666667</v>
      </c>
      <c r="R53" s="2">
        <v>2.6310966666666666</v>
      </c>
      <c r="U53" s="2">
        <v>3.5406</v>
      </c>
    </row>
    <row r="54" spans="1:22">
      <c r="D54" s="2">
        <v>1.5199758333333333</v>
      </c>
      <c r="G54" s="2">
        <v>1.6899808333333333</v>
      </c>
      <c r="J54" s="2">
        <v>0.52827999999999997</v>
      </c>
      <c r="O54" s="2">
        <v>2.3882658333333331</v>
      </c>
      <c r="R54" s="2">
        <v>2.6095533333333334</v>
      </c>
      <c r="U54" s="2">
        <v>2.7322566666666663</v>
      </c>
    </row>
    <row r="55" spans="1:22" s="1" customFormat="1">
      <c r="A55" s="13"/>
      <c r="D55" s="2">
        <v>1.9796449999999999</v>
      </c>
      <c r="E55" s="2"/>
      <c r="F55" s="2"/>
      <c r="G55" s="2">
        <v>1.5199758333333333</v>
      </c>
      <c r="H55" s="2"/>
      <c r="I55" s="2"/>
      <c r="J55" s="2">
        <v>0.7024999999999999</v>
      </c>
      <c r="K55" s="2"/>
      <c r="L55" s="2"/>
      <c r="M55" s="2"/>
      <c r="N55" s="2"/>
      <c r="O55" s="2">
        <v>2.2732899999999998</v>
      </c>
      <c r="P55" s="2"/>
      <c r="Q55" s="2"/>
      <c r="R55" s="2">
        <v>2.2224758333333332</v>
      </c>
      <c r="S55" s="2"/>
      <c r="T55" s="2"/>
      <c r="U55" s="2">
        <v>2.6863599999999996</v>
      </c>
      <c r="V55" s="2"/>
    </row>
    <row r="56" spans="1:22" s="1" customFormat="1">
      <c r="A56" s="17"/>
      <c r="D56" s="2">
        <v>1.6305025</v>
      </c>
      <c r="E56" s="2"/>
      <c r="F56" s="2"/>
      <c r="G56" s="2">
        <v>1.3410725000000001</v>
      </c>
      <c r="H56" s="2"/>
      <c r="I56" s="2"/>
      <c r="J56" s="2">
        <v>0.81747583333333329</v>
      </c>
      <c r="K56" s="2"/>
      <c r="L56" s="2"/>
      <c r="M56" s="2"/>
      <c r="N56" s="2"/>
      <c r="O56" s="2">
        <v>2.3449450000000001</v>
      </c>
      <c r="P56" s="2"/>
      <c r="Q56" s="2"/>
      <c r="R56" s="2">
        <v>2.2777391666666666</v>
      </c>
      <c r="S56" s="2"/>
      <c r="T56" s="2"/>
      <c r="U56" s="2">
        <v>2.727573333333333</v>
      </c>
      <c r="V56" s="2"/>
    </row>
    <row r="57" spans="1:22">
      <c r="D57" s="2">
        <v>1.0516424999999998</v>
      </c>
      <c r="G57" s="2">
        <v>0.93666666666666654</v>
      </c>
      <c r="J57" s="2">
        <v>1.0258841666666667</v>
      </c>
      <c r="O57" s="2">
        <v>2.2180266666666664</v>
      </c>
      <c r="R57" s="2">
        <v>1.9796449999999999</v>
      </c>
      <c r="U57" s="2">
        <v>1.6391666666666667</v>
      </c>
    </row>
    <row r="58" spans="1:22">
      <c r="A58" s="18"/>
      <c r="D58" s="2">
        <v>1.4049999999999998</v>
      </c>
      <c r="G58" s="2">
        <v>0.7024999999999999</v>
      </c>
      <c r="J58" s="2">
        <v>1.1663841666666666</v>
      </c>
      <c r="O58" s="2">
        <v>2.0847858333333331</v>
      </c>
      <c r="R58" s="2">
        <v>2.9205266666666665</v>
      </c>
      <c r="U58" s="2">
        <v>1.6391666666666667</v>
      </c>
    </row>
    <row r="59" spans="1:22">
      <c r="A59" s="18"/>
      <c r="D59" s="2">
        <v>1.1663841666666666</v>
      </c>
      <c r="G59" s="2">
        <v>1.2216475</v>
      </c>
      <c r="J59" s="2">
        <v>0.85119583333333326</v>
      </c>
      <c r="O59" s="2">
        <v>1.9145466666666666</v>
      </c>
      <c r="R59" s="2">
        <v>2.1627633333333334</v>
      </c>
      <c r="U59" s="2">
        <v>1.8473408333333332</v>
      </c>
    </row>
    <row r="60" spans="1:22">
      <c r="A60" s="18"/>
      <c r="D60" s="2">
        <v>2.1629974999999999</v>
      </c>
      <c r="G60" s="2">
        <v>1.2216475</v>
      </c>
      <c r="J60" s="2">
        <v>0.7024999999999999</v>
      </c>
      <c r="O60" s="2">
        <v>2.4381433333333336</v>
      </c>
      <c r="R60" s="2">
        <v>2.1627633333333334</v>
      </c>
      <c r="U60" s="2">
        <v>2.3742158333333334</v>
      </c>
    </row>
    <row r="61" spans="1:22">
      <c r="A61" s="18"/>
      <c r="D61" s="2">
        <v>1.3410725000000001</v>
      </c>
      <c r="G61" s="2">
        <v>1.2813600000000001</v>
      </c>
      <c r="J61" s="2">
        <v>1.2216475</v>
      </c>
      <c r="O61" s="2">
        <v>2.2180266666666664</v>
      </c>
      <c r="R61" s="2">
        <v>1.6944299999999999</v>
      </c>
      <c r="U61" s="2">
        <v>1.9452225000000001</v>
      </c>
    </row>
    <row r="62" spans="1:22">
      <c r="A62" s="18"/>
      <c r="D62" s="2">
        <v>2.1747058333333338</v>
      </c>
      <c r="G62" s="2">
        <v>0.99192999999999987</v>
      </c>
      <c r="J62" s="2">
        <v>0.81747583333333329</v>
      </c>
      <c r="O62" s="2">
        <v>1.9241474999999999</v>
      </c>
      <c r="R62" s="2">
        <v>1.9665316666666666</v>
      </c>
      <c r="U62" s="2">
        <v>1.6305025</v>
      </c>
    </row>
    <row r="63" spans="1:22">
      <c r="A63" s="18"/>
      <c r="D63" s="2">
        <v>1.8049566666666665</v>
      </c>
      <c r="G63" s="2">
        <v>1.5752391666666667</v>
      </c>
      <c r="J63" s="2">
        <v>1.0471933333333334</v>
      </c>
      <c r="O63" s="2">
        <v>2.3159083333333337</v>
      </c>
      <c r="R63" s="2">
        <v>1.6122375</v>
      </c>
      <c r="U63" s="2">
        <v>1.8688841666666667</v>
      </c>
    </row>
    <row r="64" spans="1:22">
      <c r="A64" s="18"/>
      <c r="D64" s="2">
        <v>1.8646691666666666</v>
      </c>
      <c r="G64" s="2">
        <v>0.99192999999999987</v>
      </c>
      <c r="J64" s="2">
        <v>0.87273916666666662</v>
      </c>
      <c r="O64" s="2">
        <v>1.8733333333333331</v>
      </c>
      <c r="R64" s="2">
        <v>1.5752391666666667</v>
      </c>
      <c r="U64" s="2">
        <v>2.0435724999999998</v>
      </c>
    </row>
    <row r="65" spans="1:21">
      <c r="A65" s="18"/>
      <c r="D65" s="2">
        <v>1.6899808333333333</v>
      </c>
      <c r="G65" s="2">
        <v>0.88889666666666656</v>
      </c>
      <c r="J65" s="2">
        <v>0.7024999999999999</v>
      </c>
      <c r="O65" s="2">
        <v>1.9883091666666666</v>
      </c>
      <c r="R65" s="2">
        <v>1.5136533333333335</v>
      </c>
      <c r="U65" s="2">
        <v>1.6771016666666667</v>
      </c>
    </row>
    <row r="66" spans="1:21">
      <c r="A66" s="18"/>
      <c r="D66" s="2">
        <v>1.4558141666666664</v>
      </c>
      <c r="G66" s="2">
        <v>1.0471933333333334</v>
      </c>
      <c r="J66" s="2">
        <v>1.1446066666666666</v>
      </c>
      <c r="O66" s="2">
        <v>2.4566424999999996</v>
      </c>
      <c r="R66" s="2">
        <v>1.7616358333333333</v>
      </c>
      <c r="U66" s="2">
        <v>1.5913966666666668</v>
      </c>
    </row>
    <row r="67" spans="1:21">
      <c r="A67" s="18"/>
      <c r="D67" s="2">
        <v>1.5494808333333332</v>
      </c>
      <c r="G67" s="2">
        <v>1.9241474999999999</v>
      </c>
      <c r="J67" s="2">
        <v>0.99192999999999987</v>
      </c>
      <c r="O67" s="2">
        <v>2.1540991666666667</v>
      </c>
      <c r="R67" s="2">
        <v>1.6881074999999999</v>
      </c>
      <c r="U67" s="2">
        <v>1.5155266666666667</v>
      </c>
    </row>
    <row r="68" spans="1:21">
      <c r="A68" s="18"/>
      <c r="D68" s="2">
        <v>1.6305025</v>
      </c>
      <c r="G68" s="2">
        <v>0.87273916666666662</v>
      </c>
      <c r="J68" s="2">
        <v>1.0471933333333334</v>
      </c>
      <c r="O68" s="2">
        <v>2.301624166666667</v>
      </c>
      <c r="R68" s="2">
        <v>1.3963358333333333</v>
      </c>
      <c r="U68" s="2">
        <v>2.4383775000000001</v>
      </c>
    </row>
    <row r="69" spans="1:21">
      <c r="A69" s="15"/>
      <c r="D69" s="2">
        <v>1.8841049999999997</v>
      </c>
      <c r="G69" s="2">
        <v>1.0516424999999998</v>
      </c>
      <c r="J69" s="2">
        <v>0.87273916666666662</v>
      </c>
      <c r="O69" s="2">
        <v>1.8733333333333331</v>
      </c>
      <c r="R69" s="2">
        <v>1.7454783333333332</v>
      </c>
      <c r="U69" s="2">
        <v>2.5498408333333331</v>
      </c>
    </row>
    <row r="70" spans="1:21">
      <c r="A70" s="15"/>
      <c r="D70" s="2">
        <v>1.6899808333333333</v>
      </c>
      <c r="G70" s="2">
        <v>1.4602633333333332</v>
      </c>
      <c r="J70" s="2">
        <v>1.0471933333333334</v>
      </c>
      <c r="O70" s="2">
        <v>2.2732899999999998</v>
      </c>
      <c r="R70" s="2">
        <v>1.64666</v>
      </c>
      <c r="U70" s="2">
        <v>1.9838599999999997</v>
      </c>
    </row>
    <row r="71" spans="1:21">
      <c r="A71" s="15"/>
      <c r="D71" s="2">
        <v>1.6899808333333333</v>
      </c>
      <c r="G71" s="2">
        <v>1.2260966666666666</v>
      </c>
      <c r="J71" s="2">
        <v>1.0471933333333334</v>
      </c>
      <c r="O71" s="2">
        <v>1.8049566666666665</v>
      </c>
      <c r="R71" s="2">
        <v>1.5752391666666667</v>
      </c>
      <c r="U71" s="2">
        <v>1.9796449999999999</v>
      </c>
    </row>
    <row r="72" spans="1:21">
      <c r="A72" s="15"/>
      <c r="D72" s="2">
        <v>1.1708333333333334</v>
      </c>
      <c r="G72" s="2">
        <v>0.93666666666666654</v>
      </c>
      <c r="J72" s="2">
        <v>0.76970583333333331</v>
      </c>
      <c r="O72" s="2">
        <v>1.7403266666666668</v>
      </c>
      <c r="R72" s="2">
        <v>1.3747925000000001</v>
      </c>
      <c r="U72" s="2">
        <v>1.8213483333333333</v>
      </c>
    </row>
    <row r="73" spans="1:21">
      <c r="A73" s="15"/>
      <c r="D73" s="2">
        <v>1.1450750000000001</v>
      </c>
      <c r="G73" s="2">
        <v>0.85119583333333326</v>
      </c>
      <c r="J73" s="2">
        <v>0.99192999999999987</v>
      </c>
      <c r="O73" s="2">
        <v>1.5199758333333333</v>
      </c>
      <c r="R73" s="2">
        <v>2.4521933333333332</v>
      </c>
      <c r="U73" s="2">
        <v>1.6391666666666667</v>
      </c>
    </row>
    <row r="74" spans="1:21">
      <c r="A74" s="15"/>
      <c r="D74" s="2">
        <v>1.5871816666666665</v>
      </c>
      <c r="G74" s="2">
        <v>1.2260966666666666</v>
      </c>
      <c r="J74" s="2">
        <v>0.99192999999999987</v>
      </c>
      <c r="O74" s="2">
        <v>2.089000833333333</v>
      </c>
      <c r="R74" s="2">
        <v>1.6305025</v>
      </c>
      <c r="U74" s="2">
        <v>1.2260966666666666</v>
      </c>
    </row>
    <row r="75" spans="1:21">
      <c r="A75" s="15"/>
      <c r="D75" s="2">
        <v>1.6347174999999998</v>
      </c>
      <c r="G75" s="2">
        <v>1.2260966666666666</v>
      </c>
      <c r="J75" s="2">
        <v>0.93666666666666654</v>
      </c>
      <c r="O75" s="2">
        <v>2.0555150000000002</v>
      </c>
      <c r="R75" s="2">
        <v>1.9796449999999999</v>
      </c>
      <c r="U75" s="2">
        <v>1.9403049999999999</v>
      </c>
    </row>
    <row r="76" spans="1:21">
      <c r="A76" s="15"/>
      <c r="D76" s="2">
        <v>1.9838599999999997</v>
      </c>
      <c r="G76" s="2">
        <v>1.6305025</v>
      </c>
      <c r="J76" s="2">
        <v>0.75776333333333334</v>
      </c>
      <c r="O76" s="2">
        <v>1.9285966666666667</v>
      </c>
      <c r="R76" s="2">
        <v>1.7454783333333332</v>
      </c>
      <c r="U76" s="2">
        <v>1.3911841666666667</v>
      </c>
    </row>
    <row r="77" spans="1:21">
      <c r="A77" s="15"/>
      <c r="D77" s="2">
        <v>1.6391666666666667</v>
      </c>
      <c r="G77" s="2">
        <v>1.4049999999999998</v>
      </c>
      <c r="J77" s="2">
        <v>0.99192999999999987</v>
      </c>
      <c r="O77" s="2">
        <v>1.8646691666666666</v>
      </c>
      <c r="R77" s="2">
        <v>1.6944299999999999</v>
      </c>
      <c r="U77" s="2">
        <v>1.9403049999999999</v>
      </c>
    </row>
    <row r="78" spans="1:21">
      <c r="A78" s="15"/>
      <c r="D78" s="2">
        <v>2.1627633333333334</v>
      </c>
      <c r="G78" s="2">
        <v>1.5155266666666667</v>
      </c>
      <c r="J78" s="2">
        <v>1.2263308333333334</v>
      </c>
      <c r="O78" s="2">
        <v>2.0555150000000002</v>
      </c>
      <c r="R78" s="2">
        <v>1.8688841666666667</v>
      </c>
      <c r="U78" s="2">
        <v>1.3911841666666667</v>
      </c>
    </row>
    <row r="79" spans="1:21">
      <c r="A79" s="15"/>
      <c r="D79" s="2">
        <v>2.1627633333333334</v>
      </c>
      <c r="G79" s="2">
        <v>1.5913966666666668</v>
      </c>
      <c r="J79" s="2">
        <v>0.93666666666666654</v>
      </c>
      <c r="O79" s="2">
        <v>1.8049566666666665</v>
      </c>
      <c r="R79" s="2">
        <v>2.1702566666666669</v>
      </c>
      <c r="U79" s="2">
        <v>2.1149933333333331</v>
      </c>
    </row>
    <row r="80" spans="1:21">
      <c r="A80" s="15"/>
      <c r="D80" s="2">
        <v>2.2732899999999998</v>
      </c>
      <c r="G80" s="2">
        <v>1.6899808333333333</v>
      </c>
      <c r="J80" s="2">
        <v>0.7024999999999999</v>
      </c>
      <c r="O80" s="2">
        <v>1.9241474999999999</v>
      </c>
      <c r="R80" s="2">
        <v>2.3112249999999999</v>
      </c>
      <c r="U80" s="2">
        <v>2.5238483333333335</v>
      </c>
    </row>
    <row r="81" spans="1:22">
      <c r="A81" s="15"/>
      <c r="D81" s="2">
        <v>1.6944299999999999</v>
      </c>
      <c r="G81" s="2">
        <v>1.7920774999999998</v>
      </c>
      <c r="J81" s="2">
        <v>0.93221749999999992</v>
      </c>
      <c r="O81" s="2">
        <v>2.0943866666666668</v>
      </c>
      <c r="R81" s="2">
        <v>1.7496933333333335</v>
      </c>
      <c r="U81" s="2">
        <v>2.0337375</v>
      </c>
    </row>
    <row r="82" spans="1:22">
      <c r="A82" s="15"/>
      <c r="D82" s="2">
        <v>1.8733333333333331</v>
      </c>
      <c r="G82" s="2">
        <v>1.3410725000000001</v>
      </c>
      <c r="J82" s="2">
        <v>1.0516424999999998</v>
      </c>
      <c r="O82" s="2">
        <v>1.7454783333333332</v>
      </c>
      <c r="R82" s="2">
        <v>1.7063724999999998</v>
      </c>
      <c r="U82" s="2">
        <v>2.7374083333333328</v>
      </c>
    </row>
    <row r="83" spans="1:22">
      <c r="A83" s="15"/>
      <c r="D83" s="2">
        <v>2.0391233333333334</v>
      </c>
      <c r="G83" s="2">
        <v>0.74043499999999995</v>
      </c>
      <c r="J83" s="2">
        <v>0.75776333333333334</v>
      </c>
      <c r="O83" s="2">
        <v>1.9784741666666665</v>
      </c>
      <c r="R83" s="2">
        <v>2.0847858333333331</v>
      </c>
      <c r="U83" s="2">
        <v>2.1540991666666667</v>
      </c>
    </row>
    <row r="84" spans="1:22">
      <c r="A84" s="15"/>
      <c r="D84" s="2">
        <v>1.9199325</v>
      </c>
      <c r="G84" s="2">
        <v>0.93221749999999992</v>
      </c>
      <c r="J84" s="2">
        <v>1.0471933333333334</v>
      </c>
      <c r="O84" s="2">
        <v>1.8049566666666665</v>
      </c>
      <c r="R84" s="2">
        <v>1.9199325</v>
      </c>
      <c r="U84" s="2">
        <v>1.9796449999999999</v>
      </c>
    </row>
    <row r="85" spans="1:22">
      <c r="A85" s="15"/>
      <c r="D85" s="2">
        <v>1.7499275000000001</v>
      </c>
      <c r="G85" s="2">
        <v>1.4005508333333334</v>
      </c>
      <c r="J85" s="2">
        <v>0.7024999999999999</v>
      </c>
      <c r="O85" s="2">
        <v>2.1074999999999999</v>
      </c>
      <c r="R85" s="2">
        <v>1.9838599999999997</v>
      </c>
      <c r="U85" s="2">
        <v>2.0988358333333332</v>
      </c>
    </row>
    <row r="86" spans="1:22">
      <c r="A86" s="15"/>
      <c r="D86" s="2">
        <v>1.6124716666666665</v>
      </c>
      <c r="G86" s="2">
        <v>1.3963358333333333</v>
      </c>
      <c r="J86" s="2">
        <v>0.93666666666666654</v>
      </c>
      <c r="O86" s="2">
        <v>1.6944299999999999</v>
      </c>
      <c r="R86" s="2">
        <v>1.8688841666666667</v>
      </c>
      <c r="U86" s="2">
        <v>2.4381433333333336</v>
      </c>
    </row>
    <row r="87" spans="1:22">
      <c r="A87" s="2"/>
      <c r="C87" s="2" t="s">
        <v>84</v>
      </c>
      <c r="D87" s="1">
        <f>AVERAGE(D47:D86)</f>
        <v>1.6945178124999998</v>
      </c>
      <c r="E87" s="1"/>
      <c r="F87" s="1"/>
      <c r="G87" s="1">
        <f>AVERAGE(G47:G86)</f>
        <v>1.2911715833333333</v>
      </c>
      <c r="H87" s="1"/>
      <c r="I87" s="1"/>
      <c r="J87" s="1">
        <f>AVERAGE(J47:J86)</f>
        <v>0.9331190416666667</v>
      </c>
      <c r="K87" s="1"/>
      <c r="L87" s="1"/>
      <c r="M87" s="1"/>
      <c r="N87" s="1"/>
      <c r="O87" s="1">
        <f>AVERAGE(O47:O86)</f>
        <v>2.0725037916666671</v>
      </c>
      <c r="P87" s="1"/>
      <c r="Q87" s="1"/>
      <c r="R87" s="1">
        <f>AVERAGE(R47:R86)</f>
        <v>2.0290073333333329</v>
      </c>
      <c r="S87" s="1"/>
      <c r="T87" s="1"/>
      <c r="U87" s="1">
        <f>AVERAGE(U47:U86)</f>
        <v>2.1253844791666667</v>
      </c>
      <c r="V87" s="1"/>
    </row>
    <row r="88" spans="1:22">
      <c r="A88" s="18"/>
    </row>
    <row r="89" spans="1:22">
      <c r="A89" s="15"/>
      <c r="C89" s="3" t="s">
        <v>80</v>
      </c>
      <c r="D89" s="3" t="s">
        <v>4</v>
      </c>
      <c r="E89" s="3"/>
      <c r="F89" s="3"/>
      <c r="G89" s="4" t="s">
        <v>5</v>
      </c>
      <c r="H89" s="4"/>
      <c r="I89" s="3"/>
      <c r="J89" s="4" t="s">
        <v>6</v>
      </c>
      <c r="K89" s="4"/>
      <c r="L89" s="3"/>
      <c r="M89" s="3"/>
      <c r="N89" s="3" t="s">
        <v>80</v>
      </c>
      <c r="O89" s="3" t="s">
        <v>7</v>
      </c>
      <c r="P89" s="3"/>
      <c r="Q89" s="3"/>
      <c r="R89" s="3" t="s">
        <v>8</v>
      </c>
      <c r="S89" s="3"/>
      <c r="T89" s="3"/>
      <c r="U89" s="3" t="s">
        <v>9</v>
      </c>
      <c r="V89" s="5"/>
    </row>
    <row r="90" spans="1:22" s="16" customFormat="1" ht="14.65">
      <c r="A90" s="15"/>
      <c r="C90" s="13" t="s">
        <v>83</v>
      </c>
      <c r="D90" s="14" t="s">
        <v>10</v>
      </c>
      <c r="E90" s="14"/>
      <c r="F90" s="13"/>
      <c r="G90" s="14" t="s">
        <v>10</v>
      </c>
      <c r="H90" s="14"/>
      <c r="I90" s="13"/>
      <c r="J90" s="14" t="s">
        <v>10</v>
      </c>
      <c r="K90" s="14"/>
      <c r="L90" s="13"/>
      <c r="M90" s="13"/>
      <c r="N90" s="13" t="s">
        <v>112</v>
      </c>
      <c r="O90" s="13" t="s">
        <v>10</v>
      </c>
      <c r="P90" s="13"/>
      <c r="Q90" s="13"/>
      <c r="R90" s="13" t="s">
        <v>10</v>
      </c>
      <c r="S90" s="13"/>
      <c r="T90" s="13"/>
      <c r="U90" s="13" t="s">
        <v>10</v>
      </c>
      <c r="V90" s="13"/>
    </row>
    <row r="91" spans="1:22">
      <c r="A91" s="15"/>
      <c r="D91" s="2">
        <v>2.1937059130434782</v>
      </c>
      <c r="G91" s="2">
        <v>2.1554410434782607</v>
      </c>
      <c r="J91" s="2">
        <v>1.6188532173913042</v>
      </c>
      <c r="O91" s="2">
        <v>3.451022086956522</v>
      </c>
      <c r="R91" s="2">
        <v>2.3633321739130433</v>
      </c>
      <c r="U91" s="2">
        <v>3.2963499130434784</v>
      </c>
    </row>
    <row r="92" spans="1:22">
      <c r="A92" s="15"/>
      <c r="D92" s="2">
        <v>1.6867330434782608</v>
      </c>
      <c r="G92" s="2">
        <v>2.1536817391304348</v>
      </c>
      <c r="J92" s="2">
        <v>1.0262608695652173</v>
      </c>
      <c r="O92" s="2">
        <v>3.3340283478260866</v>
      </c>
      <c r="R92" s="2">
        <v>3.0462354782608694</v>
      </c>
      <c r="U92" s="2">
        <v>3.4684685217391302</v>
      </c>
    </row>
    <row r="93" spans="1:22">
      <c r="A93" s="15"/>
      <c r="D93" s="2">
        <v>2.0221737391304346</v>
      </c>
      <c r="G93" s="2">
        <v>1.6893719999999999</v>
      </c>
      <c r="J93" s="2">
        <v>1.3860386086956522</v>
      </c>
      <c r="O93" s="2">
        <v>3.823994608695652</v>
      </c>
      <c r="R93" s="2">
        <v>1.7939040000000002</v>
      </c>
      <c r="U93" s="2">
        <v>3.4995495652173911</v>
      </c>
    </row>
    <row r="94" spans="1:22">
      <c r="A94" s="15"/>
      <c r="D94" s="2">
        <v>1.7959565217391302</v>
      </c>
      <c r="G94" s="2">
        <v>1.9563464347826087</v>
      </c>
      <c r="J94" s="2">
        <v>1.4578768695652176</v>
      </c>
      <c r="O94" s="2">
        <v>2.9028521739130433</v>
      </c>
      <c r="R94" s="2">
        <v>2.569464</v>
      </c>
      <c r="U94" s="2">
        <v>3.3082252173913047</v>
      </c>
    </row>
    <row r="95" spans="1:22">
      <c r="A95" s="15"/>
      <c r="D95" s="2">
        <v>1.6072711304347824</v>
      </c>
      <c r="G95" s="2">
        <v>1.2766685217391305</v>
      </c>
      <c r="J95" s="2">
        <v>1.1612874782608695</v>
      </c>
      <c r="O95" s="2">
        <v>3.0563514782608694</v>
      </c>
      <c r="R95" s="2">
        <v>2.7986133913043476</v>
      </c>
      <c r="U95" s="2">
        <v>2.8612153043478261</v>
      </c>
    </row>
    <row r="96" spans="1:22">
      <c r="A96" s="15"/>
      <c r="D96" s="2">
        <v>1.801527652173913</v>
      </c>
      <c r="G96" s="2">
        <v>1.9425652173913044</v>
      </c>
      <c r="J96" s="2">
        <v>1.4660869565217391</v>
      </c>
      <c r="O96" s="2">
        <v>3.317901391304348</v>
      </c>
      <c r="R96" s="2">
        <v>2.9897911304347828</v>
      </c>
      <c r="U96" s="2">
        <v>4.1946213913043477</v>
      </c>
    </row>
    <row r="97" spans="1:21">
      <c r="A97" s="15"/>
      <c r="D97" s="2">
        <v>1.9669022608695652</v>
      </c>
      <c r="G97" s="2">
        <v>2.6756086956521736</v>
      </c>
      <c r="J97" s="2">
        <v>1.1728695652173913</v>
      </c>
      <c r="O97" s="2">
        <v>2.7585892173913042</v>
      </c>
      <c r="R97" s="2">
        <v>3.2226057391304348</v>
      </c>
      <c r="U97" s="2">
        <v>3.1343473043478265</v>
      </c>
    </row>
    <row r="98" spans="1:21">
      <c r="A98" s="15"/>
      <c r="D98" s="2">
        <v>2.198397391304348</v>
      </c>
      <c r="G98" s="2">
        <v>2.1536817391304348</v>
      </c>
      <c r="J98" s="2">
        <v>1.2149462608695654</v>
      </c>
      <c r="O98" s="2">
        <v>2.948594086956521</v>
      </c>
      <c r="R98" s="2">
        <v>2.6653460869565215</v>
      </c>
      <c r="U98" s="2">
        <v>3.0400779130434783</v>
      </c>
    </row>
    <row r="99" spans="1:21">
      <c r="A99" s="15"/>
      <c r="D99" s="2">
        <v>1.7884794782608695</v>
      </c>
      <c r="G99" s="2">
        <v>2.3266799999999996</v>
      </c>
      <c r="J99" s="2">
        <v>1.3540779130434784</v>
      </c>
      <c r="O99" s="2">
        <v>2.5964399999999999</v>
      </c>
      <c r="R99" s="2">
        <v>2.950646608695652</v>
      </c>
      <c r="U99" s="2">
        <v>3.3224462608695648</v>
      </c>
    </row>
    <row r="100" spans="1:21">
      <c r="A100" s="15"/>
      <c r="D100" s="2">
        <v>1.8977029565217391</v>
      </c>
      <c r="G100" s="2">
        <v>2.5108205217391308</v>
      </c>
      <c r="J100" s="2">
        <v>1.0473725217391303</v>
      </c>
      <c r="O100" s="2">
        <v>3.0705725217391304</v>
      </c>
      <c r="R100" s="2">
        <v>2.6756086956521736</v>
      </c>
      <c r="U100" s="2">
        <v>2.8323333913043478</v>
      </c>
    </row>
    <row r="101" spans="1:21">
      <c r="A101" s="18"/>
      <c r="D101" s="2">
        <v>1.6420173913043477</v>
      </c>
      <c r="G101" s="2">
        <v>1.8889064347826086</v>
      </c>
      <c r="J101" s="2">
        <v>1.6072711304347824</v>
      </c>
      <c r="O101" s="2">
        <v>2.9548982608695655</v>
      </c>
      <c r="R101" s="2">
        <v>3.0963756521739128</v>
      </c>
      <c r="U101" s="2">
        <v>3.0705725217391304</v>
      </c>
    </row>
    <row r="102" spans="1:21">
      <c r="A102" s="18"/>
      <c r="D102" s="2">
        <v>1.2794540869565216</v>
      </c>
      <c r="G102" s="2">
        <v>1.9535608695652171</v>
      </c>
      <c r="J102" s="2">
        <v>1.4979010434782609</v>
      </c>
      <c r="O102" s="2">
        <v>3.2314022608695652</v>
      </c>
      <c r="R102" s="2">
        <v>2.6621206956521739</v>
      </c>
      <c r="U102" s="2">
        <v>3.1079577391304349</v>
      </c>
    </row>
    <row r="103" spans="1:21">
      <c r="A103" s="18"/>
      <c r="D103" s="2">
        <v>1.5726714782608695</v>
      </c>
      <c r="G103" s="2">
        <v>1.8515212173913043</v>
      </c>
      <c r="J103" s="2">
        <v>1.8522542608695653</v>
      </c>
      <c r="O103" s="2">
        <v>2.7736899130434782</v>
      </c>
      <c r="R103" s="2">
        <v>2.2656907826086958</v>
      </c>
      <c r="U103" s="2">
        <v>2.8867252173913047</v>
      </c>
    </row>
    <row r="104" spans="1:21">
      <c r="A104" s="18"/>
      <c r="D104" s="2">
        <v>2.2255199999999999</v>
      </c>
      <c r="G104" s="2">
        <v>1.8515212173913043</v>
      </c>
      <c r="J104" s="2">
        <v>1.9004885217391303</v>
      </c>
      <c r="O104" s="2">
        <v>3.5397203478260866</v>
      </c>
      <c r="R104" s="2">
        <v>2.9078368695652173</v>
      </c>
      <c r="U104" s="2">
        <v>2.4386890434782607</v>
      </c>
    </row>
    <row r="105" spans="1:21">
      <c r="A105" s="18"/>
      <c r="D105" s="2">
        <v>2.0443116521739131</v>
      </c>
      <c r="G105" s="2">
        <v>1.998129913043478</v>
      </c>
      <c r="J105" s="2">
        <v>1.2394299130434783</v>
      </c>
      <c r="O105" s="2">
        <v>2.75697652173913</v>
      </c>
      <c r="R105" s="2">
        <v>2.9824606956521738</v>
      </c>
      <c r="U105" s="2">
        <v>2.4139121739130434</v>
      </c>
    </row>
    <row r="106" spans="1:21">
      <c r="A106" s="18"/>
      <c r="D106" s="2">
        <v>1.5726714782608695</v>
      </c>
      <c r="G106" s="2">
        <v>1.689518608695652</v>
      </c>
      <c r="J106" s="2">
        <v>1.0703900869565217</v>
      </c>
      <c r="O106" s="2">
        <v>3.3686280000000002</v>
      </c>
      <c r="R106" s="2">
        <v>2.811514956521739</v>
      </c>
      <c r="U106" s="2">
        <v>3.1108899130434784</v>
      </c>
    </row>
    <row r="107" spans="1:21">
      <c r="A107" s="18"/>
      <c r="D107" s="2">
        <v>1.2766685217391305</v>
      </c>
      <c r="G107" s="2">
        <v>1.8809895652173911</v>
      </c>
      <c r="J107" s="2">
        <v>2.4014504347826082</v>
      </c>
      <c r="O107" s="2">
        <v>3.6575937391304345</v>
      </c>
      <c r="R107" s="2">
        <v>3.2245116521739128</v>
      </c>
      <c r="U107" s="2">
        <v>3.5521820869565217</v>
      </c>
    </row>
    <row r="108" spans="1:21">
      <c r="A108" s="18"/>
      <c r="D108" s="2">
        <v>1.6072711304347824</v>
      </c>
      <c r="G108" s="2">
        <v>1.7723525217391303</v>
      </c>
      <c r="J108" s="2">
        <v>2.1875483478260866</v>
      </c>
      <c r="O108" s="2">
        <v>3.047554956521739</v>
      </c>
      <c r="R108" s="2">
        <v>2.3180300869565214</v>
      </c>
      <c r="U108" s="2">
        <v>2.8179657391304347</v>
      </c>
    </row>
    <row r="109" spans="1:21">
      <c r="A109" s="18"/>
      <c r="D109" s="2">
        <v>1.0208363478260869</v>
      </c>
      <c r="G109" s="2">
        <v>1.7856939130434784</v>
      </c>
      <c r="J109" s="2">
        <v>1.4606624347826085</v>
      </c>
      <c r="O109" s="2">
        <v>2.9845132173913043</v>
      </c>
      <c r="R109" s="2">
        <v>2.9175130434782606</v>
      </c>
      <c r="U109" s="2">
        <v>2.4619998260869562</v>
      </c>
    </row>
    <row r="110" spans="1:21">
      <c r="A110" s="18"/>
      <c r="D110" s="2">
        <v>1.1674450434782608</v>
      </c>
      <c r="G110" s="2">
        <v>1.6703128695652174</v>
      </c>
      <c r="J110" s="2">
        <v>1.8522542608695653</v>
      </c>
      <c r="O110" s="2">
        <v>3.0909511304347825</v>
      </c>
      <c r="R110" s="2">
        <v>2.4146452173913042</v>
      </c>
      <c r="U110" s="2">
        <v>2.5704902608695654</v>
      </c>
    </row>
    <row r="111" spans="1:21">
      <c r="A111" s="15"/>
      <c r="D111" s="2">
        <v>1.0500114782608694</v>
      </c>
      <c r="G111" s="2">
        <v>1.5610893913043478</v>
      </c>
      <c r="J111" s="2">
        <v>2.1101389565217392</v>
      </c>
      <c r="O111" s="2">
        <v>3.0755572173913044</v>
      </c>
      <c r="R111" s="2">
        <v>3.142264173913043</v>
      </c>
      <c r="U111" s="2">
        <v>2.9897911304347828</v>
      </c>
    </row>
    <row r="112" spans="1:21">
      <c r="A112" s="15"/>
      <c r="D112" s="2">
        <v>1.7164946086956521</v>
      </c>
      <c r="G112" s="2">
        <v>2.0416726956521738</v>
      </c>
      <c r="J112" s="2">
        <v>2.0070730434782607</v>
      </c>
      <c r="O112" s="2">
        <v>3.0402245217391299</v>
      </c>
      <c r="R112" s="2">
        <v>2.6520046956521734</v>
      </c>
      <c r="U112" s="2">
        <v>2.7081558260869567</v>
      </c>
    </row>
    <row r="113" spans="1:22">
      <c r="A113" s="15"/>
      <c r="D113" s="2">
        <v>1.9988629565217391</v>
      </c>
      <c r="G113" s="2">
        <v>1.6493478260869565</v>
      </c>
      <c r="J113" s="2">
        <v>2.2758067826086958</v>
      </c>
      <c r="O113" s="2">
        <v>2.9097427826086957</v>
      </c>
      <c r="R113" s="2">
        <v>2.7436351304347824</v>
      </c>
      <c r="U113" s="2">
        <v>3.4561533913043481</v>
      </c>
    </row>
    <row r="114" spans="1:22">
      <c r="A114" s="15"/>
      <c r="D114" s="2">
        <v>1.9377271304347825</v>
      </c>
      <c r="G114" s="2">
        <v>2.1135109565217394</v>
      </c>
      <c r="J114" s="2">
        <v>2.1563206956521741</v>
      </c>
      <c r="O114" s="2">
        <v>3.047554956521739</v>
      </c>
      <c r="R114" s="2">
        <v>2.7713441739130436</v>
      </c>
      <c r="U114" s="2">
        <v>2.4699166956521741</v>
      </c>
    </row>
    <row r="115" spans="1:22">
      <c r="A115" s="15"/>
      <c r="D115" s="2">
        <v>1.4008460869565216</v>
      </c>
      <c r="G115" s="2">
        <v>1.7138556521739128</v>
      </c>
      <c r="J115" s="2">
        <v>1.2450010434782608</v>
      </c>
      <c r="O115" s="2">
        <v>2.9782090434782607</v>
      </c>
      <c r="R115" s="2">
        <v>2.5133128695652176</v>
      </c>
      <c r="U115" s="2">
        <v>2.6410090434782605</v>
      </c>
    </row>
    <row r="116" spans="1:22">
      <c r="A116" s="15"/>
      <c r="D116" s="2">
        <v>1.8285036521739129</v>
      </c>
      <c r="G116" s="2">
        <v>1.7422977391304348</v>
      </c>
      <c r="J116" s="2">
        <v>1.107775304347826</v>
      </c>
      <c r="O116" s="2">
        <v>2.8403968695652169</v>
      </c>
      <c r="R116" s="2">
        <v>3.1025332173913043</v>
      </c>
      <c r="U116" s="2">
        <v>3.6561276521739123</v>
      </c>
    </row>
    <row r="117" spans="1:22">
      <c r="A117" s="15"/>
      <c r="D117" s="2">
        <v>1.647295304347826</v>
      </c>
      <c r="G117" s="2">
        <v>1.8991690434782609</v>
      </c>
      <c r="J117" s="2">
        <v>1.5254634782608696</v>
      </c>
      <c r="O117" s="2">
        <v>2.8228038260869566</v>
      </c>
      <c r="R117" s="2">
        <v>2.9817276521739129</v>
      </c>
      <c r="U117" s="2">
        <v>2.5103806956521737</v>
      </c>
    </row>
    <row r="118" spans="1:22">
      <c r="A118" s="15"/>
      <c r="D118" s="2">
        <v>1.1328453913043479</v>
      </c>
      <c r="G118" s="2">
        <v>1.7484553043478259</v>
      </c>
      <c r="J118" s="2">
        <v>1.0928212173913043</v>
      </c>
      <c r="O118" s="2">
        <v>3.366135652173913</v>
      </c>
      <c r="R118" s="2">
        <v>3.9920081739130433</v>
      </c>
      <c r="U118" s="2">
        <v>2.1387276521739125</v>
      </c>
    </row>
    <row r="119" spans="1:22">
      <c r="A119" s="15"/>
      <c r="D119" s="2">
        <v>1.5102161739130435</v>
      </c>
      <c r="G119" s="2">
        <v>1.845510260869565</v>
      </c>
      <c r="J119" s="2">
        <v>1.1774144347826088</v>
      </c>
      <c r="O119" s="2">
        <v>3.2888728695652172</v>
      </c>
      <c r="R119" s="2">
        <v>2.795388</v>
      </c>
      <c r="U119" s="2">
        <v>2.3131920000000004</v>
      </c>
    </row>
    <row r="120" spans="1:22">
      <c r="A120" s="15"/>
      <c r="D120" s="2">
        <v>1.3860386086956522</v>
      </c>
      <c r="G120" s="2">
        <v>2.1627714782608698</v>
      </c>
      <c r="J120" s="2">
        <v>1.0942873043478263</v>
      </c>
      <c r="O120" s="2">
        <v>2.4771005217391306</v>
      </c>
      <c r="R120" s="2">
        <v>2.643061565217391</v>
      </c>
      <c r="U120" s="2">
        <v>2.5696106086956521</v>
      </c>
    </row>
    <row r="121" spans="1:22">
      <c r="D121" s="2">
        <v>2.0097119999999999</v>
      </c>
      <c r="G121" s="2">
        <v>2.1135109565217394</v>
      </c>
      <c r="J121" s="2">
        <v>1.7742584347826085</v>
      </c>
      <c r="O121" s="2">
        <v>3.686768869565217</v>
      </c>
      <c r="R121" s="2">
        <v>3.3013346086956523</v>
      </c>
      <c r="U121" s="2">
        <v>2.1450318260869565</v>
      </c>
    </row>
    <row r="122" spans="1:22" s="1" customFormat="1">
      <c r="A122" s="13"/>
      <c r="D122" s="2">
        <v>1.5726714782608695</v>
      </c>
      <c r="E122" s="2"/>
      <c r="F122" s="2"/>
      <c r="G122" s="2">
        <v>1.7856939130434784</v>
      </c>
      <c r="H122" s="2"/>
      <c r="I122" s="2"/>
      <c r="J122" s="2">
        <v>1.7830549565217393</v>
      </c>
      <c r="K122" s="2"/>
      <c r="L122" s="2"/>
      <c r="M122" s="2"/>
      <c r="N122" s="2"/>
      <c r="O122" s="2">
        <v>3.1163144347826086</v>
      </c>
      <c r="P122" s="2"/>
      <c r="Q122" s="2"/>
      <c r="R122" s="2">
        <v>3.4584991304347827</v>
      </c>
      <c r="S122" s="2"/>
      <c r="T122" s="2"/>
      <c r="U122" s="2">
        <v>2.6410090434782605</v>
      </c>
      <c r="V122" s="2"/>
    </row>
    <row r="123" spans="1:22" s="1" customFormat="1">
      <c r="A123" s="17"/>
      <c r="D123" s="2">
        <v>1.4471744347826088</v>
      </c>
      <c r="E123" s="2"/>
      <c r="F123" s="2"/>
      <c r="G123" s="2">
        <v>1.9960773913043479</v>
      </c>
      <c r="H123" s="2"/>
      <c r="I123" s="2"/>
      <c r="J123" s="2">
        <v>1.7138556521739128</v>
      </c>
      <c r="K123" s="2"/>
      <c r="L123" s="2"/>
      <c r="M123" s="2"/>
      <c r="N123" s="2"/>
      <c r="O123" s="2">
        <v>3.3549933913043475</v>
      </c>
      <c r="P123" s="2"/>
      <c r="Q123" s="2"/>
      <c r="R123" s="2">
        <v>3.4445713043478263</v>
      </c>
      <c r="S123" s="2"/>
      <c r="T123" s="2"/>
      <c r="U123" s="2">
        <v>2.6593351304347825</v>
      </c>
      <c r="V123" s="2"/>
    </row>
    <row r="124" spans="1:22">
      <c r="D124" s="2">
        <v>1.4606624347826085</v>
      </c>
      <c r="G124" s="2">
        <v>2.0281846956521736</v>
      </c>
      <c r="J124" s="2">
        <v>1.4707784347826085</v>
      </c>
      <c r="O124" s="2">
        <v>2.9417034782608695</v>
      </c>
      <c r="R124" s="2">
        <v>3.085819826086956</v>
      </c>
      <c r="U124" s="2">
        <v>2.5634530434782605</v>
      </c>
    </row>
    <row r="125" spans="1:22">
      <c r="D125" s="2">
        <v>2.0070730434782607</v>
      </c>
      <c r="G125" s="2">
        <v>1.5936365217391304</v>
      </c>
      <c r="J125" s="2">
        <v>0.73304347826086957</v>
      </c>
      <c r="O125" s="2">
        <v>3.0919773913043476</v>
      </c>
      <c r="R125" s="2">
        <v>2.2947193043478262</v>
      </c>
      <c r="U125" s="2">
        <v>2.8719177391304345</v>
      </c>
    </row>
    <row r="126" spans="1:22">
      <c r="D126" s="2">
        <v>1.9323026086956521</v>
      </c>
      <c r="G126" s="2">
        <v>1.6124024347826087</v>
      </c>
      <c r="J126" s="2">
        <v>1.1728695652173913</v>
      </c>
      <c r="O126" s="2">
        <v>2.9478610434782611</v>
      </c>
      <c r="R126" s="2">
        <v>2.8568170434782609</v>
      </c>
      <c r="U126" s="2">
        <v>3.2248048695652174</v>
      </c>
    </row>
    <row r="127" spans="1:22">
      <c r="D127" s="2">
        <v>2.0816968695652172</v>
      </c>
      <c r="G127" s="2">
        <v>1.8930114782608698</v>
      </c>
      <c r="J127" s="2">
        <v>0.8796521739130434</v>
      </c>
      <c r="O127" s="2">
        <v>3.1176339130434783</v>
      </c>
      <c r="R127" s="2">
        <v>2.2703822608695652</v>
      </c>
      <c r="U127" s="2">
        <v>2.6335320000000002</v>
      </c>
    </row>
    <row r="128" spans="1:22">
      <c r="D128" s="2">
        <v>1.204683652173913</v>
      </c>
      <c r="G128" s="2">
        <v>1.8411120000000001</v>
      </c>
      <c r="J128" s="2">
        <v>0.94885147826086957</v>
      </c>
      <c r="O128" s="2">
        <v>3.1025332173913043</v>
      </c>
      <c r="R128" s="2">
        <v>2.0846290434782606</v>
      </c>
      <c r="U128" s="2">
        <v>2.3504306086956523</v>
      </c>
    </row>
    <row r="129" spans="3:22">
      <c r="D129" s="2">
        <v>1.6818949565217389</v>
      </c>
      <c r="G129" s="2">
        <v>1.8950639999999999</v>
      </c>
      <c r="J129" s="2">
        <v>1.0262608695652173</v>
      </c>
      <c r="O129" s="2">
        <v>3.078782608695652</v>
      </c>
      <c r="R129" s="2">
        <v>3.4136368695652171</v>
      </c>
      <c r="U129" s="2">
        <v>2.7489130434782609</v>
      </c>
    </row>
    <row r="130" spans="3:22">
      <c r="D130" s="2">
        <v>2.1158566956521736</v>
      </c>
      <c r="G130" s="2">
        <v>1.7796829565217389</v>
      </c>
      <c r="J130" s="2">
        <v>0.94885147826086957</v>
      </c>
      <c r="O130" s="2">
        <v>3.1229118260869564</v>
      </c>
      <c r="R130" s="2">
        <v>3.1919645217391301</v>
      </c>
      <c r="U130" s="2">
        <v>2.4225620869565216</v>
      </c>
    </row>
    <row r="131" spans="3:22">
      <c r="C131" s="2" t="s">
        <v>84</v>
      </c>
      <c r="D131" s="1">
        <f>AVERAGE(D91:D130)</f>
        <v>1.6872571695652172</v>
      </c>
      <c r="E131" s="1"/>
      <c r="F131" s="1"/>
      <c r="G131" s="1">
        <f>AVERAGE(G91:G130)</f>
        <v>1.9049857434782609</v>
      </c>
      <c r="H131" s="1"/>
      <c r="I131" s="1"/>
      <c r="J131" s="1">
        <f>AVERAGE(J91:J130)</f>
        <v>1.4554724869565216</v>
      </c>
      <c r="K131" s="1"/>
      <c r="L131" s="1"/>
      <c r="M131" s="1"/>
      <c r="N131" s="1"/>
      <c r="O131" s="1">
        <f>AVERAGE(O91:O130)</f>
        <v>3.101858817391304</v>
      </c>
      <c r="P131" s="1"/>
      <c r="Q131" s="1"/>
      <c r="R131" s="1">
        <f>AVERAGE(R91:R130)</f>
        <v>2.8353975130434783</v>
      </c>
      <c r="S131" s="1"/>
      <c r="T131" s="1"/>
      <c r="U131" s="1">
        <f>AVERAGE(U91:U130)</f>
        <v>2.8775768347826083</v>
      </c>
      <c r="V131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N16"/>
  <sheetViews>
    <sheetView zoomScale="70" zoomScaleNormal="70" workbookViewId="0">
      <selection activeCell="S26" sqref="S26"/>
    </sheetView>
  </sheetViews>
  <sheetFormatPr defaultColWidth="9.1328125" defaultRowHeight="13.15"/>
  <cols>
    <col min="1" max="16384" width="9.1328125" style="7"/>
  </cols>
  <sheetData>
    <row r="4" spans="2:14">
      <c r="C4" s="56" t="s">
        <v>95</v>
      </c>
      <c r="D4" s="56"/>
      <c r="E4" s="56"/>
      <c r="F4" s="7" t="s">
        <v>94</v>
      </c>
      <c r="H4" s="7" t="s">
        <v>97</v>
      </c>
      <c r="I4" s="7" t="s">
        <v>101</v>
      </c>
      <c r="J4" s="7" t="s">
        <v>86</v>
      </c>
      <c r="L4" s="7" t="s">
        <v>102</v>
      </c>
      <c r="M4" s="7" t="s">
        <v>101</v>
      </c>
      <c r="N4" s="7" t="s">
        <v>86</v>
      </c>
    </row>
    <row r="5" spans="2:14">
      <c r="B5" s="7" t="s">
        <v>96</v>
      </c>
      <c r="C5" s="7">
        <f>AVERAGE('Cilk1 cilia lengths'!C68,'Cilk1 cilia lengths'!F68,'Cilk1 cilia lengths'!I68)</f>
        <v>1.362186326219512</v>
      </c>
      <c r="D5" s="7">
        <f>AVERAGE('Cilk1 cilia lengths'!C123,'Cilk1 cilia lengths'!F123,'Cilk1 cilia lengths'!I123)</f>
        <v>1.600441245074862</v>
      </c>
      <c r="E5" s="7">
        <f>AVERAGE('Cilk1 cilia lengths'!C178,'Cilk1 cilia lengths'!F178,'Cilk1 cilia lengths'!I178)</f>
        <v>1.5966669333333334</v>
      </c>
      <c r="F5" s="7">
        <f>AVERAGE(C5:E5)</f>
        <v>1.5197648348759023</v>
      </c>
      <c r="H5" s="7" t="s">
        <v>100</v>
      </c>
      <c r="I5" s="7">
        <f>AVERAGE(C5:E5,C13:E13)</f>
        <v>1.4981305877402387</v>
      </c>
      <c r="J5" s="7">
        <f>AVERAGE(C9:E9)</f>
        <v>1.8512230637520162</v>
      </c>
      <c r="L5" s="7" t="s">
        <v>100</v>
      </c>
      <c r="M5" s="7">
        <f>STDEVA(C5:E5,C13:E13)</f>
        <v>0.15019403948921348</v>
      </c>
      <c r="N5" s="7">
        <f>STDEVA(C10:E10)</f>
        <v>0.39248736726342781</v>
      </c>
    </row>
    <row r="6" spans="2:14" ht="14.65">
      <c r="B6" s="7" t="s">
        <v>98</v>
      </c>
      <c r="C6" s="7">
        <f>AVERAGE('Cilk1 cilia lengths'!M68,'Cilk1 cilia lengths'!P68,'Cilk1 cilia lengths'!S68)</f>
        <v>2.2689388323233564</v>
      </c>
      <c r="D6" s="7">
        <f>AVERAGE('Cilk1 cilia lengths'!M123,'Cilk1 cilia lengths'!P123,'Cilk1 cilia lengths'!S123)</f>
        <v>1.9825979210814761</v>
      </c>
      <c r="E6" s="7">
        <f>AVERAGE('Cilk1 cilia lengths'!M178,'Cilk1 cilia lengths'!P178,'Cilk1 cilia lengths'!S178)</f>
        <v>2.2668921194503175</v>
      </c>
      <c r="F6" s="7">
        <f>AVERAGE(C6:E6)</f>
        <v>2.1728096242850499</v>
      </c>
      <c r="H6" s="7" t="s">
        <v>114</v>
      </c>
      <c r="I6" s="7">
        <f>AVERAGE(C14:E14)</f>
        <v>2.3819990299315617</v>
      </c>
      <c r="L6" s="7" t="s">
        <v>114</v>
      </c>
      <c r="M6" s="7">
        <f>STDEVA(C14:E14)</f>
        <v>0.48257776245276413</v>
      </c>
    </row>
    <row r="7" spans="2:14">
      <c r="H7" s="7" t="s">
        <v>113</v>
      </c>
      <c r="I7" s="7">
        <f>AVERAGE(C6:E6)</f>
        <v>2.1728096242850499</v>
      </c>
      <c r="J7" s="7">
        <f>AVERAGE(C10:E10)</f>
        <v>2.9902702948717952</v>
      </c>
      <c r="L7" s="7" t="s">
        <v>113</v>
      </c>
      <c r="M7" s="7">
        <f>STDEVA(C6:E6)</f>
        <v>0.16473134578792076</v>
      </c>
      <c r="N7" s="7">
        <f>STDEVA(C10:E10)</f>
        <v>0.39248736726342781</v>
      </c>
    </row>
    <row r="8" spans="2:14">
      <c r="C8" s="56" t="s">
        <v>86</v>
      </c>
      <c r="D8" s="56"/>
      <c r="E8" s="56"/>
      <c r="F8" s="7" t="s">
        <v>94</v>
      </c>
    </row>
    <row r="9" spans="2:14">
      <c r="B9" s="7" t="s">
        <v>96</v>
      </c>
      <c r="C9" s="7">
        <f>AVERAGE('Cilk1 cilia lengths'!D68,'Cilk1 cilia lengths'!G68,'Cilk1 cilia lengths'!J68)</f>
        <v>1.8755271428571429</v>
      </c>
      <c r="D9" s="7">
        <f>AVERAGE('Cilk1 cilia lengths'!D123,'Cilk1 cilia lengths'!G123,'Cilk1 cilia lengths'!J123)</f>
        <v>1.8473615424465242</v>
      </c>
      <c r="E9" s="7">
        <f>AVERAGE('Cilk1 cilia lengths'!D178,'Cilk1 cilia lengths'!G178,'Cilk1 cilia lengths'!J178)</f>
        <v>1.8307805059523812</v>
      </c>
      <c r="F9" s="7">
        <f>AVERAGE(C9:E9)</f>
        <v>1.8512230637520162</v>
      </c>
    </row>
    <row r="10" spans="2:14">
      <c r="B10" s="7" t="s">
        <v>113</v>
      </c>
      <c r="C10" s="7">
        <f>AVERAGE('Cilk1 cilia lengths'!N68,'Cilk1 cilia lengths'!Q68,'Cilk1 cilia lengths'!T68)</f>
        <v>2.8019373426573431</v>
      </c>
      <c r="D10" s="7">
        <f>AVERAGE('Cilk1 cilia lengths'!N123,'Cilk1 cilia lengths'!Q123,'Cilk1 cilia lengths'!T123)</f>
        <v>2.7274432727272724</v>
      </c>
      <c r="E10" s="7">
        <f>AVERAGE('Cilk1 cilia lengths'!N178,'Cilk1 cilia lengths'!Q178,'Cilk1 cilia lengths'!T178)</f>
        <v>3.4414302692307697</v>
      </c>
      <c r="F10" s="7">
        <f>AVERAGE(C10:E10)</f>
        <v>2.9902702948717952</v>
      </c>
    </row>
    <row r="12" spans="2:14">
      <c r="C12" s="56" t="s">
        <v>95</v>
      </c>
      <c r="D12" s="56"/>
      <c r="E12" s="56"/>
      <c r="F12" s="7" t="s">
        <v>94</v>
      </c>
    </row>
    <row r="13" spans="2:14">
      <c r="B13" s="7" t="s">
        <v>99</v>
      </c>
      <c r="C13" s="7">
        <f>AVERAGE('Tbc1d32_bromi cilia length'!D43,'Tbc1d32_bromi cilia length'!G43,'Tbc1d32_bromi cilia length'!J43)</f>
        <v>1.440647742647059</v>
      </c>
      <c r="D13" s="7">
        <f>AVERAGE('Tbc1d32_bromi cilia length'!D87,'Tbc1d32_bromi cilia length'!G87,'Tbc1d32_bromi cilia length'!J87)</f>
        <v>1.3062694791666665</v>
      </c>
      <c r="E13" s="7">
        <f>AVERAGE('Tbc1d32_bromi cilia length'!D131,'Tbc1d32_bromi cilia length'!G131,'Tbc1d32_bromi cilia length'!J131)</f>
        <v>1.6825717999999998</v>
      </c>
      <c r="F13" s="7">
        <f>AVERAGE(C13:E13)</f>
        <v>1.476496340604575</v>
      </c>
    </row>
    <row r="14" spans="2:14" ht="14.65">
      <c r="B14" s="7" t="s">
        <v>114</v>
      </c>
      <c r="C14" s="7">
        <f>AVERAGE('Tbc1d32_bromi cilia length'!O43:U43)</f>
        <v>2.1320874999999999</v>
      </c>
      <c r="D14" s="7">
        <f>AVERAGE('Tbc1d32_bromi cilia length'!O87:U87)</f>
        <v>2.0756318680555554</v>
      </c>
      <c r="E14" s="7">
        <f>AVERAGE('Tbc1d32_bromi cilia length'!O131:U131)</f>
        <v>2.93827772173913</v>
      </c>
      <c r="F14" s="7">
        <f>AVERAGE(C14:E14)</f>
        <v>2.3819990299315617</v>
      </c>
      <c r="I14" s="7" t="s">
        <v>1</v>
      </c>
      <c r="J14" s="7" t="s">
        <v>115</v>
      </c>
      <c r="K14" s="7" t="s">
        <v>116</v>
      </c>
      <c r="L14" s="7" t="s">
        <v>2</v>
      </c>
      <c r="M14" s="7" t="s">
        <v>117</v>
      </c>
    </row>
    <row r="15" spans="2:14">
      <c r="H15" s="7" t="s">
        <v>103</v>
      </c>
      <c r="I15" s="7">
        <f>I5</f>
        <v>1.4981305877402387</v>
      </c>
      <c r="J15" s="7">
        <f>I6</f>
        <v>2.3819990299315617</v>
      </c>
      <c r="K15" s="7">
        <f>I7</f>
        <v>2.1728096242850499</v>
      </c>
      <c r="L15" s="7">
        <f>J5</f>
        <v>1.8512230637520162</v>
      </c>
      <c r="M15" s="7">
        <f>J7</f>
        <v>2.9902702948717952</v>
      </c>
    </row>
    <row r="16" spans="2:14">
      <c r="C16" s="56"/>
      <c r="D16" s="56"/>
      <c r="E16" s="56"/>
      <c r="H16" s="7" t="s">
        <v>102</v>
      </c>
      <c r="I16" s="7">
        <f>M5</f>
        <v>0.15019403948921348</v>
      </c>
      <c r="J16" s="7">
        <f>M6</f>
        <v>0.48257776245276413</v>
      </c>
      <c r="K16" s="7">
        <f>M7</f>
        <v>0.16473134578792076</v>
      </c>
      <c r="L16" s="7">
        <f>N5</f>
        <v>0.39248736726342781</v>
      </c>
      <c r="M16" s="7">
        <f>N7</f>
        <v>0.39248736726342781</v>
      </c>
    </row>
  </sheetData>
  <mergeCells count="4">
    <mergeCell ref="C12:E12"/>
    <mergeCell ref="C4:E4"/>
    <mergeCell ref="C8:E8"/>
    <mergeCell ref="C16:E16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59"/>
  <sheetViews>
    <sheetView zoomScale="70" zoomScaleNormal="70" workbookViewId="0">
      <selection activeCell="I71" sqref="I71"/>
    </sheetView>
  </sheetViews>
  <sheetFormatPr defaultColWidth="9.1328125" defaultRowHeight="14.25"/>
  <cols>
    <col min="1" max="3" width="9.1328125" style="37"/>
    <col min="4" max="4" width="11.46484375" style="37" bestFit="1" customWidth="1"/>
    <col min="5" max="5" width="9.1328125" style="37"/>
    <col min="6" max="6" width="15.46484375" style="37" bestFit="1" customWidth="1"/>
    <col min="7" max="7" width="9.1328125" style="37"/>
    <col min="8" max="8" width="11.46484375" style="37" bestFit="1" customWidth="1"/>
    <col min="9" max="9" width="9.1328125" style="37"/>
    <col min="10" max="10" width="24.86328125" style="37" bestFit="1" customWidth="1"/>
    <col min="11" max="18" width="9.1328125" style="37"/>
    <col min="19" max="19" width="13.1328125" style="37" bestFit="1" customWidth="1"/>
    <col min="20" max="16384" width="9.1328125" style="37"/>
  </cols>
  <sheetData>
    <row r="1" spans="2:14">
      <c r="B1" s="36" t="s">
        <v>11</v>
      </c>
      <c r="G1" s="38"/>
      <c r="H1" s="39"/>
      <c r="I1" s="38"/>
      <c r="J1" s="38"/>
      <c r="K1" s="38"/>
      <c r="L1" s="38"/>
      <c r="M1" s="38"/>
      <c r="N1" s="38"/>
    </row>
    <row r="2" spans="2:14">
      <c r="B2" s="38" t="s">
        <v>77</v>
      </c>
      <c r="C2" s="38"/>
      <c r="D2" s="39"/>
      <c r="E2" s="38"/>
      <c r="F2" s="38" t="s">
        <v>12</v>
      </c>
      <c r="G2" s="40"/>
      <c r="H2" s="39"/>
      <c r="I2" s="38"/>
      <c r="J2" s="39"/>
      <c r="K2" s="39"/>
      <c r="L2" s="41"/>
      <c r="M2" s="41"/>
      <c r="N2" s="41"/>
    </row>
    <row r="3" spans="2:14">
      <c r="B3" s="38" t="s">
        <v>17</v>
      </c>
      <c r="C3" s="42">
        <v>6199.6266861341373</v>
      </c>
      <c r="D3" s="39"/>
      <c r="E3" s="38"/>
      <c r="F3" s="38" t="s">
        <v>18</v>
      </c>
      <c r="G3" s="38">
        <v>2981.7252157121329</v>
      </c>
      <c r="H3" s="39"/>
      <c r="I3" s="38"/>
      <c r="J3" s="39"/>
      <c r="K3" s="39"/>
      <c r="L3" s="39"/>
      <c r="M3" s="39"/>
      <c r="N3" s="39"/>
    </row>
    <row r="4" spans="2:14">
      <c r="B4" s="38" t="s">
        <v>20</v>
      </c>
      <c r="C4" s="42">
        <v>5801.0792563112282</v>
      </c>
      <c r="D4" s="39"/>
      <c r="E4" s="38"/>
      <c r="F4" s="38" t="s">
        <v>21</v>
      </c>
      <c r="G4" s="38">
        <v>3276.9455340994728</v>
      </c>
      <c r="H4" s="39"/>
      <c r="I4" s="38"/>
      <c r="J4" s="39"/>
      <c r="K4" s="39"/>
      <c r="L4" s="39"/>
      <c r="M4" s="39"/>
      <c r="N4" s="39"/>
    </row>
    <row r="5" spans="2:14">
      <c r="B5" s="38" t="s">
        <v>22</v>
      </c>
      <c r="C5" s="42">
        <v>5136.8335399397138</v>
      </c>
      <c r="D5" s="39"/>
      <c r="E5" s="38"/>
      <c r="F5" s="38" t="s">
        <v>24</v>
      </c>
      <c r="G5" s="38">
        <v>2996.4862316314998</v>
      </c>
      <c r="H5" s="39"/>
      <c r="I5" s="38"/>
      <c r="J5" s="43"/>
      <c r="K5" s="43"/>
      <c r="L5" s="43"/>
      <c r="M5" s="43"/>
      <c r="N5" s="43"/>
    </row>
    <row r="6" spans="2:14">
      <c r="B6" s="38" t="s">
        <v>23</v>
      </c>
      <c r="C6" s="42">
        <v>5254.9216672946504</v>
      </c>
      <c r="D6" s="39"/>
      <c r="E6" s="38"/>
      <c r="F6" s="38" t="s">
        <v>26</v>
      </c>
      <c r="G6" s="38">
        <v>3350.7506136963075</v>
      </c>
      <c r="H6" s="39"/>
      <c r="I6" s="38"/>
      <c r="J6" s="38"/>
      <c r="K6" s="38"/>
      <c r="L6" s="38"/>
      <c r="M6" s="38"/>
      <c r="N6" s="38"/>
    </row>
    <row r="7" spans="2:14">
      <c r="B7" s="38" t="s">
        <v>25</v>
      </c>
      <c r="C7" s="42">
        <v>5269.6826832140177</v>
      </c>
      <c r="D7" s="39"/>
      <c r="E7" s="38"/>
      <c r="F7" s="38" t="s">
        <v>29</v>
      </c>
      <c r="G7" s="38">
        <v>3020.1038571024874</v>
      </c>
      <c r="H7" s="39"/>
      <c r="I7" s="38"/>
      <c r="J7" s="38"/>
      <c r="K7" s="38"/>
      <c r="L7" s="38"/>
      <c r="M7" s="38"/>
      <c r="N7" s="38"/>
    </row>
    <row r="8" spans="2:14">
      <c r="B8" s="38" t="s">
        <v>27</v>
      </c>
      <c r="C8" s="42">
        <v>5373.0097946495862</v>
      </c>
      <c r="D8" s="39"/>
      <c r="E8" s="38"/>
      <c r="F8" s="38"/>
      <c r="G8" s="38"/>
      <c r="H8" s="39"/>
      <c r="I8" s="38"/>
      <c r="J8" s="38"/>
      <c r="K8" s="38"/>
      <c r="L8" s="38"/>
      <c r="M8" s="38"/>
      <c r="N8" s="38"/>
    </row>
    <row r="9" spans="2:14">
      <c r="B9" s="19" t="s">
        <v>28</v>
      </c>
      <c r="C9" s="35">
        <v>6140.5826224566699</v>
      </c>
      <c r="D9" s="20"/>
      <c r="E9" s="19"/>
      <c r="F9" s="21"/>
      <c r="G9" s="21"/>
      <c r="H9" s="39"/>
      <c r="I9" s="38"/>
      <c r="J9" s="38"/>
      <c r="K9" s="38"/>
      <c r="L9" s="38"/>
      <c r="M9" s="38"/>
      <c r="N9" s="38"/>
    </row>
    <row r="10" spans="2:14">
      <c r="B10" s="38" t="s">
        <v>30</v>
      </c>
      <c r="C10" s="38">
        <f>AVERAGE(C3:C9)</f>
        <v>5596.5337500000005</v>
      </c>
      <c r="D10" s="39"/>
      <c r="E10" s="38"/>
      <c r="F10" s="38" t="s">
        <v>30</v>
      </c>
      <c r="G10" s="38">
        <f>AVERAGE(G3:G7)</f>
        <v>3125.2022904483802</v>
      </c>
      <c r="H10" s="39"/>
      <c r="I10" s="38"/>
      <c r="J10" s="38"/>
      <c r="K10" s="38"/>
      <c r="L10" s="38"/>
      <c r="M10" s="38"/>
      <c r="N10" s="38"/>
    </row>
    <row r="11" spans="2:14">
      <c r="B11" s="38" t="s">
        <v>31</v>
      </c>
      <c r="C11" s="38">
        <f>STDEVA(C3:C9)</f>
        <v>444.66594316085036</v>
      </c>
      <c r="D11" s="39"/>
      <c r="E11" s="38"/>
      <c r="F11" s="38" t="s">
        <v>3</v>
      </c>
      <c r="G11" s="38">
        <f>STDEVA(G3:G7)</f>
        <v>174.71207283534295</v>
      </c>
      <c r="H11" s="39"/>
      <c r="I11" s="38"/>
      <c r="J11" s="38"/>
      <c r="K11" s="38"/>
      <c r="L11" s="38"/>
      <c r="M11" s="38"/>
      <c r="N11" s="38"/>
    </row>
    <row r="12" spans="2:14">
      <c r="B12" s="42"/>
      <c r="C12" s="42"/>
      <c r="D12" s="43"/>
      <c r="E12" s="42"/>
      <c r="F12" s="42"/>
      <c r="G12" s="38"/>
      <c r="H12" s="39"/>
      <c r="I12" s="38"/>
      <c r="J12" s="38"/>
      <c r="K12" s="38"/>
      <c r="L12" s="38"/>
      <c r="M12" s="38"/>
      <c r="N12" s="38"/>
    </row>
    <row r="13" spans="2:14">
      <c r="B13" s="42"/>
      <c r="C13" s="42"/>
      <c r="D13" s="43"/>
      <c r="E13" s="42"/>
      <c r="F13" s="42"/>
      <c r="G13" s="38"/>
      <c r="H13" s="39"/>
      <c r="I13" s="38"/>
      <c r="J13" s="38"/>
      <c r="K13" s="38"/>
      <c r="L13" s="38"/>
      <c r="M13" s="38"/>
      <c r="N13" s="38"/>
    </row>
    <row r="14" spans="2:14">
      <c r="B14" s="38"/>
      <c r="C14" s="38"/>
      <c r="D14" s="39"/>
      <c r="E14" s="38"/>
      <c r="F14" s="38"/>
      <c r="G14" s="38"/>
      <c r="H14" s="39"/>
      <c r="I14" s="38"/>
      <c r="J14" s="38"/>
      <c r="K14" s="38"/>
      <c r="L14" s="38"/>
      <c r="M14" s="38"/>
      <c r="N14" s="38"/>
    </row>
    <row r="15" spans="2:14">
      <c r="B15" s="36" t="s">
        <v>32</v>
      </c>
      <c r="C15" s="38"/>
      <c r="D15" s="39"/>
      <c r="E15" s="38"/>
      <c r="F15" s="38"/>
      <c r="G15" s="38"/>
      <c r="H15" s="39"/>
      <c r="I15" s="38"/>
      <c r="J15" s="38"/>
      <c r="K15" s="38"/>
      <c r="L15" s="38"/>
      <c r="M15" s="38"/>
      <c r="N15" s="38"/>
    </row>
    <row r="16" spans="2:14">
      <c r="B16" s="38" t="s">
        <v>77</v>
      </c>
      <c r="C16" s="38"/>
      <c r="D16" s="39"/>
      <c r="E16" s="38"/>
      <c r="F16" s="38" t="s">
        <v>12</v>
      </c>
      <c r="G16" s="38"/>
      <c r="H16" s="39"/>
      <c r="I16" s="38"/>
      <c r="J16" s="38"/>
      <c r="K16" s="38"/>
      <c r="L16" s="38"/>
      <c r="M16" s="38"/>
      <c r="N16" s="38"/>
    </row>
    <row r="17" spans="2:16">
      <c r="B17" s="38" t="s">
        <v>33</v>
      </c>
      <c r="C17" s="44">
        <v>5901.7956774058503</v>
      </c>
      <c r="D17" s="39"/>
      <c r="E17" s="38"/>
      <c r="F17" s="38" t="s">
        <v>34</v>
      </c>
      <c r="G17" s="45">
        <v>5071.623809590259</v>
      </c>
      <c r="H17" s="39"/>
      <c r="I17" s="38"/>
      <c r="J17" s="38"/>
      <c r="K17" s="38"/>
      <c r="L17" s="38"/>
      <c r="M17" s="38"/>
      <c r="N17" s="38"/>
    </row>
    <row r="18" spans="2:16">
      <c r="B18" s="38" t="s">
        <v>36</v>
      </c>
      <c r="C18" s="46">
        <v>5473.3030795932245</v>
      </c>
      <c r="D18" s="39"/>
      <c r="E18" s="38"/>
      <c r="F18" s="38" t="s">
        <v>35</v>
      </c>
      <c r="G18" s="45">
        <v>5036.4801275096379</v>
      </c>
      <c r="H18" s="39"/>
      <c r="I18" s="38"/>
      <c r="J18" s="38"/>
      <c r="K18" s="38"/>
      <c r="L18" s="38"/>
      <c r="M18" s="38"/>
      <c r="N18" s="38"/>
    </row>
    <row r="19" spans="2:16">
      <c r="B19" s="38" t="s">
        <v>38</v>
      </c>
      <c r="C19" s="46">
        <v>5544.241252681888</v>
      </c>
      <c r="D19" s="39"/>
      <c r="E19" s="38"/>
      <c r="F19" s="38" t="s">
        <v>37</v>
      </c>
      <c r="G19" s="37">
        <v>4634.8008575066715</v>
      </c>
      <c r="H19" s="39"/>
      <c r="I19" s="38"/>
      <c r="J19" s="38"/>
      <c r="K19" s="38"/>
      <c r="L19" s="38"/>
      <c r="M19" s="38"/>
      <c r="N19" s="38"/>
    </row>
    <row r="20" spans="2:16">
      <c r="B20" s="38" t="s">
        <v>40</v>
      </c>
      <c r="C20" s="46">
        <v>5466.7949903190356</v>
      </c>
      <c r="D20" s="39"/>
      <c r="E20" s="38"/>
      <c r="F20" s="38" t="s">
        <v>39</v>
      </c>
      <c r="G20" s="37">
        <v>4104.6519052312087</v>
      </c>
      <c r="H20" s="39"/>
      <c r="I20" s="38"/>
      <c r="J20" s="38"/>
      <c r="K20" s="38"/>
      <c r="L20" s="38"/>
      <c r="M20" s="38"/>
      <c r="N20" s="38"/>
    </row>
    <row r="21" spans="2:16">
      <c r="B21" s="21"/>
      <c r="C21" s="21"/>
      <c r="D21" s="20"/>
      <c r="E21" s="19"/>
      <c r="F21" s="19" t="s">
        <v>41</v>
      </c>
      <c r="G21" s="21">
        <v>4748.1395804024396</v>
      </c>
      <c r="H21" s="39"/>
      <c r="I21" s="38"/>
      <c r="J21" s="38"/>
      <c r="K21" s="38"/>
      <c r="L21" s="38"/>
      <c r="M21" s="38"/>
      <c r="N21" s="38"/>
    </row>
    <row r="22" spans="2:16">
      <c r="B22" s="38" t="s">
        <v>30</v>
      </c>
      <c r="C22" s="38">
        <f>AVERAGE(C17:C20)</f>
        <v>5596.5337499999996</v>
      </c>
      <c r="D22" s="39"/>
      <c r="E22" s="38"/>
      <c r="F22" s="38" t="s">
        <v>30</v>
      </c>
      <c r="G22" s="38">
        <f>AVERAGE(G17:G21)</f>
        <v>4719.1392560480435</v>
      </c>
      <c r="H22" s="39"/>
      <c r="I22" s="38"/>
      <c r="J22" s="38"/>
      <c r="K22" s="38"/>
      <c r="L22" s="38"/>
      <c r="M22" s="38"/>
      <c r="N22" s="38"/>
    </row>
    <row r="23" spans="2:16">
      <c r="B23" s="38" t="s">
        <v>3</v>
      </c>
      <c r="C23" s="37">
        <f>STDEVA(C17:C20)</f>
        <v>206.50850950324678</v>
      </c>
      <c r="D23" s="39"/>
      <c r="F23" s="38" t="s">
        <v>3</v>
      </c>
      <c r="G23" s="38">
        <f>STDEVA(G19:G21)</f>
        <v>343.50642056194772</v>
      </c>
      <c r="H23" s="39"/>
      <c r="I23" s="38"/>
      <c r="J23" s="38"/>
      <c r="K23" s="38"/>
      <c r="L23" s="38"/>
      <c r="M23" s="38"/>
      <c r="N23" s="38"/>
    </row>
    <row r="24" spans="2:16">
      <c r="B24" s="38"/>
      <c r="D24" s="39"/>
      <c r="H24" s="39"/>
      <c r="I24" s="38"/>
      <c r="J24" s="38"/>
      <c r="K24" s="38"/>
      <c r="L24" s="38"/>
      <c r="M24" s="38"/>
      <c r="N24" s="38"/>
      <c r="O24" s="38"/>
      <c r="P24" s="38"/>
    </row>
    <row r="25" spans="2:16">
      <c r="B25" s="38"/>
      <c r="D25" s="39"/>
      <c r="H25" s="39"/>
      <c r="I25" s="38"/>
      <c r="J25" s="38"/>
      <c r="K25" s="38"/>
      <c r="L25" s="38"/>
      <c r="M25" s="38"/>
      <c r="N25" s="38"/>
      <c r="O25" s="38"/>
      <c r="P25" s="38"/>
    </row>
    <row r="26" spans="2:16">
      <c r="B26" s="36" t="s">
        <v>42</v>
      </c>
      <c r="C26" s="38"/>
      <c r="D26" s="39"/>
      <c r="E26" s="38"/>
      <c r="F26" s="38"/>
      <c r="G26" s="38"/>
      <c r="H26" s="39"/>
      <c r="I26" s="38"/>
      <c r="J26" s="38"/>
      <c r="K26" s="38"/>
      <c r="L26" s="38"/>
      <c r="M26" s="38"/>
      <c r="N26" s="38"/>
      <c r="O26" s="38"/>
      <c r="P26" s="38"/>
    </row>
    <row r="27" spans="2:16">
      <c r="B27" s="38" t="s">
        <v>77</v>
      </c>
      <c r="C27" s="38"/>
      <c r="D27" s="39"/>
      <c r="E27" s="38"/>
      <c r="F27" s="38" t="s">
        <v>12</v>
      </c>
      <c r="G27" s="38"/>
      <c r="H27" s="39"/>
      <c r="M27" s="38"/>
      <c r="N27" s="38"/>
      <c r="O27" s="38"/>
      <c r="P27" s="38"/>
    </row>
    <row r="28" spans="2:16">
      <c r="B28" s="38" t="s">
        <v>43</v>
      </c>
      <c r="C28" s="37">
        <v>5521.0760060175553</v>
      </c>
      <c r="D28" s="39"/>
      <c r="E28" s="38"/>
      <c r="F28" s="38" t="s">
        <v>44</v>
      </c>
      <c r="G28" s="38">
        <v>3342.4235589539408</v>
      </c>
      <c r="H28" s="39"/>
      <c r="J28" s="38"/>
      <c r="K28" s="38"/>
      <c r="L28" s="38"/>
      <c r="M28" s="38"/>
      <c r="N28" s="38"/>
      <c r="O28" s="38"/>
      <c r="P28" s="38"/>
    </row>
    <row r="29" spans="2:16">
      <c r="B29" s="38" t="s">
        <v>45</v>
      </c>
      <c r="C29" s="38">
        <v>5671.9914939824448</v>
      </c>
      <c r="D29" s="39"/>
      <c r="E29" s="38"/>
      <c r="F29" s="42" t="s">
        <v>47</v>
      </c>
      <c r="G29" s="38">
        <v>3443.7091213464846</v>
      </c>
      <c r="H29" s="39"/>
      <c r="I29" s="38"/>
      <c r="J29" s="38"/>
      <c r="K29" s="38"/>
      <c r="L29" s="38"/>
      <c r="M29" s="38"/>
      <c r="N29" s="38"/>
      <c r="O29" s="38"/>
      <c r="P29" s="38"/>
    </row>
    <row r="30" spans="2:16">
      <c r="B30" s="42" t="s">
        <v>48</v>
      </c>
      <c r="C30" s="37">
        <v>5519.01</v>
      </c>
      <c r="D30" s="39"/>
      <c r="E30" s="38"/>
      <c r="F30" s="42" t="s">
        <v>49</v>
      </c>
      <c r="G30" s="37">
        <v>3536.1961671270715</v>
      </c>
      <c r="H30" s="39"/>
      <c r="I30" s="38"/>
      <c r="J30" s="38"/>
      <c r="K30" s="38"/>
      <c r="L30" s="38"/>
      <c r="M30" s="38"/>
      <c r="N30" s="38"/>
      <c r="O30" s="38"/>
      <c r="P30" s="38"/>
    </row>
    <row r="31" spans="2:16">
      <c r="B31" s="42" t="s">
        <v>50</v>
      </c>
      <c r="C31" s="37">
        <v>5840.86</v>
      </c>
      <c r="D31" s="39"/>
      <c r="E31" s="38"/>
      <c r="F31" s="42" t="s">
        <v>51</v>
      </c>
      <c r="G31" s="37">
        <v>3366.7975483425412</v>
      </c>
      <c r="H31" s="39"/>
      <c r="I31" s="38"/>
      <c r="J31" s="38"/>
      <c r="K31" s="38"/>
      <c r="L31" s="38"/>
      <c r="M31" s="38"/>
      <c r="N31" s="38"/>
      <c r="O31" s="38"/>
      <c r="P31" s="38"/>
    </row>
    <row r="32" spans="2:16">
      <c r="B32" s="35" t="s">
        <v>52</v>
      </c>
      <c r="C32" s="21">
        <v>5844.25</v>
      </c>
      <c r="D32" s="20"/>
      <c r="E32" s="19"/>
      <c r="F32" s="35" t="s">
        <v>53</v>
      </c>
      <c r="G32" s="21">
        <v>3752.1794060773473</v>
      </c>
      <c r="H32" s="39"/>
      <c r="I32" s="38"/>
      <c r="J32" s="38"/>
      <c r="K32" s="38"/>
      <c r="L32" s="38"/>
      <c r="M32" s="38"/>
      <c r="N32" s="38"/>
      <c r="O32" s="38"/>
      <c r="P32" s="38"/>
    </row>
    <row r="33" spans="2:16">
      <c r="B33" s="38" t="s">
        <v>30</v>
      </c>
      <c r="C33" s="38">
        <f>AVERAGE(C28:C32)</f>
        <v>5679.4375</v>
      </c>
      <c r="D33" s="39"/>
      <c r="E33" s="38"/>
      <c r="F33" s="38" t="s">
        <v>30</v>
      </c>
      <c r="G33" s="38">
        <f>AVERAGE(G28:G32)</f>
        <v>3488.2611603694772</v>
      </c>
      <c r="H33" s="39"/>
      <c r="I33" s="38"/>
      <c r="J33" s="38"/>
      <c r="K33" s="38"/>
      <c r="L33" s="38"/>
      <c r="M33" s="38"/>
      <c r="N33" s="38"/>
      <c r="O33" s="38"/>
      <c r="P33" s="38"/>
    </row>
    <row r="34" spans="2:16">
      <c r="B34" s="38" t="s">
        <v>3</v>
      </c>
      <c r="C34" s="37">
        <f>STDEVA(C30:C32)</f>
        <v>186.80648284610803</v>
      </c>
      <c r="D34" s="39"/>
      <c r="E34" s="38"/>
      <c r="F34" s="38" t="s">
        <v>3</v>
      </c>
      <c r="G34" s="38">
        <f>STDEVA(G30:G32)</f>
        <v>193.15961785730858</v>
      </c>
      <c r="H34" s="39"/>
      <c r="I34" s="38"/>
      <c r="J34" s="38"/>
      <c r="K34" s="38"/>
      <c r="L34" s="38"/>
      <c r="M34" s="38"/>
      <c r="N34" s="38"/>
      <c r="O34" s="38"/>
      <c r="P34" s="38"/>
    </row>
    <row r="35" spans="2:16">
      <c r="B35" s="42"/>
      <c r="C35" s="46"/>
      <c r="D35" s="43"/>
      <c r="E35" s="42"/>
      <c r="F35" s="42"/>
      <c r="G35" s="46"/>
      <c r="H35" s="43"/>
      <c r="I35" s="42"/>
      <c r="J35" s="38"/>
      <c r="K35" s="38"/>
      <c r="L35" s="38"/>
      <c r="M35" s="38"/>
      <c r="N35" s="38"/>
      <c r="O35" s="38"/>
      <c r="P35" s="38"/>
    </row>
    <row r="36" spans="2:16">
      <c r="B36" s="46"/>
      <c r="C36" s="46"/>
      <c r="D36" s="46"/>
      <c r="E36" s="46"/>
      <c r="F36" s="46"/>
      <c r="G36" s="46"/>
      <c r="H36" s="46"/>
      <c r="I36" s="46"/>
      <c r="M36" s="38"/>
      <c r="N36" s="38"/>
      <c r="O36" s="38"/>
      <c r="P36" s="38"/>
    </row>
    <row r="37" spans="2:16">
      <c r="B37" s="38"/>
      <c r="C37" s="38"/>
      <c r="D37" s="37" t="s">
        <v>78</v>
      </c>
      <c r="M37" s="38"/>
      <c r="N37" s="38"/>
      <c r="O37" s="38"/>
      <c r="P37" s="38"/>
    </row>
    <row r="38" spans="2:16">
      <c r="C38" s="38"/>
      <c r="D38" s="39" t="s">
        <v>13</v>
      </c>
      <c r="E38" s="41" t="s">
        <v>14</v>
      </c>
      <c r="F38" s="41" t="s">
        <v>15</v>
      </c>
      <c r="G38" s="41" t="s">
        <v>16</v>
      </c>
    </row>
    <row r="39" spans="2:16">
      <c r="C39" s="39" t="s">
        <v>19</v>
      </c>
      <c r="D39" s="38">
        <f>AVERAGE(C3:C9,C17:C20,C28:C32)</f>
        <v>5622.4411718749998</v>
      </c>
      <c r="E39" s="38">
        <f>AVERAGE(G33)</f>
        <v>3488.2611603694772</v>
      </c>
      <c r="F39" s="38">
        <f>G10</f>
        <v>3125.2022904483802</v>
      </c>
      <c r="G39" s="38">
        <f>G22</f>
        <v>4719.1392560480435</v>
      </c>
    </row>
    <row r="40" spans="2:16">
      <c r="C40" s="39" t="s">
        <v>3</v>
      </c>
      <c r="D40" s="37">
        <f>STDEVA(C3:C9,C17:C20,C28:C32)</f>
        <v>310.05605067731534</v>
      </c>
      <c r="E40" s="38">
        <f>G34</f>
        <v>193.15961785730858</v>
      </c>
      <c r="F40" s="38">
        <f>G11</f>
        <v>174.71207283534295</v>
      </c>
      <c r="G40" s="38">
        <f>G23</f>
        <v>343.50642056194772</v>
      </c>
    </row>
    <row r="41" spans="2:16">
      <c r="C41" s="38" t="s">
        <v>75</v>
      </c>
      <c r="D41" s="37">
        <f>D39/D39</f>
        <v>1</v>
      </c>
      <c r="E41" s="37">
        <f>G33/C33</f>
        <v>0.61419131038407893</v>
      </c>
      <c r="F41" s="37">
        <f>G10/C10</f>
        <v>0.55841748304446115</v>
      </c>
      <c r="G41" s="37">
        <f>G22/C22</f>
        <v>0.84322537249919094</v>
      </c>
    </row>
    <row r="42" spans="2:16">
      <c r="B42" s="38"/>
      <c r="C42" s="38" t="s">
        <v>76</v>
      </c>
      <c r="E42" s="37">
        <f>TTEST(C28:C32,G28:G32,1,1)</f>
        <v>5.8566199605191799E-6</v>
      </c>
      <c r="F42" s="37">
        <f>_xlfn.T.TEST(C3:C9,G3:G7,1,2)</f>
        <v>1.9010146971097423E-7</v>
      </c>
      <c r="G42" s="37">
        <f>TTEST(C17:C20,G17:G21,1,2)</f>
        <v>2.5074403411789329E-3</v>
      </c>
    </row>
    <row r="43" spans="2:16">
      <c r="B43" s="38"/>
      <c r="C43" s="38"/>
    </row>
    <row r="44" spans="2:16">
      <c r="B44" s="38"/>
      <c r="C44" s="38"/>
      <c r="D44" s="37" t="s">
        <v>79</v>
      </c>
    </row>
    <row r="45" spans="2:16">
      <c r="B45" s="38"/>
      <c r="C45" s="38"/>
      <c r="D45" s="39" t="s">
        <v>13</v>
      </c>
      <c r="E45" s="41" t="s">
        <v>14</v>
      </c>
      <c r="F45" s="41" t="s">
        <v>15</v>
      </c>
      <c r="G45" s="41" t="s">
        <v>16</v>
      </c>
    </row>
    <row r="46" spans="2:16">
      <c r="B46" s="38"/>
      <c r="C46" s="38"/>
      <c r="D46" s="37">
        <f t="shared" ref="D46:G47" si="0">D39/1000</f>
        <v>5.6224411718749998</v>
      </c>
      <c r="E46" s="37">
        <f t="shared" si="0"/>
        <v>3.4882611603694773</v>
      </c>
      <c r="F46" s="37">
        <f t="shared" si="0"/>
        <v>3.1252022904483803</v>
      </c>
      <c r="G46" s="37">
        <f t="shared" si="0"/>
        <v>4.7191392560480434</v>
      </c>
    </row>
    <row r="47" spans="2:16">
      <c r="B47" s="38"/>
      <c r="C47" s="38"/>
      <c r="D47" s="37">
        <f t="shared" si="0"/>
        <v>0.31005605067731534</v>
      </c>
      <c r="E47" s="37">
        <f t="shared" si="0"/>
        <v>0.19315961785730856</v>
      </c>
      <c r="F47" s="37">
        <f t="shared" si="0"/>
        <v>0.17471207283534296</v>
      </c>
      <c r="G47" s="37">
        <f t="shared" si="0"/>
        <v>0.34350642056194775</v>
      </c>
    </row>
    <row r="48" spans="2:16">
      <c r="B48" s="38"/>
      <c r="C48" s="38"/>
    </row>
    <row r="49" spans="2:3">
      <c r="B49" s="38"/>
      <c r="C49" s="38"/>
    </row>
    <row r="50" spans="2:3">
      <c r="B50" s="38"/>
      <c r="C50" s="38"/>
    </row>
    <row r="51" spans="2:3">
      <c r="B51" s="38"/>
      <c r="C51" s="38"/>
    </row>
    <row r="52" spans="2:3">
      <c r="B52" s="38"/>
      <c r="C52" s="38"/>
    </row>
    <row r="53" spans="2:3">
      <c r="B53" s="38"/>
      <c r="C53" s="38"/>
    </row>
    <row r="54" spans="2:3">
      <c r="B54" s="38"/>
      <c r="C54" s="38"/>
    </row>
    <row r="55" spans="2:3">
      <c r="B55" s="38"/>
      <c r="C55" s="38"/>
    </row>
    <row r="56" spans="2:3">
      <c r="B56" s="38"/>
      <c r="C56" s="38"/>
    </row>
    <row r="57" spans="2:3">
      <c r="B57" s="38"/>
      <c r="C57" s="38"/>
    </row>
    <row r="58" spans="2:3">
      <c r="B58" s="38"/>
      <c r="C58" s="38"/>
    </row>
    <row r="59" spans="2:3">
      <c r="B59" s="38"/>
      <c r="C59" s="38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39"/>
  <sheetViews>
    <sheetView tabSelected="1" zoomScale="70" zoomScaleNormal="70" workbookViewId="0">
      <selection activeCell="L31" sqref="L31"/>
    </sheetView>
  </sheetViews>
  <sheetFormatPr defaultColWidth="9.1328125" defaultRowHeight="14.25"/>
  <cols>
    <col min="1" max="1" width="9.1328125" style="23"/>
    <col min="2" max="9" width="10.46484375" style="23" customWidth="1"/>
    <col min="10" max="12" width="8.46484375" style="23" customWidth="1"/>
    <col min="13" max="15" width="9.1328125" style="23"/>
    <col min="16" max="17" width="11.46484375" style="23" bestFit="1" customWidth="1"/>
    <col min="18" max="16384" width="9.1328125" style="23"/>
  </cols>
  <sheetData>
    <row r="1" spans="2:19">
      <c r="B1" s="22" t="s">
        <v>54</v>
      </c>
      <c r="C1" s="22"/>
      <c r="D1" s="22"/>
      <c r="E1" s="22" t="s">
        <v>0</v>
      </c>
      <c r="F1" s="22"/>
      <c r="G1" s="22"/>
    </row>
    <row r="2" spans="2:19">
      <c r="B2" s="23" t="s">
        <v>28</v>
      </c>
      <c r="C2" s="24">
        <v>2193</v>
      </c>
      <c r="D2" s="25"/>
      <c r="E2" s="24" t="s">
        <v>55</v>
      </c>
      <c r="F2" s="24">
        <v>1329</v>
      </c>
      <c r="G2" s="26">
        <v>0.55916692963079839</v>
      </c>
    </row>
    <row r="3" spans="2:19" ht="15.75">
      <c r="B3" s="27" t="s">
        <v>56</v>
      </c>
      <c r="C3" s="24">
        <v>2550</v>
      </c>
      <c r="D3" s="25"/>
      <c r="E3" s="28" t="s">
        <v>57</v>
      </c>
      <c r="F3" s="24">
        <v>1424</v>
      </c>
      <c r="G3" s="26">
        <v>0.59913747764804881</v>
      </c>
    </row>
    <row r="4" spans="2:19">
      <c r="B4" s="27" t="s">
        <v>25</v>
      </c>
      <c r="C4" s="24">
        <v>2620</v>
      </c>
      <c r="D4" s="25"/>
      <c r="E4" s="23" t="s">
        <v>58</v>
      </c>
      <c r="F4" s="24">
        <v>1382</v>
      </c>
      <c r="G4" s="26">
        <v>0.58146628799831701</v>
      </c>
    </row>
    <row r="5" spans="2:19">
      <c r="B5" s="27" t="s">
        <v>27</v>
      </c>
      <c r="C5" s="24">
        <v>2144</v>
      </c>
      <c r="D5" s="25"/>
      <c r="E5" s="23" t="s">
        <v>59</v>
      </c>
      <c r="F5" s="24">
        <v>1473</v>
      </c>
      <c r="G5" s="26">
        <v>0.61975386557273593</v>
      </c>
    </row>
    <row r="6" spans="2:19">
      <c r="B6" s="27"/>
      <c r="C6" s="24"/>
      <c r="D6" s="25"/>
      <c r="E6" s="23" t="s">
        <v>60</v>
      </c>
      <c r="F6" s="24">
        <v>1364</v>
      </c>
      <c r="G6" s="26">
        <v>0.57389292100557487</v>
      </c>
    </row>
    <row r="8" spans="2:19">
      <c r="B8" s="22" t="s">
        <v>61</v>
      </c>
      <c r="C8" s="22"/>
      <c r="D8" s="22"/>
      <c r="E8" s="22" t="s">
        <v>62</v>
      </c>
      <c r="F8" s="22"/>
      <c r="G8" s="22"/>
    </row>
    <row r="9" spans="2:19">
      <c r="B9" s="23" t="s">
        <v>63</v>
      </c>
      <c r="C9" s="24">
        <v>2485</v>
      </c>
      <c r="D9" s="25"/>
      <c r="E9" s="23" t="s">
        <v>34</v>
      </c>
      <c r="F9" s="24">
        <v>2207</v>
      </c>
      <c r="G9" s="25">
        <v>0.87164296998420199</v>
      </c>
    </row>
    <row r="10" spans="2:19">
      <c r="B10" s="24" t="s">
        <v>64</v>
      </c>
      <c r="C10" s="24">
        <v>2579</v>
      </c>
      <c r="D10" s="25"/>
      <c r="E10" s="23" t="s">
        <v>35</v>
      </c>
      <c r="F10" s="24">
        <v>2194</v>
      </c>
      <c r="G10" s="25">
        <v>0.86650868878357035</v>
      </c>
    </row>
    <row r="11" spans="2:19">
      <c r="B11" s="27"/>
      <c r="C11" s="24"/>
      <c r="D11" s="25"/>
      <c r="E11" s="23" t="s">
        <v>65</v>
      </c>
      <c r="F11" s="24">
        <v>2125</v>
      </c>
      <c r="G11" s="25">
        <v>0.83925750394944709</v>
      </c>
    </row>
    <row r="12" spans="2:19">
      <c r="C12" s="24"/>
      <c r="D12" s="25"/>
      <c r="F12" s="24"/>
      <c r="G12" s="25"/>
    </row>
    <row r="13" spans="2:19">
      <c r="B13" s="22" t="s">
        <v>61</v>
      </c>
      <c r="C13" s="29"/>
      <c r="D13" s="30"/>
      <c r="E13" s="22" t="s">
        <v>66</v>
      </c>
      <c r="F13" s="22"/>
      <c r="G13" s="22"/>
    </row>
    <row r="14" spans="2:19">
      <c r="B14" s="23" t="s">
        <v>67</v>
      </c>
      <c r="C14" s="24">
        <v>2248</v>
      </c>
      <c r="D14" s="25"/>
      <c r="E14" s="23" t="s">
        <v>68</v>
      </c>
      <c r="F14" s="24">
        <v>1554</v>
      </c>
      <c r="G14" s="25">
        <v>0.57791000371885459</v>
      </c>
    </row>
    <row r="15" spans="2:19">
      <c r="B15" s="23" t="s">
        <v>69</v>
      </c>
      <c r="C15" s="24">
        <v>2689</v>
      </c>
      <c r="D15" s="25"/>
      <c r="E15" s="23" t="s">
        <v>70</v>
      </c>
      <c r="F15" s="24">
        <v>1623</v>
      </c>
      <c r="G15" s="25">
        <v>0.603570100409074</v>
      </c>
      <c r="R15" s="26"/>
      <c r="S15" s="26"/>
    </row>
    <row r="16" spans="2:19">
      <c r="B16" s="27"/>
      <c r="C16" s="24"/>
      <c r="D16" s="25"/>
      <c r="E16" s="31" t="s">
        <v>47</v>
      </c>
      <c r="F16" s="24">
        <v>1807</v>
      </c>
      <c r="G16" s="25">
        <v>0.73202349605023298</v>
      </c>
      <c r="R16" s="26"/>
      <c r="S16" s="26"/>
    </row>
    <row r="17" spans="3:19">
      <c r="E17" s="31" t="s">
        <v>46</v>
      </c>
      <c r="F17" s="24">
        <v>1908</v>
      </c>
      <c r="G17" s="25">
        <v>0.77293903180068868</v>
      </c>
      <c r="R17" s="26"/>
      <c r="S17" s="26"/>
    </row>
    <row r="18" spans="3:19">
      <c r="E18" s="31" t="s">
        <v>71</v>
      </c>
      <c r="F18" s="23">
        <v>1502</v>
      </c>
      <c r="G18" s="25">
        <v>0.60846668017014383</v>
      </c>
      <c r="R18" s="26"/>
      <c r="S18" s="26"/>
    </row>
    <row r="19" spans="3:19">
      <c r="D19" s="26"/>
      <c r="E19" s="26"/>
      <c r="F19" s="26"/>
      <c r="G19" s="26"/>
    </row>
    <row r="21" spans="3:19">
      <c r="D21" s="26" t="s">
        <v>13</v>
      </c>
      <c r="E21" s="32" t="s">
        <v>14</v>
      </c>
      <c r="F21" s="32" t="s">
        <v>73</v>
      </c>
      <c r="G21" s="32" t="s">
        <v>74</v>
      </c>
      <c r="H21" s="32"/>
      <c r="I21" s="32"/>
      <c r="J21" s="32"/>
    </row>
    <row r="22" spans="3:19">
      <c r="C22" s="26" t="s">
        <v>72</v>
      </c>
      <c r="D22" s="34">
        <f>AVERAGE(C2:C5,C9:C10,C14:C15)</f>
        <v>2438.5</v>
      </c>
      <c r="E22" s="34">
        <f>AVERAGE(F14:F18)</f>
        <v>1678.8</v>
      </c>
      <c r="F22" s="34">
        <f>AVERAGE(F2:F6)</f>
        <v>1394.4</v>
      </c>
      <c r="G22" s="34">
        <f>AVERAGE(F9:F11)</f>
        <v>2175.3333333333335</v>
      </c>
    </row>
    <row r="23" spans="3:19">
      <c r="C23" s="23" t="s">
        <v>3</v>
      </c>
      <c r="D23" s="33">
        <f>STDEVA(C2:C5,C9:C10,C14:C15)</f>
        <v>211.56491742657684</v>
      </c>
      <c r="E23" s="33">
        <f>STDEVA(F14:F18)</f>
        <v>172.42012643540198</v>
      </c>
      <c r="F23" s="33">
        <f>STDEVA(F2:F6)</f>
        <v>55.698294408356887</v>
      </c>
      <c r="G23" s="33">
        <f>STDEVA(F9:F11)</f>
        <v>44.071910933533772</v>
      </c>
    </row>
    <row r="24" spans="3:19" s="37" customFormat="1">
      <c r="C24" s="38" t="s">
        <v>75</v>
      </c>
      <c r="D24" s="37">
        <f>D22/D22</f>
        <v>1</v>
      </c>
      <c r="E24" s="37">
        <f>E22/D22</f>
        <v>0.68845601804387946</v>
      </c>
      <c r="F24" s="37">
        <f>F22/D22</f>
        <v>0.57182694279270052</v>
      </c>
      <c r="G24" s="37">
        <f>G22/D22</f>
        <v>0.89207846353632703</v>
      </c>
    </row>
    <row r="25" spans="3:19">
      <c r="E25" s="26"/>
      <c r="F25" s="26"/>
      <c r="G25" s="26"/>
      <c r="H25" s="26"/>
    </row>
    <row r="26" spans="3:19">
      <c r="E26" s="26"/>
      <c r="F26" s="26"/>
      <c r="G26" s="26"/>
      <c r="H26" s="26"/>
    </row>
    <row r="27" spans="3:19">
      <c r="E27" s="26"/>
      <c r="F27" s="26"/>
      <c r="G27" s="26"/>
      <c r="H27" s="26"/>
    </row>
    <row r="28" spans="3:19">
      <c r="E28" s="26"/>
      <c r="F28" s="26"/>
      <c r="G28" s="26"/>
      <c r="H28" s="26"/>
    </row>
    <row r="29" spans="3:19">
      <c r="E29" s="26"/>
      <c r="F29" s="26"/>
      <c r="G29" s="26"/>
      <c r="H29" s="26"/>
    </row>
    <row r="30" spans="3:19">
      <c r="E30" s="26"/>
      <c r="F30" s="26"/>
      <c r="G30" s="26"/>
      <c r="H30" s="26"/>
    </row>
    <row r="31" spans="3:19">
      <c r="E31" s="26"/>
      <c r="F31" s="26"/>
      <c r="G31" s="26"/>
      <c r="H31" s="26"/>
    </row>
    <row r="32" spans="3:19">
      <c r="E32" s="26"/>
      <c r="F32" s="26"/>
      <c r="G32" s="26"/>
      <c r="H32" s="26"/>
    </row>
    <row r="33" spans="5:8">
      <c r="E33" s="26"/>
      <c r="F33" s="26"/>
      <c r="G33" s="26"/>
      <c r="H33" s="26"/>
    </row>
    <row r="34" spans="5:8">
      <c r="E34" s="26"/>
      <c r="F34" s="26"/>
      <c r="G34" s="26"/>
      <c r="H34" s="26"/>
    </row>
    <row r="35" spans="5:8">
      <c r="E35" s="26"/>
      <c r="F35" s="26"/>
      <c r="G35" s="26"/>
      <c r="H35" s="26"/>
    </row>
    <row r="36" spans="5:8">
      <c r="E36" s="26"/>
      <c r="F36" s="26"/>
      <c r="G36" s="26"/>
      <c r="H36" s="26"/>
    </row>
    <row r="37" spans="5:8">
      <c r="E37" s="26"/>
      <c r="F37" s="26"/>
      <c r="G37" s="26"/>
      <c r="H37" s="26"/>
    </row>
    <row r="38" spans="5:8">
      <c r="E38" s="26"/>
      <c r="F38" s="26"/>
      <c r="G38" s="26"/>
      <c r="H38" s="26"/>
    </row>
    <row r="39" spans="5:8">
      <c r="E39" s="26"/>
      <c r="F39" s="26"/>
      <c r="G39" s="26"/>
      <c r="H39" s="26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Cilk1 cilia lengths</vt:lpstr>
      <vt:lpstr>Tbc1d32_bromi cilia length</vt:lpstr>
      <vt:lpstr>Cilia lengths_all</vt:lpstr>
      <vt:lpstr>cochlear length</vt:lpstr>
      <vt:lpstr>HC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2019-07-30T06:57:07Z</dcterms:created>
  <dcterms:modified xsi:type="dcterms:W3CDTF">2020-10-09T02:37:38Z</dcterms:modified>
</cp:coreProperties>
</file>