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Madhu eLife source data\"/>
    </mc:Choice>
  </mc:AlternateContent>
  <xr:revisionPtr revIDLastSave="0" documentId="13_ncr:1_{FA48791B-44EE-4A86-A40E-AFD17488DF88}" xr6:coauthVersionLast="44" xr6:coauthVersionMax="44" xr10:uidLastSave="{00000000-0000-0000-0000-000000000000}"/>
  <bookViews>
    <workbookView xWindow="-21720" yWindow="-3375" windowWidth="21840" windowHeight="13140" xr2:uid="{0CE10C52-D92D-416B-A6E3-8C7A2E51FDCC}"/>
  </bookViews>
  <sheets>
    <sheet name="Example" sheetId="7" r:id="rId1"/>
    <sheet name="wt" sheetId="4" r:id="rId2"/>
    <sheet name="ctf18" sheetId="1" r:id="rId3"/>
    <sheet name="ctf4" sheetId="5" r:id="rId4"/>
    <sheet name="ctf18 2xSCC2" sheetId="2" r:id="rId5"/>
    <sheet name="ctf4 2xSCC2" sheetId="3" r:id="rId6"/>
    <sheet name="Fitness summary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7" l="1"/>
  <c r="D16" i="7"/>
  <c r="C16" i="7"/>
  <c r="B16" i="7"/>
  <c r="L16" i="7"/>
  <c r="H16" i="7"/>
  <c r="G16" i="7"/>
  <c r="K16" i="7" s="1"/>
  <c r="F16" i="7"/>
  <c r="J16" i="7" s="1"/>
  <c r="D11" i="7"/>
  <c r="C11" i="7"/>
  <c r="B11" i="7"/>
  <c r="E5" i="7"/>
  <c r="J29" i="5"/>
  <c r="J30" i="5"/>
  <c r="J28" i="5"/>
  <c r="D23" i="5"/>
  <c r="H23" i="5" s="1"/>
  <c r="L23" i="5" s="1"/>
  <c r="D22" i="5"/>
  <c r="H22" i="5" s="1"/>
  <c r="P22" i="5" s="1"/>
  <c r="D21" i="5"/>
  <c r="H21" i="5" s="1"/>
  <c r="L21" i="5" s="1"/>
  <c r="C22" i="5"/>
  <c r="C23" i="5"/>
  <c r="C21" i="5"/>
  <c r="B22" i="5"/>
  <c r="F22" i="5" s="1"/>
  <c r="J22" i="5" s="1"/>
  <c r="B23" i="5"/>
  <c r="B21" i="5"/>
  <c r="F21" i="5" s="1"/>
  <c r="J21" i="5" s="1"/>
  <c r="G23" i="5"/>
  <c r="K23" i="5" s="1"/>
  <c r="F23" i="5"/>
  <c r="J23" i="5" s="1"/>
  <c r="G22" i="5"/>
  <c r="K22" i="5" s="1"/>
  <c r="G21" i="5"/>
  <c r="K21" i="5" s="1"/>
  <c r="D15" i="5"/>
  <c r="D16" i="5"/>
  <c r="D14" i="5"/>
  <c r="C15" i="5"/>
  <c r="C16" i="5"/>
  <c r="C14" i="5"/>
  <c r="B15" i="5"/>
  <c r="B16" i="5"/>
  <c r="B14" i="5"/>
  <c r="E3" i="5"/>
  <c r="E4" i="5"/>
  <c r="E5" i="5"/>
  <c r="E6" i="5"/>
  <c r="E7" i="5"/>
  <c r="E8" i="5"/>
  <c r="E9" i="5"/>
  <c r="E10" i="5"/>
  <c r="E2" i="5"/>
  <c r="J29" i="4"/>
  <c r="J30" i="4"/>
  <c r="J28" i="4"/>
  <c r="D22" i="4"/>
  <c r="D23" i="4"/>
  <c r="D21" i="4"/>
  <c r="C22" i="4"/>
  <c r="C23" i="4"/>
  <c r="G23" i="4" s="1"/>
  <c r="K23" i="4" s="1"/>
  <c r="C21" i="4"/>
  <c r="B22" i="4"/>
  <c r="F22" i="4" s="1"/>
  <c r="J22" i="4" s="1"/>
  <c r="B23" i="4"/>
  <c r="F23" i="4" s="1"/>
  <c r="J23" i="4" s="1"/>
  <c r="B21" i="4"/>
  <c r="H23" i="4"/>
  <c r="L23" i="4" s="1"/>
  <c r="H22" i="4"/>
  <c r="L22" i="4" s="1"/>
  <c r="G22" i="4"/>
  <c r="K22" i="4" s="1"/>
  <c r="H21" i="4"/>
  <c r="P21" i="4" s="1"/>
  <c r="G21" i="4"/>
  <c r="K21" i="4" s="1"/>
  <c r="F21" i="4"/>
  <c r="J21" i="4" s="1"/>
  <c r="D15" i="4"/>
  <c r="D16" i="4"/>
  <c r="D14" i="4"/>
  <c r="C15" i="4"/>
  <c r="C16" i="4"/>
  <c r="C14" i="4"/>
  <c r="B15" i="4"/>
  <c r="B16" i="4"/>
  <c r="B14" i="4"/>
  <c r="E3" i="4"/>
  <c r="E4" i="4"/>
  <c r="E5" i="4"/>
  <c r="E6" i="4"/>
  <c r="E7" i="4"/>
  <c r="E8" i="4"/>
  <c r="E9" i="4"/>
  <c r="E10" i="4"/>
  <c r="E2" i="4"/>
  <c r="P16" i="7" l="1"/>
  <c r="O16" i="7"/>
  <c r="L22" i="5"/>
  <c r="P21" i="5"/>
  <c r="P23" i="5"/>
  <c r="O21" i="5"/>
  <c r="O22" i="5"/>
  <c r="T22" i="5" s="1"/>
  <c r="O23" i="5"/>
  <c r="L21" i="4"/>
  <c r="P23" i="4"/>
  <c r="P22" i="4"/>
  <c r="O22" i="4"/>
  <c r="O21" i="4"/>
  <c r="T21" i="4" s="1"/>
  <c r="O23" i="4"/>
  <c r="T16" i="7" l="1"/>
  <c r="T23" i="5"/>
  <c r="T21" i="5"/>
  <c r="T23" i="4"/>
  <c r="T22" i="4"/>
  <c r="K47" i="3"/>
  <c r="K48" i="3"/>
  <c r="K46" i="3"/>
  <c r="J44" i="3"/>
  <c r="J45" i="3"/>
  <c r="J46" i="3"/>
  <c r="J47" i="3"/>
  <c r="J48" i="3"/>
  <c r="J43" i="3"/>
  <c r="D34" i="3"/>
  <c r="D35" i="3"/>
  <c r="D36" i="3"/>
  <c r="H36" i="3" s="1"/>
  <c r="D37" i="3"/>
  <c r="H37" i="3" s="1"/>
  <c r="L37" i="3" s="1"/>
  <c r="D38" i="3"/>
  <c r="D33" i="3"/>
  <c r="C34" i="3"/>
  <c r="C35" i="3"/>
  <c r="C36" i="3"/>
  <c r="C37" i="3"/>
  <c r="G37" i="3" s="1"/>
  <c r="K37" i="3" s="1"/>
  <c r="C38" i="3"/>
  <c r="C33" i="3"/>
  <c r="B34" i="3"/>
  <c r="B35" i="3"/>
  <c r="B36" i="3"/>
  <c r="B37" i="3"/>
  <c r="B38" i="3"/>
  <c r="B33" i="3"/>
  <c r="G38" i="3"/>
  <c r="K38" i="3" s="1"/>
  <c r="H38" i="3"/>
  <c r="F38" i="3"/>
  <c r="J38" i="3" s="1"/>
  <c r="F37" i="3"/>
  <c r="J37" i="3" s="1"/>
  <c r="G36" i="3"/>
  <c r="K36" i="3" s="1"/>
  <c r="F36" i="3"/>
  <c r="J36" i="3" s="1"/>
  <c r="H35" i="3"/>
  <c r="L35" i="3" s="1"/>
  <c r="G35" i="3"/>
  <c r="K35" i="3" s="1"/>
  <c r="F35" i="3"/>
  <c r="J35" i="3" s="1"/>
  <c r="H34" i="3"/>
  <c r="P34" i="3" s="1"/>
  <c r="G34" i="3"/>
  <c r="K34" i="3" s="1"/>
  <c r="F34" i="3"/>
  <c r="J34" i="3" s="1"/>
  <c r="L33" i="3"/>
  <c r="H33" i="3"/>
  <c r="G33" i="3"/>
  <c r="K33" i="3" s="1"/>
  <c r="F33" i="3"/>
  <c r="J33" i="3" s="1"/>
  <c r="D24" i="3"/>
  <c r="D25" i="3"/>
  <c r="D26" i="3"/>
  <c r="D27" i="3"/>
  <c r="D28" i="3"/>
  <c r="D23" i="3"/>
  <c r="C24" i="3"/>
  <c r="C25" i="3"/>
  <c r="C26" i="3"/>
  <c r="C27" i="3"/>
  <c r="C28" i="3"/>
  <c r="C23" i="3"/>
  <c r="B24" i="3"/>
  <c r="B25" i="3"/>
  <c r="B26" i="3"/>
  <c r="B27" i="3"/>
  <c r="B28" i="3"/>
  <c r="B23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" i="3"/>
  <c r="K82" i="2"/>
  <c r="K83" i="2"/>
  <c r="K81" i="2"/>
  <c r="K79" i="2"/>
  <c r="K80" i="2"/>
  <c r="K78" i="2"/>
  <c r="K76" i="2"/>
  <c r="K77" i="2"/>
  <c r="K75" i="2"/>
  <c r="J73" i="2"/>
  <c r="J74" i="2"/>
  <c r="J75" i="2"/>
  <c r="J76" i="2"/>
  <c r="J77" i="2"/>
  <c r="J78" i="2"/>
  <c r="J79" i="2"/>
  <c r="J80" i="2"/>
  <c r="J81" i="2"/>
  <c r="J82" i="2"/>
  <c r="J83" i="2"/>
  <c r="J72" i="2"/>
  <c r="F63" i="2"/>
  <c r="G63" i="2"/>
  <c r="H63" i="2"/>
  <c r="L63" i="2" s="1"/>
  <c r="J63" i="2"/>
  <c r="O63" i="2" s="1"/>
  <c r="K63" i="2"/>
  <c r="P63" i="2"/>
  <c r="F64" i="2"/>
  <c r="G64" i="2"/>
  <c r="K64" i="2" s="1"/>
  <c r="H64" i="2"/>
  <c r="J64" i="2"/>
  <c r="O64" i="2"/>
  <c r="F65" i="2"/>
  <c r="J65" i="2" s="1"/>
  <c r="G65" i="2"/>
  <c r="H65" i="2"/>
  <c r="L65" i="2"/>
  <c r="F66" i="2"/>
  <c r="J66" i="2" s="1"/>
  <c r="G66" i="2"/>
  <c r="H66" i="2"/>
  <c r="K66" i="2"/>
  <c r="P66" i="2" s="1"/>
  <c r="L66" i="2"/>
  <c r="F67" i="2"/>
  <c r="G67" i="2"/>
  <c r="H67" i="2"/>
  <c r="L67" i="2" s="1"/>
  <c r="J67" i="2"/>
  <c r="O67" i="2" s="1"/>
  <c r="K67" i="2"/>
  <c r="P67" i="2"/>
  <c r="F68" i="2"/>
  <c r="G68" i="2"/>
  <c r="K68" i="2" s="1"/>
  <c r="H68" i="2"/>
  <c r="J68" i="2"/>
  <c r="O68" i="2"/>
  <c r="D58" i="2"/>
  <c r="D59" i="2"/>
  <c r="H59" i="2" s="1"/>
  <c r="D60" i="2"/>
  <c r="D61" i="2"/>
  <c r="H61" i="2" s="1"/>
  <c r="D62" i="2"/>
  <c r="D63" i="2"/>
  <c r="D64" i="2"/>
  <c r="D65" i="2"/>
  <c r="D66" i="2"/>
  <c r="D67" i="2"/>
  <c r="D68" i="2"/>
  <c r="D57" i="2"/>
  <c r="C58" i="2"/>
  <c r="C59" i="2"/>
  <c r="C60" i="2"/>
  <c r="C61" i="2"/>
  <c r="C62" i="2"/>
  <c r="C63" i="2"/>
  <c r="C64" i="2"/>
  <c r="C65" i="2"/>
  <c r="C66" i="2"/>
  <c r="C67" i="2"/>
  <c r="C68" i="2"/>
  <c r="C57" i="2"/>
  <c r="B58" i="2"/>
  <c r="B59" i="2"/>
  <c r="B60" i="2"/>
  <c r="B61" i="2"/>
  <c r="B62" i="2"/>
  <c r="B63" i="2"/>
  <c r="B64" i="2"/>
  <c r="B65" i="2"/>
  <c r="B66" i="2"/>
  <c r="B67" i="2"/>
  <c r="B68" i="2"/>
  <c r="B57" i="2"/>
  <c r="G62" i="2"/>
  <c r="K62" i="2" s="1"/>
  <c r="H62" i="2"/>
  <c r="F62" i="2"/>
  <c r="J62" i="2" s="1"/>
  <c r="G61" i="2"/>
  <c r="K61" i="2" s="1"/>
  <c r="F61" i="2"/>
  <c r="J61" i="2" s="1"/>
  <c r="G60" i="2"/>
  <c r="K60" i="2" s="1"/>
  <c r="H60" i="2"/>
  <c r="F60" i="2"/>
  <c r="J60" i="2" s="1"/>
  <c r="G59" i="2"/>
  <c r="K59" i="2" s="1"/>
  <c r="F59" i="2"/>
  <c r="J59" i="2" s="1"/>
  <c r="G58" i="2"/>
  <c r="K58" i="2" s="1"/>
  <c r="H58" i="2"/>
  <c r="F58" i="2"/>
  <c r="J58" i="2" s="1"/>
  <c r="G57" i="2"/>
  <c r="K57" i="2" s="1"/>
  <c r="H57" i="2"/>
  <c r="F57" i="2"/>
  <c r="J57" i="2" s="1"/>
  <c r="D42" i="2"/>
  <c r="D43" i="2"/>
  <c r="D44" i="2"/>
  <c r="D45" i="2"/>
  <c r="D46" i="2"/>
  <c r="D47" i="2"/>
  <c r="D48" i="2"/>
  <c r="D49" i="2"/>
  <c r="D50" i="2"/>
  <c r="D51" i="2"/>
  <c r="D52" i="2"/>
  <c r="D41" i="2"/>
  <c r="C42" i="2"/>
  <c r="C43" i="2"/>
  <c r="C44" i="2"/>
  <c r="C45" i="2"/>
  <c r="C46" i="2"/>
  <c r="C47" i="2"/>
  <c r="C48" i="2"/>
  <c r="C49" i="2"/>
  <c r="C50" i="2"/>
  <c r="C51" i="2"/>
  <c r="C52" i="2"/>
  <c r="C41" i="2"/>
  <c r="B42" i="2"/>
  <c r="B43" i="2"/>
  <c r="B44" i="2"/>
  <c r="B45" i="2"/>
  <c r="B46" i="2"/>
  <c r="B47" i="2"/>
  <c r="B48" i="2"/>
  <c r="B49" i="2"/>
  <c r="B50" i="2"/>
  <c r="B51" i="2"/>
  <c r="B52" i="2"/>
  <c r="B41" i="2"/>
  <c r="E3" i="2"/>
  <c r="E4" i="2"/>
  <c r="E14" i="2"/>
  <c r="E15" i="2"/>
  <c r="E16" i="2"/>
  <c r="E26" i="2"/>
  <c r="E27" i="2"/>
  <c r="E28" i="2"/>
  <c r="E5" i="2"/>
  <c r="E6" i="2"/>
  <c r="E7" i="2"/>
  <c r="E8" i="2"/>
  <c r="E9" i="2"/>
  <c r="E10" i="2"/>
  <c r="E11" i="2"/>
  <c r="E12" i="2"/>
  <c r="E13" i="2"/>
  <c r="E17" i="2"/>
  <c r="E18" i="2"/>
  <c r="E19" i="2"/>
  <c r="E20" i="2"/>
  <c r="E21" i="2"/>
  <c r="E22" i="2"/>
  <c r="E23" i="2"/>
  <c r="E24" i="2"/>
  <c r="E25" i="2"/>
  <c r="E29" i="2"/>
  <c r="E30" i="2"/>
  <c r="E31" i="2"/>
  <c r="E32" i="2"/>
  <c r="E33" i="2"/>
  <c r="E34" i="2"/>
  <c r="E35" i="2"/>
  <c r="E36" i="2"/>
  <c r="E37" i="2"/>
  <c r="E2" i="2"/>
  <c r="J42" i="1"/>
  <c r="J43" i="1"/>
  <c r="J44" i="1"/>
  <c r="J45" i="1"/>
  <c r="J46" i="1"/>
  <c r="J41" i="1"/>
  <c r="D33" i="1"/>
  <c r="D34" i="1"/>
  <c r="D35" i="1"/>
  <c r="D36" i="1"/>
  <c r="H36" i="1" s="1"/>
  <c r="L36" i="1" s="1"/>
  <c r="D37" i="1"/>
  <c r="D32" i="1"/>
  <c r="C33" i="1"/>
  <c r="C34" i="1"/>
  <c r="C35" i="1"/>
  <c r="C36" i="1"/>
  <c r="G36" i="1" s="1"/>
  <c r="K36" i="1" s="1"/>
  <c r="C37" i="1"/>
  <c r="C32" i="1"/>
  <c r="G32" i="1" s="1"/>
  <c r="K32" i="1" s="1"/>
  <c r="B33" i="1"/>
  <c r="B34" i="1"/>
  <c r="B35" i="1"/>
  <c r="B36" i="1"/>
  <c r="B37" i="1"/>
  <c r="B32" i="1"/>
  <c r="H37" i="1"/>
  <c r="P37" i="1" s="1"/>
  <c r="G37" i="1"/>
  <c r="K37" i="1" s="1"/>
  <c r="F37" i="1"/>
  <c r="J37" i="1" s="1"/>
  <c r="F36" i="1"/>
  <c r="J36" i="1" s="1"/>
  <c r="H35" i="1"/>
  <c r="P35" i="1" s="1"/>
  <c r="G35" i="1"/>
  <c r="K35" i="1" s="1"/>
  <c r="F35" i="1"/>
  <c r="J35" i="1" s="1"/>
  <c r="H34" i="1"/>
  <c r="L34" i="1" s="1"/>
  <c r="G34" i="1"/>
  <c r="K34" i="1" s="1"/>
  <c r="F34" i="1"/>
  <c r="J34" i="1" s="1"/>
  <c r="H33" i="1"/>
  <c r="P33" i="1" s="1"/>
  <c r="G33" i="1"/>
  <c r="K33" i="1" s="1"/>
  <c r="F33" i="1"/>
  <c r="J33" i="1" s="1"/>
  <c r="H32" i="1"/>
  <c r="L32" i="1" s="1"/>
  <c r="F32" i="1"/>
  <c r="J32" i="1" s="1"/>
  <c r="D24" i="1"/>
  <c r="D25" i="1"/>
  <c r="D26" i="1"/>
  <c r="D27" i="1"/>
  <c r="D28" i="1"/>
  <c r="D23" i="1"/>
  <c r="C24" i="1"/>
  <c r="C25" i="1"/>
  <c r="C26" i="1"/>
  <c r="C27" i="1"/>
  <c r="C28" i="1"/>
  <c r="C23" i="1"/>
  <c r="B24" i="1"/>
  <c r="B25" i="1"/>
  <c r="B26" i="1"/>
  <c r="B27" i="1"/>
  <c r="B28" i="1"/>
  <c r="B2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" i="1"/>
  <c r="P36" i="3" l="1"/>
  <c r="L36" i="3"/>
  <c r="L34" i="3"/>
  <c r="P33" i="3"/>
  <c r="P35" i="3"/>
  <c r="P37" i="3"/>
  <c r="P38" i="3"/>
  <c r="T38" i="3" s="1"/>
  <c r="L38" i="3"/>
  <c r="O33" i="3"/>
  <c r="O34" i="3"/>
  <c r="T34" i="3" s="1"/>
  <c r="O35" i="3"/>
  <c r="O36" i="3"/>
  <c r="T36" i="3" s="1"/>
  <c r="O37" i="3"/>
  <c r="O38" i="3"/>
  <c r="T67" i="2"/>
  <c r="P65" i="2"/>
  <c r="T63" i="2"/>
  <c r="P68" i="2"/>
  <c r="T68" i="2" s="1"/>
  <c r="O66" i="2"/>
  <c r="T66" i="2" s="1"/>
  <c r="O65" i="2"/>
  <c r="P64" i="2"/>
  <c r="T64" i="2" s="1"/>
  <c r="L68" i="2"/>
  <c r="K65" i="2"/>
  <c r="L64" i="2"/>
  <c r="P58" i="2"/>
  <c r="L58" i="2"/>
  <c r="L59" i="2"/>
  <c r="P59" i="2"/>
  <c r="T59" i="2" s="1"/>
  <c r="P60" i="2"/>
  <c r="L60" i="2"/>
  <c r="P61" i="2"/>
  <c r="L61" i="2"/>
  <c r="P62" i="2"/>
  <c r="L62" i="2"/>
  <c r="P57" i="2"/>
  <c r="L57" i="2"/>
  <c r="O57" i="2"/>
  <c r="O58" i="2"/>
  <c r="O59" i="2"/>
  <c r="O60" i="2"/>
  <c r="O61" i="2"/>
  <c r="O62" i="2"/>
  <c r="L37" i="1"/>
  <c r="L33" i="1"/>
  <c r="L35" i="1"/>
  <c r="P32" i="1"/>
  <c r="P34" i="1"/>
  <c r="P36" i="1"/>
  <c r="O32" i="1"/>
  <c r="O33" i="1"/>
  <c r="T33" i="1" s="1"/>
  <c r="O34" i="1"/>
  <c r="O35" i="1"/>
  <c r="T35" i="1" s="1"/>
  <c r="O36" i="1"/>
  <c r="O37" i="1"/>
  <c r="T37" i="1" s="1"/>
  <c r="T35" i="3" l="1"/>
  <c r="T33" i="3"/>
  <c r="T37" i="3"/>
  <c r="T65" i="2"/>
  <c r="T62" i="2"/>
  <c r="T57" i="2"/>
  <c r="T61" i="2"/>
  <c r="T60" i="2"/>
  <c r="T58" i="2"/>
  <c r="T34" i="1"/>
  <c r="T32" i="1"/>
  <c r="T36" i="1"/>
</calcChain>
</file>

<file path=xl/sharedStrings.xml><?xml version="1.0" encoding="utf-8"?>
<sst xmlns="http://schemas.openxmlformats.org/spreadsheetml/2006/main" count="448" uniqueCount="164">
  <si>
    <t>tot cells</t>
  </si>
  <si>
    <t>cerulean</t>
  </si>
  <si>
    <t>cherry</t>
  </si>
  <si>
    <t>ratios</t>
  </si>
  <si>
    <t>ln(ratios)</t>
  </si>
  <si>
    <t>day1</t>
  </si>
  <si>
    <t>day2</t>
  </si>
  <si>
    <t>day3</t>
  </si>
  <si>
    <t>generations</t>
  </si>
  <si>
    <t>counts measured</t>
  </si>
  <si>
    <t>pre-dilution</t>
  </si>
  <si>
    <t>concentration</t>
  </si>
  <si>
    <t>incr. generations</t>
  </si>
  <si>
    <t>fitness</t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</si>
  <si>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day1 cl1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</si>
  <si>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day1 cl2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</si>
  <si>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day1 cl3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</si>
  <si>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day1 cl4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</si>
  <si>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day1 cl5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</si>
  <si>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day1 cl6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</si>
  <si>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day2 cl1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</si>
  <si>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day2 cl2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</si>
  <si>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day2 cl3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</si>
  <si>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day2 cl4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</si>
  <si>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day2 cl5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</si>
  <si>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day2 cl6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</si>
  <si>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day3 cl1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</si>
  <si>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day3 cl2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</si>
  <si>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day3 cl3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</si>
  <si>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day3 cl4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</si>
  <si>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day3 cl5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</si>
  <si>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day3 cl6</t>
    </r>
    <r>
      <rPr>
        <sz val="11"/>
        <color theme="1"/>
        <rFont val="Calibri"/>
        <family val="2"/>
        <scheme val="minor"/>
      </rPr>
      <t/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</si>
  <si>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day1 cl1</t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</si>
  <si>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day1 cl2</t>
    </r>
    <r>
      <rPr>
        <sz val="11"/>
        <color theme="1"/>
        <rFont val="Calibri"/>
        <family val="2"/>
        <scheme val="minor"/>
      </rPr>
      <t/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</si>
  <si>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day1 cl3</t>
    </r>
    <r>
      <rPr>
        <sz val="11"/>
        <color theme="1"/>
        <rFont val="Calibri"/>
        <family val="2"/>
        <scheme val="minor"/>
      </rPr>
      <t/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</si>
  <si>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day2 cl1</t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</si>
  <si>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day2 cl2</t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</si>
  <si>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day2 cl3</t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</si>
  <si>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day3 cl1</t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</si>
  <si>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day3 cl2</t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</si>
  <si>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day3 cl3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</si>
  <si>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cl1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</si>
  <si>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cl2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</si>
  <si>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cl3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</si>
  <si>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cl4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</si>
  <si>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cl5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</si>
  <si>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cl6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</si>
  <si>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cl7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</si>
  <si>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cl8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</si>
  <si>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cl9</t>
    </r>
    <r>
      <rPr>
        <sz val="11"/>
        <color theme="1"/>
        <rFont val="Calibri"/>
        <family val="2"/>
        <scheme val="minor"/>
      </rPr>
      <t/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</si>
  <si>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cl1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</si>
  <si>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cl2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</si>
  <si>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cl3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</si>
  <si>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cl4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</si>
  <si>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cl5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</si>
  <si>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cl6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</si>
  <si>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cl7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</si>
  <si>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cl8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</si>
  <si>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cl9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</si>
  <si>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cl1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</si>
  <si>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cl2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</si>
  <si>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cl3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</si>
  <si>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cl4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</si>
  <si>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cl5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</si>
  <si>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cl6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</si>
  <si>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cl7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</si>
  <si>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cl8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</si>
  <si>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cl9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</si>
  <si>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cl1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</si>
  <si>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cl2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</si>
  <si>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cl3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</si>
  <si>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cl4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</si>
  <si>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cl5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</si>
  <si>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cl6</t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</si>
  <si>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cl1</t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</si>
  <si>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cl2</t>
    </r>
  </si>
  <si>
    <r>
      <t>REF vs 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cl3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</si>
  <si>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cl1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</si>
  <si>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cl2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</si>
  <si>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cl3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</si>
  <si>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cl4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</si>
  <si>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cl5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</si>
  <si>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cl6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</si>
  <si>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cl7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</si>
  <si>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cl8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</si>
  <si>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cl9</t>
    </r>
  </si>
  <si>
    <t>Fitness</t>
  </si>
  <si>
    <t>norm. fitness</t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</si>
  <si>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day1 cl1</t>
    </r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</si>
  <si>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day1 cl2</t>
    </r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</si>
  <si>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day1 cl3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</si>
  <si>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cl1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</si>
  <si>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</si>
  <si>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day1 cl3</t>
    </r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</si>
  <si>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day2 cl1</t>
    </r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</si>
  <si>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day2 cl2</t>
    </r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</si>
  <si>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day2 cl3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</si>
  <si>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cl1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</si>
  <si>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</si>
  <si>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day2 cl3</t>
    </r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</si>
  <si>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day3 cl1</t>
    </r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</si>
  <si>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da3 cl2</t>
    </r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</si>
  <si>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day3 cl3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</si>
  <si>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cl1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</si>
  <si>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</si>
  <si>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day3 cl3</t>
    </r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</si>
  <si>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cl1</t>
    </r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</si>
  <si>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cl2</t>
    </r>
  </si>
  <si>
    <r>
      <t>REF vs 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cl3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</si>
  <si>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cl1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</si>
  <si>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</si>
  <si>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 vs REF cl3</t>
    </r>
  </si>
  <si>
    <t>REF vs ctf4D cl1</t>
  </si>
  <si>
    <t>REF vs ctf4D cl2</t>
  </si>
  <si>
    <t>REF vs ctf4D cl3</t>
  </si>
  <si>
    <t>ctf4D 2xSCC2 vs REF cl1</t>
  </si>
  <si>
    <t>ctf4D 2xSCC2 vs REF cl2</t>
  </si>
  <si>
    <t>ctf4D 2xSCC2 vs REF cl3</t>
  </si>
  <si>
    <t>norm.fitness</t>
  </si>
  <si>
    <t>cell counts</t>
  </si>
  <si>
    <t>WT vs WT day1 cl1</t>
  </si>
  <si>
    <t>WT vs WT day1 cl2</t>
  </si>
  <si>
    <t>WT vs WT day1 cl3</t>
  </si>
  <si>
    <t>WT vs WT cl1</t>
  </si>
  <si>
    <t>WT vs WT cl2</t>
  </si>
  <si>
    <t>WT vs WT cl3</t>
  </si>
  <si>
    <t>WT vs WT day2 cl1</t>
  </si>
  <si>
    <t>WT vs WT day2 cl2</t>
  </si>
  <si>
    <t>WT vs WT day2 cl3</t>
  </si>
  <si>
    <t>WT vs WT day3 cl1</t>
  </si>
  <si>
    <t>WT vs WT day3 cl2</t>
  </si>
  <si>
    <t>WT vs WT day3 cl3</t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</si>
  <si>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cl1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</si>
  <si>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cl2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</si>
  <si>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cl3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</si>
  <si>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day1 cl1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</si>
  <si>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day1 cl2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</si>
  <si>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day1 cl3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</si>
  <si>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day2 cl1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</si>
  <si>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day2 cl2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</si>
  <si>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day2 cl3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</si>
  <si>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day3 cl1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</si>
  <si>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day3 cl2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</si>
  <si>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vs wt day3 cl3</t>
    </r>
  </si>
  <si>
    <t>clone</t>
  </si>
  <si>
    <t>Fitness1</t>
  </si>
  <si>
    <t>Fitness2</t>
  </si>
  <si>
    <t>Fitness3</t>
  </si>
  <si>
    <t>Fitness4</t>
  </si>
  <si>
    <t>Fitness5</t>
  </si>
  <si>
    <t>Fitness6</t>
  </si>
  <si>
    <t>Fitness7</t>
  </si>
  <si>
    <t>Fitness8</t>
  </si>
  <si>
    <t>Fitness9</t>
  </si>
  <si>
    <t>WT</t>
  </si>
  <si>
    <r>
      <t>ctf18</t>
    </r>
    <r>
      <rPr>
        <i/>
        <sz val="11"/>
        <color theme="1"/>
        <rFont val="Symbol"/>
        <family val="1"/>
        <charset val="2"/>
      </rPr>
      <t xml:space="preserve">D </t>
    </r>
  </si>
  <si>
    <r>
      <t>ctf4</t>
    </r>
    <r>
      <rPr>
        <i/>
        <sz val="11"/>
        <color theme="1"/>
        <rFont val="Symbol"/>
        <family val="1"/>
        <charset val="2"/>
      </rPr>
      <t>D</t>
    </r>
  </si>
  <si>
    <r>
      <t>ctf18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</si>
  <si>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2xSCC2</t>
    </r>
  </si>
  <si>
    <t>Natural logarithms of the ratios are calculated</t>
  </si>
  <si>
    <t>The number of generations (g) between samples are calculated based of the number of events acquired by FACS in consecutive days</t>
  </si>
  <si>
    <t xml:space="preserve">The relative fitness is calculated as the slope of the linear regression between the points having coordinates x=g and y=ln(r) </t>
  </si>
  <si>
    <t>EXAMPLE OF RELATIVE FITNESS CALCULATION BASED ON THE COMPETITION ASSAY DATA</t>
  </si>
  <si>
    <t>The ratio (r) of the two competing populations of cells is quantified over three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</si>
</sst>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2" fillId="0" borderId="0" xfId="0" applyFont="1"/>
    <xf numFmtId="0" fontId="2" fillId="2" borderId="0" xfId="0" applyFont="1" applyFill="1"/>
    <xf numFmtId="0" fontId="4" fillId="0" borderId="0" xfId="0" applyFont="1"/>
    <xf numFmtId="0" fontId="4" fillId="0" borderId="0" xfId="0" applyFont="1" applyFill="1"/>
    <xf numFmtId="0" fontId="5" fillId="0" borderId="0" xfId="1"/>
    <xf numFmtId="0" fontId="6" fillId="0" borderId="0" xfId="1" applyFont="1"/>
    <xf numFmtId="0" fontId="5" fillId="3" borderId="0" xfId="1" applyFill="1"/>
  </cellXfs>
  <cellStyles count="2">
    <cellStyle name="Normal" xfId="0" builtinId="0"/>
    <cellStyle name="Normal 2" xfId="1" xr:uid="{35C391BF-370B-4B84-9B55-7213DA093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fitness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Example!$F$21:$H$21</c:f>
              <c:numCache>
                <c:formatCode>General</c:formatCode>
                <c:ptCount val="3"/>
                <c:pt idx="0">
                  <c:v>0</c:v>
                </c:pt>
                <c:pt idx="1">
                  <c:v>10.408577172937907</c:v>
                </c:pt>
                <c:pt idx="2">
                  <c:v>21.510330626751944</c:v>
                </c:pt>
              </c:numCache>
            </c:numRef>
          </c:xVal>
          <c:yVal>
            <c:numRef>
              <c:f>Example!$B$21:$D$21</c:f>
              <c:numCache>
                <c:formatCode>General</c:formatCode>
                <c:ptCount val="3"/>
                <c:pt idx="0">
                  <c:v>4.3323192211660917</c:v>
                </c:pt>
                <c:pt idx="1">
                  <c:v>1.2304937136095717</c:v>
                </c:pt>
                <c:pt idx="2">
                  <c:v>-1.4201011784692412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80-4461-8667-93C8F52F0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926416"/>
        <c:axId val="929893616"/>
      </c:scatterChart>
      <c:valAx>
        <c:axId val="92992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893616"/>
        <c:crosses val="autoZero"/>
        <c:crossBetween val="midCat"/>
      </c:valAx>
      <c:valAx>
        <c:axId val="92989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926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23</xdr:row>
      <xdr:rowOff>42862</xdr:rowOff>
    </xdr:from>
    <xdr:to>
      <xdr:col>6</xdr:col>
      <xdr:colOff>200025</xdr:colOff>
      <xdr:row>37</xdr:row>
      <xdr:rowOff>119062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4BA874-4742-4DF6-B4BA-D13A63A7C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78EB-125B-4433-85C5-DE1B75D1F0DB}">
  <dimension ref="A1:T21"/>
  <sheetViews>
    <sheetView tabSelected="1" workbookViewId="0">
      <selection activeCell="A18" sqref="A18"/>
    </sheetView>
  </sheetViews>
  <sheetFormatPr defaultRowHeight="15" x14ac:dyDescent="0.25"/>
  <cols>
    <col min="1" max="1" width="22.28515625" customWidth="1"/>
  </cols>
  <sheetData>
    <row r="1" spans="1:20" x14ac:dyDescent="0.25">
      <c r="A1" s="6" t="s">
        <v>162</v>
      </c>
      <c r="B1" s="6"/>
      <c r="C1" s="6"/>
      <c r="D1" s="6"/>
      <c r="E1" s="6"/>
      <c r="F1" s="6"/>
      <c r="G1" s="6"/>
    </row>
    <row r="3" spans="1:20" x14ac:dyDescent="0.25">
      <c r="A3" t="s">
        <v>163</v>
      </c>
    </row>
    <row r="4" spans="1:20" x14ac:dyDescent="0.25">
      <c r="A4" s="1" t="s">
        <v>119</v>
      </c>
      <c r="B4" s="2" t="s">
        <v>0</v>
      </c>
      <c r="C4" s="2" t="s">
        <v>1</v>
      </c>
      <c r="D4" s="2" t="s">
        <v>2</v>
      </c>
      <c r="E4" s="2" t="s">
        <v>3</v>
      </c>
    </row>
    <row r="5" spans="1:20" x14ac:dyDescent="0.25">
      <c r="A5" s="4" t="s">
        <v>135</v>
      </c>
      <c r="B5">
        <v>19820</v>
      </c>
      <c r="C5">
        <v>257</v>
      </c>
      <c r="D5">
        <v>19563</v>
      </c>
      <c r="E5">
        <f>D5/C5</f>
        <v>76.120622568093381</v>
      </c>
    </row>
    <row r="6" spans="1:20" x14ac:dyDescent="0.25">
      <c r="A6" s="4" t="s">
        <v>138</v>
      </c>
      <c r="B6">
        <v>26940</v>
      </c>
      <c r="C6">
        <v>6091</v>
      </c>
      <c r="D6">
        <v>20849</v>
      </c>
      <c r="E6">
        <v>3.4229190609095386</v>
      </c>
    </row>
    <row r="7" spans="1:20" x14ac:dyDescent="0.25">
      <c r="A7" s="4" t="s">
        <v>141</v>
      </c>
      <c r="B7">
        <v>59205</v>
      </c>
      <c r="C7">
        <v>47681</v>
      </c>
      <c r="D7">
        <v>11524</v>
      </c>
      <c r="E7">
        <v>0.24168956187999413</v>
      </c>
    </row>
    <row r="9" spans="1:20" x14ac:dyDescent="0.25">
      <c r="A9" t="s">
        <v>159</v>
      </c>
    </row>
    <row r="10" spans="1:20" x14ac:dyDescent="0.25">
      <c r="A10" s="1" t="s">
        <v>4</v>
      </c>
      <c r="B10" s="2" t="s">
        <v>5</v>
      </c>
      <c r="C10" s="2" t="s">
        <v>6</v>
      </c>
      <c r="D10" s="2" t="s">
        <v>7</v>
      </c>
    </row>
    <row r="11" spans="1:20" x14ac:dyDescent="0.25">
      <c r="A11" s="4" t="s">
        <v>132</v>
      </c>
      <c r="B11">
        <f>LN(E5)</f>
        <v>4.3323192211660917</v>
      </c>
      <c r="C11">
        <f>LN(E6)</f>
        <v>1.2304937136095717</v>
      </c>
      <c r="D11">
        <f>LN(E7)</f>
        <v>-1.4201011784692412</v>
      </c>
    </row>
    <row r="13" spans="1:20" x14ac:dyDescent="0.25">
      <c r="A13" t="s">
        <v>160</v>
      </c>
    </row>
    <row r="14" spans="1:20" x14ac:dyDescent="0.25">
      <c r="B14" s="3" t="s">
        <v>9</v>
      </c>
      <c r="C14" s="3"/>
      <c r="D14" s="3"/>
      <c r="E14" s="3"/>
      <c r="F14" s="3" t="s">
        <v>10</v>
      </c>
      <c r="G14" s="3"/>
      <c r="H14" s="3"/>
      <c r="I14" s="3"/>
      <c r="J14" s="3" t="s">
        <v>11</v>
      </c>
      <c r="K14" s="3"/>
      <c r="L14" s="3"/>
      <c r="M14" s="3"/>
      <c r="N14" s="3" t="s">
        <v>8</v>
      </c>
      <c r="O14" s="3"/>
      <c r="P14" s="3"/>
      <c r="Q14" s="3"/>
      <c r="R14" s="3" t="s">
        <v>12</v>
      </c>
      <c r="S14" s="3"/>
      <c r="T14" s="3"/>
    </row>
    <row r="15" spans="1:20" x14ac:dyDescent="0.25">
      <c r="A15" s="1" t="s">
        <v>8</v>
      </c>
      <c r="B15" s="2" t="s">
        <v>5</v>
      </c>
      <c r="C15" s="2" t="s">
        <v>6</v>
      </c>
      <c r="D15" s="2" t="s">
        <v>7</v>
      </c>
      <c r="F15" s="2" t="s">
        <v>5</v>
      </c>
      <c r="G15" s="2" t="s">
        <v>6</v>
      </c>
      <c r="H15" s="2" t="s">
        <v>7</v>
      </c>
      <c r="J15" s="2" t="s">
        <v>5</v>
      </c>
      <c r="K15" s="2" t="s">
        <v>6</v>
      </c>
      <c r="L15" s="2" t="s">
        <v>7</v>
      </c>
      <c r="N15" s="2" t="s">
        <v>5</v>
      </c>
      <c r="O15" s="2" t="s">
        <v>6</v>
      </c>
      <c r="P15" s="2" t="s">
        <v>7</v>
      </c>
      <c r="R15" s="2" t="s">
        <v>5</v>
      </c>
      <c r="S15" s="2" t="s">
        <v>6</v>
      </c>
      <c r="T15" s="2" t="s">
        <v>7</v>
      </c>
    </row>
    <row r="16" spans="1:20" x14ac:dyDescent="0.25">
      <c r="A16" s="4" t="s">
        <v>132</v>
      </c>
      <c r="B16">
        <f>B5</f>
        <v>19820</v>
      </c>
      <c r="C16">
        <f>B6</f>
        <v>26940</v>
      </c>
      <c r="D16">
        <f>B7</f>
        <v>59205</v>
      </c>
      <c r="F16">
        <f>B16*100</f>
        <v>1982000</v>
      </c>
      <c r="G16">
        <f>C16*100</f>
        <v>2694000</v>
      </c>
      <c r="H16">
        <f>D16*100</f>
        <v>5920500</v>
      </c>
      <c r="J16">
        <f>F16/1000</f>
        <v>1982</v>
      </c>
      <c r="K16">
        <f>G16/1000</f>
        <v>2694</v>
      </c>
      <c r="L16">
        <f>H16/1000</f>
        <v>5920.5</v>
      </c>
      <c r="N16">
        <v>0</v>
      </c>
      <c r="O16">
        <f>(LOG(G16,10)-LOG(J16,10))/LOG(2,10)</f>
        <v>10.408577172937902</v>
      </c>
      <c r="P16">
        <f>(LOG(H16,10)-LOG(K16,10))/LOG(2,10)</f>
        <v>11.101753453814045</v>
      </c>
      <c r="R16">
        <v>0</v>
      </c>
      <c r="S16">
        <v>10.408577172937907</v>
      </c>
      <c r="T16">
        <f>P16+O16</f>
        <v>21.510330626751944</v>
      </c>
    </row>
    <row r="18" spans="1:10" x14ac:dyDescent="0.25">
      <c r="A18" t="s">
        <v>161</v>
      </c>
    </row>
    <row r="19" spans="1:10" x14ac:dyDescent="0.25">
      <c r="B19" t="s">
        <v>4</v>
      </c>
      <c r="F19" t="s">
        <v>12</v>
      </c>
    </row>
    <row r="20" spans="1:10" x14ac:dyDescent="0.25">
      <c r="A20" s="1" t="s">
        <v>86</v>
      </c>
      <c r="B20" s="2" t="s">
        <v>5</v>
      </c>
      <c r="C20" s="2" t="s">
        <v>6</v>
      </c>
      <c r="D20" s="2" t="s">
        <v>7</v>
      </c>
      <c r="F20" s="2" t="s">
        <v>5</v>
      </c>
      <c r="G20" s="2" t="s">
        <v>6</v>
      </c>
      <c r="H20" s="2" t="s">
        <v>7</v>
      </c>
      <c r="J20" s="6" t="s">
        <v>13</v>
      </c>
    </row>
    <row r="21" spans="1:10" x14ac:dyDescent="0.25">
      <c r="A21" s="4" t="s">
        <v>132</v>
      </c>
      <c r="B21">
        <v>4.3323192211660917</v>
      </c>
      <c r="C21">
        <v>1.2304937136095717</v>
      </c>
      <c r="D21">
        <v>-1.4201011784692412</v>
      </c>
      <c r="F21">
        <v>0</v>
      </c>
      <c r="G21">
        <v>10.408577172937907</v>
      </c>
      <c r="H21">
        <v>21.510330626751944</v>
      </c>
      <c r="J21">
        <f>SLOPE(B21:D21,F21:H21)</f>
        <v>-0.26710814540142769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9D7A-5F38-4A47-A8D1-3773E15DD145}">
  <dimension ref="A1:T30"/>
  <sheetViews>
    <sheetView workbookViewId="0">
      <selection activeCell="A19" sqref="A19:T21"/>
    </sheetView>
  </sheetViews>
  <sheetFormatPr defaultRowHeight="15" x14ac:dyDescent="0.25"/>
  <cols>
    <col min="1" max="1" width="20.28515625" customWidth="1"/>
  </cols>
  <sheetData>
    <row r="1" spans="1:5" x14ac:dyDescent="0.25">
      <c r="A1" s="1" t="s">
        <v>119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9" t="s">
        <v>120</v>
      </c>
      <c r="B2" s="8">
        <v>11196</v>
      </c>
      <c r="C2" s="8">
        <v>5743</v>
      </c>
      <c r="D2" s="8">
        <v>5453</v>
      </c>
      <c r="E2" s="8">
        <f>D2/C2</f>
        <v>0.94950374368796797</v>
      </c>
    </row>
    <row r="3" spans="1:5" x14ac:dyDescent="0.25">
      <c r="A3" s="9" t="s">
        <v>121</v>
      </c>
      <c r="B3" s="8">
        <v>25546</v>
      </c>
      <c r="C3" s="8">
        <v>12690</v>
      </c>
      <c r="D3" s="8">
        <v>12856</v>
      </c>
      <c r="E3" s="8">
        <f t="shared" ref="E3:E10" si="0">D3/C3</f>
        <v>1.0130811662726555</v>
      </c>
    </row>
    <row r="4" spans="1:5" x14ac:dyDescent="0.25">
      <c r="A4" s="9" t="s">
        <v>122</v>
      </c>
      <c r="B4" s="8">
        <v>13590</v>
      </c>
      <c r="C4" s="8">
        <v>6529</v>
      </c>
      <c r="D4" s="8">
        <v>7061</v>
      </c>
      <c r="E4" s="8">
        <f t="shared" si="0"/>
        <v>1.0814826160208302</v>
      </c>
    </row>
    <row r="5" spans="1:5" x14ac:dyDescent="0.25">
      <c r="A5" s="9" t="s">
        <v>126</v>
      </c>
      <c r="B5" s="8">
        <v>15070</v>
      </c>
      <c r="C5" s="8">
        <v>8006</v>
      </c>
      <c r="D5" s="8">
        <v>7064</v>
      </c>
      <c r="E5" s="8">
        <f t="shared" si="0"/>
        <v>0.88233824631526359</v>
      </c>
    </row>
    <row r="6" spans="1:5" x14ac:dyDescent="0.25">
      <c r="A6" s="9" t="s">
        <v>127</v>
      </c>
      <c r="B6" s="8">
        <v>19000</v>
      </c>
      <c r="C6" s="8">
        <v>9719</v>
      </c>
      <c r="D6" s="8">
        <v>9281</v>
      </c>
      <c r="E6" s="8">
        <f t="shared" si="0"/>
        <v>0.95493363514764895</v>
      </c>
    </row>
    <row r="7" spans="1:5" x14ac:dyDescent="0.25">
      <c r="A7" s="9" t="s">
        <v>128</v>
      </c>
      <c r="B7" s="8">
        <v>13303</v>
      </c>
      <c r="C7" s="8">
        <v>6225</v>
      </c>
      <c r="D7" s="8">
        <v>7078</v>
      </c>
      <c r="E7" s="8">
        <f t="shared" si="0"/>
        <v>1.1370281124497992</v>
      </c>
    </row>
    <row r="8" spans="1:5" x14ac:dyDescent="0.25">
      <c r="A8" s="9" t="s">
        <v>129</v>
      </c>
      <c r="B8" s="8">
        <v>12790</v>
      </c>
      <c r="C8" s="8">
        <v>5924</v>
      </c>
      <c r="D8" s="8">
        <v>6866</v>
      </c>
      <c r="E8" s="8">
        <f t="shared" si="0"/>
        <v>1.1590141796083728</v>
      </c>
    </row>
    <row r="9" spans="1:5" x14ac:dyDescent="0.25">
      <c r="A9" s="9" t="s">
        <v>130</v>
      </c>
      <c r="B9" s="8">
        <v>9749</v>
      </c>
      <c r="C9" s="8">
        <v>4534</v>
      </c>
      <c r="D9" s="8">
        <v>5215</v>
      </c>
      <c r="E9" s="8">
        <f t="shared" si="0"/>
        <v>1.1501985002205557</v>
      </c>
    </row>
    <row r="10" spans="1:5" x14ac:dyDescent="0.25">
      <c r="A10" s="9" t="s">
        <v>131</v>
      </c>
      <c r="B10" s="8">
        <v>22179</v>
      </c>
      <c r="C10" s="8">
        <v>11362</v>
      </c>
      <c r="D10" s="8">
        <v>10817</v>
      </c>
      <c r="E10" s="8">
        <f t="shared" si="0"/>
        <v>0.95203309276535819</v>
      </c>
    </row>
    <row r="11" spans="1:5" x14ac:dyDescent="0.25">
      <c r="A11" s="8"/>
      <c r="B11" s="8"/>
      <c r="C11" s="8"/>
      <c r="D11" s="8"/>
      <c r="E11" s="8"/>
    </row>
    <row r="12" spans="1:5" x14ac:dyDescent="0.25">
      <c r="A12" s="8"/>
      <c r="B12" s="8"/>
      <c r="C12" s="8"/>
      <c r="D12" s="8"/>
      <c r="E12" s="8"/>
    </row>
    <row r="13" spans="1:5" x14ac:dyDescent="0.25">
      <c r="A13" s="1" t="s">
        <v>4</v>
      </c>
      <c r="B13" s="2" t="s">
        <v>5</v>
      </c>
      <c r="C13" s="2" t="s">
        <v>6</v>
      </c>
      <c r="D13" s="2" t="s">
        <v>7</v>
      </c>
      <c r="E13" s="8"/>
    </row>
    <row r="14" spans="1:5" x14ac:dyDescent="0.25">
      <c r="A14" s="9" t="s">
        <v>123</v>
      </c>
      <c r="B14" s="8">
        <f>LN(E2)</f>
        <v>-5.1815805938234941E-2</v>
      </c>
      <c r="C14" s="8">
        <f>LN(E5)</f>
        <v>-0.12517979726872294</v>
      </c>
      <c r="D14" s="8">
        <f>LN(E8)</f>
        <v>0.14756979862994807</v>
      </c>
      <c r="E14" s="8"/>
    </row>
    <row r="15" spans="1:5" x14ac:dyDescent="0.25">
      <c r="A15" s="9" t="s">
        <v>124</v>
      </c>
      <c r="B15" s="8">
        <f t="shared" ref="B15:B16" si="1">LN(E3)</f>
        <v>1.2996346708915078E-2</v>
      </c>
      <c r="C15" s="8">
        <f t="shared" ref="C15:C16" si="2">LN(E6)</f>
        <v>-4.6113432908077776E-2</v>
      </c>
      <c r="D15" s="8">
        <f t="shared" ref="D15:D16" si="3">LN(E9)</f>
        <v>0.13993453636739842</v>
      </c>
    </row>
    <row r="16" spans="1:5" x14ac:dyDescent="0.25">
      <c r="A16" s="9" t="s">
        <v>125</v>
      </c>
      <c r="B16" s="8">
        <f t="shared" si="1"/>
        <v>7.8332892329713397E-2</v>
      </c>
      <c r="C16" s="8">
        <f t="shared" si="2"/>
        <v>0.12841793957250031</v>
      </c>
      <c r="D16" s="8">
        <f t="shared" si="3"/>
        <v>-4.9155483486782649E-2</v>
      </c>
    </row>
    <row r="19" spans="1:20" x14ac:dyDescent="0.25">
      <c r="B19" s="3" t="s">
        <v>9</v>
      </c>
      <c r="C19" s="3"/>
      <c r="D19" s="3"/>
      <c r="E19" s="3"/>
      <c r="F19" s="3" t="s">
        <v>10</v>
      </c>
      <c r="G19" s="3"/>
      <c r="H19" s="3"/>
      <c r="I19" s="3"/>
      <c r="J19" s="3" t="s">
        <v>11</v>
      </c>
      <c r="K19" s="3"/>
      <c r="L19" s="3"/>
      <c r="M19" s="3"/>
      <c r="N19" s="3" t="s">
        <v>8</v>
      </c>
      <c r="O19" s="3"/>
      <c r="P19" s="3"/>
      <c r="Q19" s="3"/>
      <c r="R19" s="3" t="s">
        <v>12</v>
      </c>
      <c r="S19" s="3"/>
      <c r="T19" s="3"/>
    </row>
    <row r="20" spans="1:20" x14ac:dyDescent="0.25">
      <c r="A20" s="1" t="s">
        <v>8</v>
      </c>
      <c r="B20" s="2" t="s">
        <v>5</v>
      </c>
      <c r="C20" s="2" t="s">
        <v>6</v>
      </c>
      <c r="D20" s="2" t="s">
        <v>7</v>
      </c>
      <c r="F20" s="2" t="s">
        <v>5</v>
      </c>
      <c r="G20" s="2" t="s">
        <v>6</v>
      </c>
      <c r="H20" s="2" t="s">
        <v>7</v>
      </c>
      <c r="J20" s="2" t="s">
        <v>5</v>
      </c>
      <c r="K20" s="2" t="s">
        <v>6</v>
      </c>
      <c r="L20" s="2" t="s">
        <v>7</v>
      </c>
      <c r="N20" s="2" t="s">
        <v>5</v>
      </c>
      <c r="O20" s="2" t="s">
        <v>6</v>
      </c>
      <c r="P20" s="2" t="s">
        <v>7</v>
      </c>
      <c r="R20" s="2" t="s">
        <v>5</v>
      </c>
      <c r="S20" s="2" t="s">
        <v>6</v>
      </c>
      <c r="T20" s="2" t="s">
        <v>7</v>
      </c>
    </row>
    <row r="21" spans="1:20" x14ac:dyDescent="0.25">
      <c r="A21" s="9" t="s">
        <v>123</v>
      </c>
      <c r="B21">
        <f>B2</f>
        <v>11196</v>
      </c>
      <c r="C21">
        <f>B5</f>
        <v>15070</v>
      </c>
      <c r="D21">
        <f>B8</f>
        <v>12790</v>
      </c>
      <c r="F21">
        <f>B21*100</f>
        <v>1119600</v>
      </c>
      <c r="G21">
        <f>C21*100</f>
        <v>1507000</v>
      </c>
      <c r="H21">
        <f>D21*100</f>
        <v>1279000</v>
      </c>
      <c r="J21">
        <f>F21/1000</f>
        <v>1119.5999999999999</v>
      </c>
      <c r="K21">
        <f>G21/1000</f>
        <v>1507</v>
      </c>
      <c r="L21">
        <f>H21/1000</f>
        <v>1279</v>
      </c>
      <c r="N21">
        <v>0</v>
      </c>
      <c r="O21">
        <f>(LOG(G21,10)-LOG(J21,10))/LOG(2,10)</f>
        <v>10.394480309574359</v>
      </c>
      <c r="P21">
        <f>(LOG(H21,10)-LOG(K21,10))/LOG(2,10)</f>
        <v>9.7291211319458988</v>
      </c>
      <c r="R21">
        <v>0</v>
      </c>
      <c r="S21">
        <v>10.408577172937907</v>
      </c>
      <c r="T21">
        <f>P21+O21</f>
        <v>20.123601441520258</v>
      </c>
    </row>
    <row r="22" spans="1:20" x14ac:dyDescent="0.25">
      <c r="A22" s="9" t="s">
        <v>124</v>
      </c>
      <c r="B22">
        <f t="shared" ref="B22:B23" si="4">B3</f>
        <v>25546</v>
      </c>
      <c r="C22">
        <f t="shared" ref="C22:C23" si="5">B6</f>
        <v>19000</v>
      </c>
      <c r="D22">
        <f t="shared" ref="D22:D23" si="6">B9</f>
        <v>9749</v>
      </c>
      <c r="F22">
        <f t="shared" ref="F22:H23" si="7">B22*100</f>
        <v>2554600</v>
      </c>
      <c r="G22">
        <f t="shared" si="7"/>
        <v>1900000</v>
      </c>
      <c r="H22">
        <f t="shared" si="7"/>
        <v>974900</v>
      </c>
      <c r="J22">
        <f t="shared" ref="J22:L23" si="8">F22/1000</f>
        <v>2554.6</v>
      </c>
      <c r="K22">
        <f t="shared" si="8"/>
        <v>1900</v>
      </c>
      <c r="L22">
        <f t="shared" si="8"/>
        <v>974.9</v>
      </c>
      <c r="N22">
        <v>0</v>
      </c>
      <c r="O22">
        <f t="shared" ref="O22:P23" si="9">(LOG(G22,10)-LOG(J22,10))/LOG(2,10)</f>
        <v>9.5386862919745976</v>
      </c>
      <c r="P22">
        <f t="shared" si="9"/>
        <v>9.0031110137699457</v>
      </c>
      <c r="R22">
        <v>0</v>
      </c>
      <c r="S22">
        <v>10.408577172937907</v>
      </c>
      <c r="T22">
        <f t="shared" ref="T22:T23" si="10">P22+O22</f>
        <v>18.541797305744545</v>
      </c>
    </row>
    <row r="23" spans="1:20" x14ac:dyDescent="0.25">
      <c r="A23" s="9" t="s">
        <v>125</v>
      </c>
      <c r="B23">
        <f t="shared" si="4"/>
        <v>13590</v>
      </c>
      <c r="C23">
        <f t="shared" si="5"/>
        <v>13303</v>
      </c>
      <c r="D23">
        <f t="shared" si="6"/>
        <v>22179</v>
      </c>
      <c r="F23">
        <f t="shared" si="7"/>
        <v>1359000</v>
      </c>
      <c r="G23">
        <f t="shared" si="7"/>
        <v>1330300</v>
      </c>
      <c r="H23">
        <f t="shared" si="7"/>
        <v>2217900</v>
      </c>
      <c r="J23">
        <f t="shared" si="8"/>
        <v>1359</v>
      </c>
      <c r="K23">
        <f t="shared" si="8"/>
        <v>1330.3</v>
      </c>
      <c r="L23">
        <f t="shared" si="8"/>
        <v>2217.9</v>
      </c>
      <c r="N23">
        <v>0</v>
      </c>
      <c r="O23">
        <f t="shared" si="9"/>
        <v>9.9349904575213053</v>
      </c>
      <c r="P23">
        <f t="shared" si="9"/>
        <v>10.703226974868773</v>
      </c>
      <c r="R23">
        <v>0</v>
      </c>
      <c r="S23">
        <v>10.408577172937907</v>
      </c>
      <c r="T23">
        <f t="shared" si="10"/>
        <v>20.638217432390078</v>
      </c>
    </row>
    <row r="24" spans="1:20" x14ac:dyDescent="0.25">
      <c r="A24" s="4"/>
    </row>
    <row r="25" spans="1:20" x14ac:dyDescent="0.25">
      <c r="A25" s="4"/>
    </row>
    <row r="26" spans="1:20" x14ac:dyDescent="0.25">
      <c r="A26" s="4"/>
      <c r="B26" s="8" t="s">
        <v>4</v>
      </c>
      <c r="F26" t="s">
        <v>12</v>
      </c>
    </row>
    <row r="27" spans="1:20" x14ac:dyDescent="0.25">
      <c r="A27" s="1" t="s">
        <v>86</v>
      </c>
      <c r="B27" s="10" t="s">
        <v>5</v>
      </c>
      <c r="C27" s="10" t="s">
        <v>6</v>
      </c>
      <c r="D27" s="10" t="s">
        <v>7</v>
      </c>
      <c r="E27" s="8"/>
      <c r="F27" s="2" t="s">
        <v>5</v>
      </c>
      <c r="G27" s="2" t="s">
        <v>6</v>
      </c>
      <c r="H27" s="2" t="s">
        <v>7</v>
      </c>
      <c r="J27" s="7" t="s">
        <v>13</v>
      </c>
    </row>
    <row r="28" spans="1:20" x14ac:dyDescent="0.25">
      <c r="A28" s="4" t="s">
        <v>123</v>
      </c>
      <c r="B28">
        <v>-5.1815805938234941E-2</v>
      </c>
      <c r="C28">
        <v>-0.12517979726872294</v>
      </c>
      <c r="D28">
        <v>0.14756979862994807</v>
      </c>
      <c r="F28">
        <v>0</v>
      </c>
      <c r="G28">
        <v>10.408577172937907</v>
      </c>
      <c r="H28">
        <v>20.123601441520258</v>
      </c>
      <c r="J28">
        <f>SLOPE(B28:D28,F28:H28)</f>
        <v>9.7066142886727408E-3</v>
      </c>
    </row>
    <row r="29" spans="1:20" x14ac:dyDescent="0.25">
      <c r="A29" s="4" t="s">
        <v>124</v>
      </c>
      <c r="B29">
        <v>1.2996346708915078E-2</v>
      </c>
      <c r="C29">
        <v>-4.6113432908077776E-2</v>
      </c>
      <c r="D29">
        <v>0.13993453636739842</v>
      </c>
      <c r="F29">
        <v>0</v>
      </c>
      <c r="G29">
        <v>10.408577172937907</v>
      </c>
      <c r="H29">
        <v>18.541797305744545</v>
      </c>
      <c r="J29">
        <f t="shared" ref="J29:J30" si="11">SLOPE(B29:D29,F29:H29)</f>
        <v>6.2737226083356412E-3</v>
      </c>
    </row>
    <row r="30" spans="1:20" x14ac:dyDescent="0.25">
      <c r="A30" s="4" t="s">
        <v>125</v>
      </c>
      <c r="B30">
        <v>7.8332892329713397E-2</v>
      </c>
      <c r="C30">
        <v>0.12841793957250031</v>
      </c>
      <c r="D30">
        <v>-4.9155483486782649E-2</v>
      </c>
      <c r="F30">
        <v>0</v>
      </c>
      <c r="G30">
        <v>10.408577172937907</v>
      </c>
      <c r="H30">
        <v>20.638217432390078</v>
      </c>
      <c r="J30">
        <f t="shared" si="11"/>
        <v>-6.145261924082079E-3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A1B0-C39A-4807-A984-531F6BE4C4F4}">
  <dimension ref="A1:T47"/>
  <sheetViews>
    <sheetView topLeftCell="A28" workbookViewId="0">
      <selection activeCell="A30" sqref="A30:T34"/>
    </sheetView>
  </sheetViews>
  <sheetFormatPr defaultRowHeight="15" x14ac:dyDescent="0.25"/>
  <cols>
    <col min="1" max="1" width="20.85546875" customWidth="1"/>
  </cols>
  <sheetData>
    <row r="1" spans="1:5" x14ac:dyDescent="0.25">
      <c r="A1" s="1" t="s">
        <v>119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4" t="s">
        <v>14</v>
      </c>
      <c r="B2">
        <v>41400</v>
      </c>
      <c r="C2">
        <v>11991</v>
      </c>
      <c r="D2">
        <v>29409</v>
      </c>
      <c r="E2">
        <f>D2/C2</f>
        <v>2.4525894420815613</v>
      </c>
    </row>
    <row r="3" spans="1:5" x14ac:dyDescent="0.25">
      <c r="A3" s="4" t="s">
        <v>15</v>
      </c>
      <c r="B3">
        <v>33465</v>
      </c>
      <c r="C3">
        <v>11128</v>
      </c>
      <c r="D3">
        <v>22337</v>
      </c>
      <c r="E3">
        <f t="shared" ref="E3:E19" si="0">D3/C3</f>
        <v>2.0072789360172538</v>
      </c>
    </row>
    <row r="4" spans="1:5" x14ac:dyDescent="0.25">
      <c r="A4" s="4" t="s">
        <v>16</v>
      </c>
      <c r="B4">
        <v>34040</v>
      </c>
      <c r="C4">
        <v>11010</v>
      </c>
      <c r="D4">
        <v>23030</v>
      </c>
      <c r="E4">
        <f t="shared" si="0"/>
        <v>2.0917347865576748</v>
      </c>
    </row>
    <row r="5" spans="1:5" x14ac:dyDescent="0.25">
      <c r="A5" s="4" t="s">
        <v>17</v>
      </c>
      <c r="B5">
        <v>15617</v>
      </c>
      <c r="C5">
        <v>3969</v>
      </c>
      <c r="D5">
        <v>11648</v>
      </c>
      <c r="E5">
        <f t="shared" si="0"/>
        <v>2.9347442680776012</v>
      </c>
    </row>
    <row r="6" spans="1:5" x14ac:dyDescent="0.25">
      <c r="A6" s="4" t="s">
        <v>18</v>
      </c>
      <c r="B6">
        <v>15847</v>
      </c>
      <c r="C6">
        <v>3921</v>
      </c>
      <c r="D6">
        <v>11926</v>
      </c>
      <c r="E6">
        <f t="shared" si="0"/>
        <v>3.0415710277990309</v>
      </c>
    </row>
    <row r="7" spans="1:5" x14ac:dyDescent="0.25">
      <c r="A7" s="4" t="s">
        <v>19</v>
      </c>
      <c r="B7">
        <v>15824</v>
      </c>
      <c r="C7">
        <v>4079</v>
      </c>
      <c r="D7">
        <v>11745</v>
      </c>
      <c r="E7">
        <f t="shared" si="0"/>
        <v>2.8793822015199804</v>
      </c>
    </row>
    <row r="8" spans="1:5" x14ac:dyDescent="0.25">
      <c r="A8" s="4" t="s">
        <v>20</v>
      </c>
      <c r="B8">
        <v>22948</v>
      </c>
      <c r="C8">
        <v>12708</v>
      </c>
      <c r="D8">
        <v>10240</v>
      </c>
      <c r="E8">
        <f t="shared" si="0"/>
        <v>0.80579162732137233</v>
      </c>
    </row>
    <row r="9" spans="1:5" x14ac:dyDescent="0.25">
      <c r="A9" s="4" t="s">
        <v>21</v>
      </c>
      <c r="B9">
        <v>45195</v>
      </c>
      <c r="C9">
        <v>22588</v>
      </c>
      <c r="D9">
        <v>22607</v>
      </c>
      <c r="E9">
        <f t="shared" si="0"/>
        <v>1.0008411545953604</v>
      </c>
    </row>
    <row r="10" spans="1:5" x14ac:dyDescent="0.25">
      <c r="A10" s="4" t="s">
        <v>22</v>
      </c>
      <c r="B10">
        <v>43263</v>
      </c>
      <c r="C10">
        <v>21277</v>
      </c>
      <c r="D10">
        <v>21986</v>
      </c>
      <c r="E10">
        <f t="shared" si="0"/>
        <v>1.0333223668750293</v>
      </c>
    </row>
    <row r="11" spans="1:5" x14ac:dyDescent="0.25">
      <c r="A11" s="4" t="s">
        <v>23</v>
      </c>
      <c r="B11">
        <v>3275</v>
      </c>
      <c r="C11">
        <v>1536</v>
      </c>
      <c r="D11">
        <v>1739</v>
      </c>
      <c r="E11">
        <f t="shared" si="0"/>
        <v>1.1321614583333333</v>
      </c>
    </row>
    <row r="12" spans="1:5" x14ac:dyDescent="0.25">
      <c r="A12" s="4" t="s">
        <v>24</v>
      </c>
      <c r="B12">
        <v>8361</v>
      </c>
      <c r="C12">
        <v>3818</v>
      </c>
      <c r="D12">
        <v>4543</v>
      </c>
      <c r="E12">
        <f t="shared" si="0"/>
        <v>1.1898899947616552</v>
      </c>
    </row>
    <row r="13" spans="1:5" x14ac:dyDescent="0.25">
      <c r="A13" s="4" t="s">
        <v>25</v>
      </c>
      <c r="B13">
        <v>9389</v>
      </c>
      <c r="C13">
        <v>4407</v>
      </c>
      <c r="D13">
        <v>4982</v>
      </c>
      <c r="E13">
        <f t="shared" si="0"/>
        <v>1.1304742455184933</v>
      </c>
    </row>
    <row r="14" spans="1:5" x14ac:dyDescent="0.25">
      <c r="A14" s="4" t="s">
        <v>26</v>
      </c>
      <c r="B14">
        <v>31510</v>
      </c>
      <c r="C14">
        <v>21875</v>
      </c>
      <c r="D14">
        <v>9635</v>
      </c>
      <c r="E14">
        <f t="shared" si="0"/>
        <v>0.44045714285714288</v>
      </c>
    </row>
    <row r="15" spans="1:5" x14ac:dyDescent="0.25">
      <c r="A15" s="4" t="s">
        <v>27</v>
      </c>
      <c r="B15">
        <v>28704</v>
      </c>
      <c r="C15">
        <v>19878</v>
      </c>
      <c r="D15">
        <v>8826</v>
      </c>
      <c r="E15">
        <f t="shared" si="0"/>
        <v>0.44400845155448232</v>
      </c>
    </row>
    <row r="16" spans="1:5" x14ac:dyDescent="0.25">
      <c r="A16" s="4" t="s">
        <v>28</v>
      </c>
      <c r="B16">
        <v>34247</v>
      </c>
      <c r="C16">
        <v>21206</v>
      </c>
      <c r="D16">
        <v>13041</v>
      </c>
      <c r="E16">
        <f t="shared" si="0"/>
        <v>0.61496746203904551</v>
      </c>
    </row>
    <row r="17" spans="1:20" x14ac:dyDescent="0.25">
      <c r="A17" s="4" t="s">
        <v>29</v>
      </c>
      <c r="B17">
        <v>7307</v>
      </c>
      <c r="C17">
        <v>4652</v>
      </c>
      <c r="D17">
        <v>2655</v>
      </c>
      <c r="E17">
        <f t="shared" si="0"/>
        <v>0.57072226999140152</v>
      </c>
    </row>
    <row r="18" spans="1:20" x14ac:dyDescent="0.25">
      <c r="A18" s="4" t="s">
        <v>30</v>
      </c>
      <c r="B18">
        <v>7880</v>
      </c>
      <c r="C18">
        <v>4965</v>
      </c>
      <c r="D18">
        <v>2915</v>
      </c>
      <c r="E18">
        <f t="shared" si="0"/>
        <v>0.58710976837865059</v>
      </c>
    </row>
    <row r="19" spans="1:20" x14ac:dyDescent="0.25">
      <c r="A19" s="4" t="s">
        <v>31</v>
      </c>
      <c r="B19">
        <v>8903</v>
      </c>
      <c r="C19">
        <v>5985</v>
      </c>
      <c r="D19">
        <v>2918</v>
      </c>
      <c r="E19">
        <f t="shared" si="0"/>
        <v>0.48755221386800335</v>
      </c>
    </row>
    <row r="22" spans="1:20" x14ac:dyDescent="0.25">
      <c r="A22" s="1" t="s">
        <v>4</v>
      </c>
      <c r="B22" s="2" t="s">
        <v>5</v>
      </c>
      <c r="C22" s="2" t="s">
        <v>6</v>
      </c>
      <c r="D22" s="2" t="s">
        <v>7</v>
      </c>
    </row>
    <row r="23" spans="1:20" x14ac:dyDescent="0.25">
      <c r="A23" s="4" t="s">
        <v>68</v>
      </c>
      <c r="B23">
        <f>LN(E2)</f>
        <v>0.89714438155040266</v>
      </c>
      <c r="C23">
        <f>LN(E8)</f>
        <v>-0.21593009679590802</v>
      </c>
      <c r="D23">
        <f>LN(E14)</f>
        <v>-0.81994213037734831</v>
      </c>
    </row>
    <row r="24" spans="1:20" x14ac:dyDescent="0.25">
      <c r="A24" s="4" t="s">
        <v>69</v>
      </c>
      <c r="B24">
        <f t="shared" ref="B24:B28" si="1">LN(E3)</f>
        <v>0.69678004173027797</v>
      </c>
      <c r="C24">
        <f t="shared" ref="C24:C28" si="2">LN(E9)</f>
        <v>8.4080102309246811E-4</v>
      </c>
      <c r="D24">
        <f t="shared" ref="D24:D28" si="3">LN(E15)</f>
        <v>-0.8119116816984584</v>
      </c>
    </row>
    <row r="25" spans="1:20" x14ac:dyDescent="0.25">
      <c r="A25" s="4" t="s">
        <v>70</v>
      </c>
      <c r="B25">
        <f t="shared" si="1"/>
        <v>0.73799376309800524</v>
      </c>
      <c r="C25">
        <f t="shared" si="2"/>
        <v>3.2779210065091227E-2</v>
      </c>
      <c r="D25">
        <f t="shared" si="3"/>
        <v>-0.48618591982884185</v>
      </c>
    </row>
    <row r="26" spans="1:20" x14ac:dyDescent="0.25">
      <c r="A26" s="4" t="s">
        <v>71</v>
      </c>
      <c r="B26">
        <f t="shared" si="1"/>
        <v>1.0766203176534017</v>
      </c>
      <c r="C26">
        <f t="shared" si="2"/>
        <v>0.12412860064666549</v>
      </c>
      <c r="D26">
        <f t="shared" si="3"/>
        <v>-0.56085257996251592</v>
      </c>
    </row>
    <row r="27" spans="1:20" x14ac:dyDescent="0.25">
      <c r="A27" s="4" t="s">
        <v>72</v>
      </c>
      <c r="B27">
        <f t="shared" si="1"/>
        <v>1.1123741673907195</v>
      </c>
      <c r="C27">
        <f t="shared" si="2"/>
        <v>0.17386086147371033</v>
      </c>
      <c r="D27">
        <f t="shared" si="3"/>
        <v>-0.53254347769468013</v>
      </c>
    </row>
    <row r="28" spans="1:20" x14ac:dyDescent="0.25">
      <c r="A28" s="4" t="s">
        <v>73</v>
      </c>
      <c r="B28">
        <f t="shared" si="1"/>
        <v>1.0575757577754548</v>
      </c>
      <c r="C28">
        <f t="shared" si="2"/>
        <v>0.12263723098013872</v>
      </c>
      <c r="D28">
        <f t="shared" si="3"/>
        <v>-0.7183578889093426</v>
      </c>
    </row>
    <row r="30" spans="1:20" x14ac:dyDescent="0.25">
      <c r="B30" s="3" t="s">
        <v>9</v>
      </c>
      <c r="C30" s="3"/>
      <c r="D30" s="3"/>
      <c r="E30" s="3"/>
      <c r="F30" s="3" t="s">
        <v>10</v>
      </c>
      <c r="G30" s="3"/>
      <c r="H30" s="3"/>
      <c r="I30" s="3"/>
      <c r="J30" s="3" t="s">
        <v>11</v>
      </c>
      <c r="K30" s="3"/>
      <c r="L30" s="3"/>
      <c r="M30" s="3"/>
      <c r="N30" s="3" t="s">
        <v>8</v>
      </c>
      <c r="O30" s="3"/>
      <c r="P30" s="3"/>
      <c r="Q30" s="3"/>
      <c r="R30" s="3" t="s">
        <v>12</v>
      </c>
      <c r="S30" s="3"/>
      <c r="T30" s="3"/>
    </row>
    <row r="31" spans="1:20" x14ac:dyDescent="0.25">
      <c r="A31" s="1" t="s">
        <v>8</v>
      </c>
      <c r="B31" s="2" t="s">
        <v>5</v>
      </c>
      <c r="C31" s="2" t="s">
        <v>6</v>
      </c>
      <c r="D31" s="2" t="s">
        <v>7</v>
      </c>
      <c r="F31" s="2" t="s">
        <v>5</v>
      </c>
      <c r="G31" s="2" t="s">
        <v>6</v>
      </c>
      <c r="H31" s="2" t="s">
        <v>7</v>
      </c>
      <c r="J31" s="2" t="s">
        <v>5</v>
      </c>
      <c r="K31" s="2" t="s">
        <v>6</v>
      </c>
      <c r="L31" s="2" t="s">
        <v>7</v>
      </c>
      <c r="N31" s="2" t="s">
        <v>5</v>
      </c>
      <c r="O31" s="2" t="s">
        <v>6</v>
      </c>
      <c r="P31" s="2" t="s">
        <v>7</v>
      </c>
      <c r="R31" s="2" t="s">
        <v>5</v>
      </c>
      <c r="S31" s="2" t="s">
        <v>6</v>
      </c>
      <c r="T31" s="2" t="s">
        <v>7</v>
      </c>
    </row>
    <row r="32" spans="1:20" x14ac:dyDescent="0.25">
      <c r="A32" s="4" t="s">
        <v>68</v>
      </c>
      <c r="B32">
        <f>B2</f>
        <v>41400</v>
      </c>
      <c r="C32">
        <f>B8</f>
        <v>22948</v>
      </c>
      <c r="D32">
        <f>B14</f>
        <v>31510</v>
      </c>
      <c r="F32">
        <f>B32*100</f>
        <v>4140000</v>
      </c>
      <c r="G32">
        <f>C32*100</f>
        <v>2294800</v>
      </c>
      <c r="H32">
        <f>D32*100</f>
        <v>3151000</v>
      </c>
      <c r="J32">
        <f>F32/1000</f>
        <v>4140</v>
      </c>
      <c r="K32">
        <f>G32/1000</f>
        <v>2294.8000000000002</v>
      </c>
      <c r="L32">
        <f>H32/1000</f>
        <v>3151</v>
      </c>
      <c r="N32">
        <v>0</v>
      </c>
      <c r="O32">
        <f>(LOG(G32,10)-LOG(J32,10))/LOG(2,10)</f>
        <v>9.1145219400400048</v>
      </c>
      <c r="P32">
        <f>(LOG(H32,10)-LOG(K32,10))/LOG(2,10)</f>
        <v>10.423225615915024</v>
      </c>
      <c r="R32">
        <v>0</v>
      </c>
      <c r="S32">
        <v>10.408577172937907</v>
      </c>
      <c r="T32">
        <f>P32+O32</f>
        <v>19.537747555955029</v>
      </c>
    </row>
    <row r="33" spans="1:20" x14ac:dyDescent="0.25">
      <c r="A33" s="4" t="s">
        <v>69</v>
      </c>
      <c r="B33">
        <f t="shared" ref="B33:B37" si="4">B3</f>
        <v>33465</v>
      </c>
      <c r="C33">
        <f t="shared" ref="C33:C37" si="5">B9</f>
        <v>45195</v>
      </c>
      <c r="D33">
        <f t="shared" ref="D33:D37" si="6">B15</f>
        <v>28704</v>
      </c>
      <c r="F33">
        <f t="shared" ref="F33:H37" si="7">B33*100</f>
        <v>3346500</v>
      </c>
      <c r="G33">
        <f t="shared" si="7"/>
        <v>4519500</v>
      </c>
      <c r="H33">
        <f t="shared" si="7"/>
        <v>2870400</v>
      </c>
      <c r="J33">
        <f t="shared" ref="J33:L37" si="8">F33/1000</f>
        <v>3346.5</v>
      </c>
      <c r="K33">
        <f t="shared" si="8"/>
        <v>4519.5</v>
      </c>
      <c r="L33">
        <f t="shared" si="8"/>
        <v>2870.4</v>
      </c>
      <c r="N33">
        <v>0</v>
      </c>
      <c r="O33">
        <f t="shared" ref="O33:P37" si="9">(LOG(G33,10)-LOG(J33,10))/LOG(2,10)</f>
        <v>10.399294444012412</v>
      </c>
      <c r="P33">
        <f t="shared" si="9"/>
        <v>9.3108729063783642</v>
      </c>
      <c r="R33">
        <v>0</v>
      </c>
      <c r="S33">
        <v>10.408577172937907</v>
      </c>
      <c r="T33">
        <f t="shared" ref="T33:T37" si="10">P33+O33</f>
        <v>19.710167350390776</v>
      </c>
    </row>
    <row r="34" spans="1:20" x14ac:dyDescent="0.25">
      <c r="A34" s="4" t="s">
        <v>70</v>
      </c>
      <c r="B34">
        <f t="shared" si="4"/>
        <v>34040</v>
      </c>
      <c r="C34">
        <f t="shared" si="5"/>
        <v>43263</v>
      </c>
      <c r="D34">
        <f t="shared" si="6"/>
        <v>34247</v>
      </c>
      <c r="F34">
        <f t="shared" si="7"/>
        <v>3404000</v>
      </c>
      <c r="G34">
        <f t="shared" si="7"/>
        <v>4326300</v>
      </c>
      <c r="H34">
        <f t="shared" si="7"/>
        <v>3424700</v>
      </c>
      <c r="J34">
        <f t="shared" si="8"/>
        <v>3404</v>
      </c>
      <c r="K34">
        <f t="shared" si="8"/>
        <v>4326.3</v>
      </c>
      <c r="L34">
        <f t="shared" si="8"/>
        <v>3424.7</v>
      </c>
      <c r="N34">
        <v>0</v>
      </c>
      <c r="O34">
        <f t="shared" si="9"/>
        <v>10.31168695766897</v>
      </c>
      <c r="P34">
        <f t="shared" si="9"/>
        <v>9.6286281897209935</v>
      </c>
      <c r="R34">
        <v>0</v>
      </c>
      <c r="S34">
        <v>10.408577172937907</v>
      </c>
      <c r="T34">
        <f t="shared" si="10"/>
        <v>19.940315147389963</v>
      </c>
    </row>
    <row r="35" spans="1:20" x14ac:dyDescent="0.25">
      <c r="A35" s="4" t="s">
        <v>71</v>
      </c>
      <c r="B35">
        <f t="shared" si="4"/>
        <v>15617</v>
      </c>
      <c r="C35">
        <f t="shared" si="5"/>
        <v>3275</v>
      </c>
      <c r="D35">
        <f t="shared" si="6"/>
        <v>7307</v>
      </c>
      <c r="F35">
        <f t="shared" si="7"/>
        <v>1561700</v>
      </c>
      <c r="G35">
        <f t="shared" si="7"/>
        <v>327500</v>
      </c>
      <c r="H35">
        <f t="shared" si="7"/>
        <v>730700</v>
      </c>
      <c r="J35">
        <f t="shared" si="8"/>
        <v>1561.7</v>
      </c>
      <c r="K35">
        <f t="shared" si="8"/>
        <v>327.5</v>
      </c>
      <c r="L35">
        <f t="shared" si="8"/>
        <v>730.7</v>
      </c>
      <c r="N35">
        <v>0</v>
      </c>
      <c r="O35">
        <f t="shared" si="9"/>
        <v>7.7122337556725196</v>
      </c>
      <c r="P35">
        <f t="shared" si="9"/>
        <v>11.123568585355009</v>
      </c>
      <c r="R35">
        <v>0</v>
      </c>
      <c r="S35">
        <v>10.408577172937907</v>
      </c>
      <c r="T35">
        <f t="shared" si="10"/>
        <v>18.835802341027531</v>
      </c>
    </row>
    <row r="36" spans="1:20" x14ac:dyDescent="0.25">
      <c r="A36" s="4" t="s">
        <v>72</v>
      </c>
      <c r="B36">
        <f t="shared" si="4"/>
        <v>15847</v>
      </c>
      <c r="C36">
        <f t="shared" si="5"/>
        <v>8361</v>
      </c>
      <c r="D36">
        <f t="shared" si="6"/>
        <v>7880</v>
      </c>
      <c r="F36">
        <f t="shared" si="7"/>
        <v>1584700</v>
      </c>
      <c r="G36">
        <f t="shared" si="7"/>
        <v>836100</v>
      </c>
      <c r="H36">
        <f t="shared" si="7"/>
        <v>788000</v>
      </c>
      <c r="J36">
        <f t="shared" si="8"/>
        <v>1584.7</v>
      </c>
      <c r="K36">
        <f t="shared" si="8"/>
        <v>836.1</v>
      </c>
      <c r="L36">
        <f t="shared" si="8"/>
        <v>788</v>
      </c>
      <c r="N36">
        <v>0</v>
      </c>
      <c r="O36">
        <f t="shared" si="9"/>
        <v>9.0433219437257488</v>
      </c>
      <c r="P36">
        <f t="shared" si="9"/>
        <v>9.8803044111808607</v>
      </c>
      <c r="R36">
        <v>0</v>
      </c>
      <c r="S36">
        <v>10.408577172937907</v>
      </c>
      <c r="T36">
        <f t="shared" si="10"/>
        <v>18.923626354906609</v>
      </c>
    </row>
    <row r="37" spans="1:20" x14ac:dyDescent="0.25">
      <c r="A37" s="4" t="s">
        <v>73</v>
      </c>
      <c r="B37">
        <f t="shared" si="4"/>
        <v>15824</v>
      </c>
      <c r="C37">
        <f t="shared" si="5"/>
        <v>9389</v>
      </c>
      <c r="D37">
        <f t="shared" si="6"/>
        <v>8903</v>
      </c>
      <c r="F37">
        <f t="shared" si="7"/>
        <v>1582400</v>
      </c>
      <c r="G37">
        <f t="shared" si="7"/>
        <v>938900</v>
      </c>
      <c r="H37">
        <f t="shared" si="7"/>
        <v>890300</v>
      </c>
      <c r="J37">
        <f t="shared" si="8"/>
        <v>1582.4</v>
      </c>
      <c r="K37">
        <f t="shared" si="8"/>
        <v>938.9</v>
      </c>
      <c r="L37">
        <f t="shared" si="8"/>
        <v>890.3</v>
      </c>
      <c r="N37">
        <v>0</v>
      </c>
      <c r="O37">
        <f t="shared" si="9"/>
        <v>9.2127133666180043</v>
      </c>
      <c r="P37">
        <f t="shared" si="9"/>
        <v>9.8891043324448127</v>
      </c>
      <c r="R37">
        <v>0</v>
      </c>
      <c r="S37">
        <v>10.408577172937907</v>
      </c>
      <c r="T37">
        <f t="shared" si="10"/>
        <v>19.101817699062817</v>
      </c>
    </row>
    <row r="39" spans="1:20" x14ac:dyDescent="0.25">
      <c r="B39" t="s">
        <v>4</v>
      </c>
      <c r="F39" t="s">
        <v>12</v>
      </c>
    </row>
    <row r="40" spans="1:20" x14ac:dyDescent="0.25">
      <c r="A40" s="1" t="s">
        <v>13</v>
      </c>
      <c r="B40" s="2" t="s">
        <v>5</v>
      </c>
      <c r="C40" s="2" t="s">
        <v>6</v>
      </c>
      <c r="D40" s="2" t="s">
        <v>7</v>
      </c>
      <c r="F40" s="2" t="s">
        <v>5</v>
      </c>
      <c r="G40" s="2" t="s">
        <v>6</v>
      </c>
      <c r="H40" s="2" t="s">
        <v>7</v>
      </c>
      <c r="J40" s="6" t="s">
        <v>13</v>
      </c>
    </row>
    <row r="41" spans="1:20" x14ac:dyDescent="0.25">
      <c r="A41" s="4" t="s">
        <v>68</v>
      </c>
      <c r="B41">
        <v>0.89714438155040266</v>
      </c>
      <c r="C41">
        <v>-0.21593009679590802</v>
      </c>
      <c r="D41">
        <v>-0.81994213037734831</v>
      </c>
      <c r="F41">
        <v>0</v>
      </c>
      <c r="G41">
        <v>10.408577172937907</v>
      </c>
      <c r="H41">
        <v>19.537747555955029</v>
      </c>
      <c r="J41">
        <f>SLOPE(B41:D41,F41:H41)</f>
        <v>-8.8328072250713513E-2</v>
      </c>
    </row>
    <row r="42" spans="1:20" x14ac:dyDescent="0.25">
      <c r="A42" s="4" t="s">
        <v>69</v>
      </c>
      <c r="B42">
        <v>0.69678004173027797</v>
      </c>
      <c r="C42">
        <v>8.4080102309246811E-4</v>
      </c>
      <c r="D42">
        <v>-0.8119116816984584</v>
      </c>
      <c r="F42">
        <v>0</v>
      </c>
      <c r="G42">
        <v>10.408577172937907</v>
      </c>
      <c r="H42">
        <v>19.710167350390776</v>
      </c>
      <c r="J42">
        <f t="shared" ref="J42:J46" si="11">SLOPE(B42:D42,F42:H42)</f>
        <v>-7.6352599929024642E-2</v>
      </c>
    </row>
    <row r="43" spans="1:20" x14ac:dyDescent="0.25">
      <c r="A43" s="4" t="s">
        <v>70</v>
      </c>
      <c r="B43">
        <v>0.73799376309800524</v>
      </c>
      <c r="C43">
        <v>3.2779210065091227E-2</v>
      </c>
      <c r="D43">
        <v>-0.48618591982884185</v>
      </c>
      <c r="F43">
        <v>0</v>
      </c>
      <c r="G43">
        <v>10.408577172937907</v>
      </c>
      <c r="H43">
        <v>19.940315147389963</v>
      </c>
      <c r="J43">
        <f t="shared" si="11"/>
        <v>-6.1489468736132528E-2</v>
      </c>
    </row>
    <row r="44" spans="1:20" x14ac:dyDescent="0.25">
      <c r="A44" s="4" t="s">
        <v>71</v>
      </c>
      <c r="B44">
        <v>1.0766203176534017</v>
      </c>
      <c r="C44">
        <v>0.12412860064666549</v>
      </c>
      <c r="D44">
        <v>-0.56085257996251592</v>
      </c>
      <c r="F44">
        <v>0</v>
      </c>
      <c r="G44">
        <v>10.408577172937907</v>
      </c>
      <c r="H44">
        <v>18.835802341027531</v>
      </c>
      <c r="J44">
        <f t="shared" si="11"/>
        <v>-8.7110751860326435E-2</v>
      </c>
    </row>
    <row r="45" spans="1:20" x14ac:dyDescent="0.25">
      <c r="A45" s="4" t="s">
        <v>72</v>
      </c>
      <c r="B45">
        <v>1.1123741673907195</v>
      </c>
      <c r="C45">
        <v>0.17386086147371033</v>
      </c>
      <c r="D45">
        <v>-0.53254347769468013</v>
      </c>
      <c r="F45">
        <v>0</v>
      </c>
      <c r="G45">
        <v>10.408577172937907</v>
      </c>
      <c r="H45">
        <v>18.923626354906609</v>
      </c>
      <c r="J45">
        <f t="shared" si="11"/>
        <v>-8.7042622784993057E-2</v>
      </c>
    </row>
    <row r="46" spans="1:20" x14ac:dyDescent="0.25">
      <c r="A46" s="4" t="s">
        <v>73</v>
      </c>
      <c r="B46">
        <v>1.0575757577754548</v>
      </c>
      <c r="C46">
        <v>0.12263723098013872</v>
      </c>
      <c r="D46">
        <v>-0.7183578889093426</v>
      </c>
      <c r="F46">
        <v>0</v>
      </c>
      <c r="G46">
        <v>10.408577172937907</v>
      </c>
      <c r="H46">
        <v>19.101817699062817</v>
      </c>
      <c r="J46">
        <f t="shared" si="11"/>
        <v>-9.2869551227301755E-2</v>
      </c>
    </row>
    <row r="47" spans="1:20" x14ac:dyDescent="0.25">
      <c r="K47" s="4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A030-481B-4248-9981-2083BDECDF2B}">
  <dimension ref="A1:T30"/>
  <sheetViews>
    <sheetView topLeftCell="A7" workbookViewId="0">
      <selection activeCell="A26" sqref="A26:J28"/>
    </sheetView>
  </sheetViews>
  <sheetFormatPr defaultRowHeight="15" x14ac:dyDescent="0.25"/>
  <cols>
    <col min="1" max="1" width="33" customWidth="1"/>
  </cols>
  <sheetData>
    <row r="1" spans="1:5" x14ac:dyDescent="0.25">
      <c r="A1" s="1" t="s">
        <v>119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4" t="s">
        <v>135</v>
      </c>
      <c r="B2">
        <v>19820</v>
      </c>
      <c r="C2">
        <v>257</v>
      </c>
      <c r="D2">
        <v>19563</v>
      </c>
      <c r="E2">
        <f>D2/C2</f>
        <v>76.120622568093381</v>
      </c>
    </row>
    <row r="3" spans="1:5" x14ac:dyDescent="0.25">
      <c r="A3" s="4" t="s">
        <v>136</v>
      </c>
      <c r="B3">
        <v>16491</v>
      </c>
      <c r="C3">
        <v>959</v>
      </c>
      <c r="D3">
        <v>15532</v>
      </c>
      <c r="E3">
        <f t="shared" ref="E3:E10" si="0">D3/C3</f>
        <v>16.196037539103234</v>
      </c>
    </row>
    <row r="4" spans="1:5" x14ac:dyDescent="0.25">
      <c r="A4" s="4" t="s">
        <v>137</v>
      </c>
      <c r="B4">
        <v>22744</v>
      </c>
      <c r="C4">
        <v>168</v>
      </c>
      <c r="D4">
        <v>22576</v>
      </c>
      <c r="E4">
        <f t="shared" si="0"/>
        <v>134.38095238095238</v>
      </c>
    </row>
    <row r="5" spans="1:5" x14ac:dyDescent="0.25">
      <c r="A5" s="4" t="s">
        <v>138</v>
      </c>
      <c r="B5">
        <v>26940</v>
      </c>
      <c r="C5">
        <v>6091</v>
      </c>
      <c r="D5">
        <v>20849</v>
      </c>
      <c r="E5">
        <f t="shared" si="0"/>
        <v>3.4229190609095386</v>
      </c>
    </row>
    <row r="6" spans="1:5" x14ac:dyDescent="0.25">
      <c r="A6" s="4" t="s">
        <v>139</v>
      </c>
      <c r="B6">
        <v>12374</v>
      </c>
      <c r="C6">
        <v>5578</v>
      </c>
      <c r="D6">
        <v>6796</v>
      </c>
      <c r="E6">
        <f t="shared" si="0"/>
        <v>1.2183578343492292</v>
      </c>
    </row>
    <row r="7" spans="1:5" x14ac:dyDescent="0.25">
      <c r="A7" s="4" t="s">
        <v>140</v>
      </c>
      <c r="B7">
        <v>44657</v>
      </c>
      <c r="C7">
        <v>3355</v>
      </c>
      <c r="D7">
        <v>41302</v>
      </c>
      <c r="E7">
        <f t="shared" si="0"/>
        <v>12.310581222056632</v>
      </c>
    </row>
    <row r="8" spans="1:5" x14ac:dyDescent="0.25">
      <c r="A8" s="4" t="s">
        <v>141</v>
      </c>
      <c r="B8">
        <v>59205</v>
      </c>
      <c r="C8">
        <v>47681</v>
      </c>
      <c r="D8">
        <v>11524</v>
      </c>
      <c r="E8">
        <f t="shared" si="0"/>
        <v>0.24168956187999413</v>
      </c>
    </row>
    <row r="9" spans="1:5" x14ac:dyDescent="0.25">
      <c r="A9" s="4" t="s">
        <v>142</v>
      </c>
      <c r="B9">
        <v>15226</v>
      </c>
      <c r="C9">
        <v>11912</v>
      </c>
      <c r="D9">
        <v>3314</v>
      </c>
      <c r="E9">
        <f t="shared" si="0"/>
        <v>0.27820685023505709</v>
      </c>
    </row>
    <row r="10" spans="1:5" x14ac:dyDescent="0.25">
      <c r="A10" s="4" t="s">
        <v>143</v>
      </c>
      <c r="B10">
        <v>61114</v>
      </c>
      <c r="C10">
        <v>35123</v>
      </c>
      <c r="D10">
        <v>25991</v>
      </c>
      <c r="E10">
        <f t="shared" si="0"/>
        <v>0.73999943057255935</v>
      </c>
    </row>
    <row r="13" spans="1:5" x14ac:dyDescent="0.25">
      <c r="A13" s="1" t="s">
        <v>4</v>
      </c>
      <c r="B13" s="2" t="s">
        <v>5</v>
      </c>
      <c r="C13" s="2" t="s">
        <v>6</v>
      </c>
      <c r="D13" s="2" t="s">
        <v>7</v>
      </c>
    </row>
    <row r="14" spans="1:5" x14ac:dyDescent="0.25">
      <c r="A14" s="4" t="s">
        <v>132</v>
      </c>
      <c r="B14">
        <f>LN(E2)</f>
        <v>4.3323192211660917</v>
      </c>
      <c r="C14">
        <f>LN(E5)</f>
        <v>1.2304937136095717</v>
      </c>
      <c r="D14">
        <f>LN(E8)</f>
        <v>-1.4201011784692412</v>
      </c>
    </row>
    <row r="15" spans="1:5" x14ac:dyDescent="0.25">
      <c r="A15" s="4" t="s">
        <v>133</v>
      </c>
      <c r="B15">
        <f t="shared" ref="B15:B16" si="1">LN(E3)</f>
        <v>2.7847666159681199</v>
      </c>
      <c r="C15">
        <f t="shared" ref="C15:C16" si="2">LN(E6)</f>
        <v>0.19750391460438843</v>
      </c>
      <c r="D15">
        <f t="shared" ref="D15:D16" si="3">LN(E9)</f>
        <v>-1.2793903763773367</v>
      </c>
    </row>
    <row r="16" spans="1:5" x14ac:dyDescent="0.25">
      <c r="A16" s="4" t="s">
        <v>134</v>
      </c>
      <c r="B16">
        <f t="shared" si="1"/>
        <v>4.9006786946893364</v>
      </c>
      <c r="C16">
        <f t="shared" si="2"/>
        <v>2.5104591545209547</v>
      </c>
      <c r="D16">
        <f t="shared" si="3"/>
        <v>-0.30110586228075908</v>
      </c>
    </row>
    <row r="17" spans="1:20" x14ac:dyDescent="0.25">
      <c r="A17" s="4"/>
    </row>
    <row r="18" spans="1:20" x14ac:dyDescent="0.25">
      <c r="A18" s="4"/>
    </row>
    <row r="19" spans="1:20" x14ac:dyDescent="0.25">
      <c r="B19" s="3" t="s">
        <v>9</v>
      </c>
      <c r="C19" s="3"/>
      <c r="D19" s="3"/>
      <c r="E19" s="3"/>
      <c r="F19" s="3" t="s">
        <v>10</v>
      </c>
      <c r="G19" s="3"/>
      <c r="H19" s="3"/>
      <c r="I19" s="3"/>
      <c r="J19" s="3" t="s">
        <v>11</v>
      </c>
      <c r="K19" s="3"/>
      <c r="L19" s="3"/>
      <c r="M19" s="3"/>
      <c r="N19" s="3" t="s">
        <v>8</v>
      </c>
      <c r="O19" s="3"/>
      <c r="P19" s="3"/>
      <c r="Q19" s="3"/>
      <c r="R19" s="3" t="s">
        <v>12</v>
      </c>
      <c r="S19" s="3"/>
      <c r="T19" s="3"/>
    </row>
    <row r="20" spans="1:20" x14ac:dyDescent="0.25">
      <c r="A20" s="1" t="s">
        <v>8</v>
      </c>
      <c r="B20" s="2" t="s">
        <v>5</v>
      </c>
      <c r="C20" s="2" t="s">
        <v>6</v>
      </c>
      <c r="D20" s="2" t="s">
        <v>7</v>
      </c>
      <c r="F20" s="2" t="s">
        <v>5</v>
      </c>
      <c r="G20" s="2" t="s">
        <v>6</v>
      </c>
      <c r="H20" s="2" t="s">
        <v>7</v>
      </c>
      <c r="J20" s="2" t="s">
        <v>5</v>
      </c>
      <c r="K20" s="2" t="s">
        <v>6</v>
      </c>
      <c r="L20" s="2" t="s">
        <v>7</v>
      </c>
      <c r="N20" s="2" t="s">
        <v>5</v>
      </c>
      <c r="O20" s="2" t="s">
        <v>6</v>
      </c>
      <c r="P20" s="2" t="s">
        <v>7</v>
      </c>
      <c r="R20" s="2" t="s">
        <v>5</v>
      </c>
      <c r="S20" s="2" t="s">
        <v>6</v>
      </c>
      <c r="T20" s="2" t="s">
        <v>7</v>
      </c>
    </row>
    <row r="21" spans="1:20" x14ac:dyDescent="0.25">
      <c r="A21" s="4" t="s">
        <v>132</v>
      </c>
      <c r="B21">
        <f>B2</f>
        <v>19820</v>
      </c>
      <c r="C21">
        <f>B5</f>
        <v>26940</v>
      </c>
      <c r="D21">
        <f>B8</f>
        <v>59205</v>
      </c>
      <c r="F21">
        <f>B21*100</f>
        <v>1982000</v>
      </c>
      <c r="G21">
        <f>C21*100</f>
        <v>2694000</v>
      </c>
      <c r="H21">
        <f>D21*100</f>
        <v>5920500</v>
      </c>
      <c r="J21">
        <f>F21/1000</f>
        <v>1982</v>
      </c>
      <c r="K21">
        <f>G21/1000</f>
        <v>2694</v>
      </c>
      <c r="L21">
        <f>H21/1000</f>
        <v>5920.5</v>
      </c>
      <c r="N21">
        <v>0</v>
      </c>
      <c r="O21">
        <f>(LOG(G21,10)-LOG(J21,10))/LOG(2,10)</f>
        <v>10.408577172937902</v>
      </c>
      <c r="P21">
        <f>(LOG(H21,10)-LOG(K21,10))/LOG(2,10)</f>
        <v>11.101753453814045</v>
      </c>
      <c r="R21">
        <v>0</v>
      </c>
      <c r="S21">
        <v>10.408577172937907</v>
      </c>
      <c r="T21">
        <f>P21+O21</f>
        <v>21.510330626751944</v>
      </c>
    </row>
    <row r="22" spans="1:20" x14ac:dyDescent="0.25">
      <c r="A22" s="4" t="s">
        <v>133</v>
      </c>
      <c r="B22">
        <f t="shared" ref="B22:B23" si="4">B3</f>
        <v>16491</v>
      </c>
      <c r="C22">
        <f t="shared" ref="C22:C23" si="5">B6</f>
        <v>12374</v>
      </c>
      <c r="D22">
        <f t="shared" ref="D22:D23" si="6">B9</f>
        <v>15226</v>
      </c>
      <c r="F22">
        <f t="shared" ref="F22:H23" si="7">B22*100</f>
        <v>1649100</v>
      </c>
      <c r="G22">
        <f t="shared" si="7"/>
        <v>1237400</v>
      </c>
      <c r="H22">
        <f t="shared" si="7"/>
        <v>1522600</v>
      </c>
      <c r="J22">
        <f t="shared" ref="J22:L23" si="8">F22/1000</f>
        <v>1649.1</v>
      </c>
      <c r="K22">
        <f t="shared" si="8"/>
        <v>1237.4000000000001</v>
      </c>
      <c r="L22">
        <f t="shared" si="8"/>
        <v>1522.6</v>
      </c>
      <c r="N22">
        <v>0</v>
      </c>
      <c r="O22">
        <f t="shared" ref="O22:P23" si="9">(LOG(G22,10)-LOG(J22,10))/LOG(2,10)</f>
        <v>9.5514173385168064</v>
      </c>
      <c r="P22">
        <f t="shared" si="9"/>
        <v>10.265009328912683</v>
      </c>
      <c r="R22">
        <v>0</v>
      </c>
      <c r="S22">
        <v>10.408577172937907</v>
      </c>
      <c r="T22">
        <f t="shared" ref="T22:T23" si="10">P22+O22</f>
        <v>19.816426667429489</v>
      </c>
    </row>
    <row r="23" spans="1:20" x14ac:dyDescent="0.25">
      <c r="A23" s="4" t="s">
        <v>134</v>
      </c>
      <c r="B23">
        <f t="shared" si="4"/>
        <v>22744</v>
      </c>
      <c r="C23">
        <f t="shared" si="5"/>
        <v>44657</v>
      </c>
      <c r="D23">
        <f t="shared" si="6"/>
        <v>61114</v>
      </c>
      <c r="F23">
        <f t="shared" si="7"/>
        <v>2274400</v>
      </c>
      <c r="G23">
        <f t="shared" si="7"/>
        <v>4465700</v>
      </c>
      <c r="H23">
        <f t="shared" si="7"/>
        <v>6111400</v>
      </c>
      <c r="J23">
        <f t="shared" si="8"/>
        <v>2274.4</v>
      </c>
      <c r="K23">
        <f t="shared" si="8"/>
        <v>4465.7</v>
      </c>
      <c r="L23">
        <f t="shared" si="8"/>
        <v>6111.4</v>
      </c>
      <c r="N23">
        <v>0</v>
      </c>
      <c r="O23">
        <f t="shared" si="9"/>
        <v>10.939184616546678</v>
      </c>
      <c r="P23">
        <f t="shared" si="9"/>
        <v>10.41840085924902</v>
      </c>
      <c r="R23">
        <v>0</v>
      </c>
      <c r="S23">
        <v>10.408577172937907</v>
      </c>
      <c r="T23">
        <f t="shared" si="10"/>
        <v>21.357585475795698</v>
      </c>
    </row>
    <row r="26" spans="1:20" x14ac:dyDescent="0.25">
      <c r="B26" t="s">
        <v>4</v>
      </c>
      <c r="F26" t="s">
        <v>12</v>
      </c>
    </row>
    <row r="27" spans="1:20" x14ac:dyDescent="0.25">
      <c r="A27" s="1" t="s">
        <v>86</v>
      </c>
      <c r="B27" s="2" t="s">
        <v>5</v>
      </c>
      <c r="C27" s="2" t="s">
        <v>6</v>
      </c>
      <c r="D27" s="2" t="s">
        <v>7</v>
      </c>
      <c r="F27" s="2" t="s">
        <v>5</v>
      </c>
      <c r="G27" s="2" t="s">
        <v>6</v>
      </c>
      <c r="H27" s="2" t="s">
        <v>7</v>
      </c>
      <c r="J27" s="6" t="s">
        <v>13</v>
      </c>
    </row>
    <row r="28" spans="1:20" x14ac:dyDescent="0.25">
      <c r="A28" s="4" t="s">
        <v>132</v>
      </c>
      <c r="B28">
        <v>4.3323192211660917</v>
      </c>
      <c r="C28">
        <v>1.2304937136095717</v>
      </c>
      <c r="D28">
        <v>-1.4201011784692412</v>
      </c>
      <c r="F28">
        <v>0</v>
      </c>
      <c r="G28">
        <v>10.408577172937907</v>
      </c>
      <c r="H28">
        <v>21.510330626751944</v>
      </c>
      <c r="J28">
        <f>SLOPE(B28:D28,F28:H28)</f>
        <v>-0.26710814540142769</v>
      </c>
    </row>
    <row r="29" spans="1:20" x14ac:dyDescent="0.25">
      <c r="A29" s="4" t="s">
        <v>133</v>
      </c>
      <c r="B29">
        <v>2.7847666159681199</v>
      </c>
      <c r="C29">
        <v>0.19750391460438843</v>
      </c>
      <c r="D29">
        <v>-1.2793903763773367</v>
      </c>
      <c r="F29">
        <v>0</v>
      </c>
      <c r="G29">
        <v>10.408577172937907</v>
      </c>
      <c r="H29">
        <v>19.816426667429489</v>
      </c>
      <c r="J29">
        <f t="shared" ref="J29:J30" si="11">SLOPE(B29:D29,F29:H29)</f>
        <v>-0.20585852470694949</v>
      </c>
    </row>
    <row r="30" spans="1:20" x14ac:dyDescent="0.25">
      <c r="A30" s="4" t="s">
        <v>134</v>
      </c>
      <c r="B30">
        <v>4.9006786946893364</v>
      </c>
      <c r="C30">
        <v>2.5104591545209547</v>
      </c>
      <c r="D30">
        <v>-0.30110586228075908</v>
      </c>
      <c r="F30">
        <v>0</v>
      </c>
      <c r="G30">
        <v>10.408577172937907</v>
      </c>
      <c r="H30">
        <v>21.357585475795698</v>
      </c>
      <c r="J30">
        <f t="shared" si="11"/>
        <v>-0.2436711643275839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7E75-FF78-4CDC-9827-3B27EB2C65B5}">
  <dimension ref="A1:T83"/>
  <sheetViews>
    <sheetView topLeftCell="A34" workbookViewId="0">
      <selection activeCell="A79" sqref="A79"/>
    </sheetView>
  </sheetViews>
  <sheetFormatPr defaultRowHeight="15" x14ac:dyDescent="0.25"/>
  <cols>
    <col min="1" max="1" width="29.140625" customWidth="1"/>
  </cols>
  <sheetData>
    <row r="1" spans="1:5" x14ac:dyDescent="0.25">
      <c r="A1" s="1" t="s">
        <v>119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4" t="s">
        <v>32</v>
      </c>
      <c r="B2">
        <v>21606</v>
      </c>
      <c r="C2">
        <v>8030</v>
      </c>
      <c r="D2">
        <v>13576</v>
      </c>
      <c r="E2">
        <f>D2/C2</f>
        <v>1.6906600249066002</v>
      </c>
    </row>
    <row r="3" spans="1:5" x14ac:dyDescent="0.25">
      <c r="A3" s="4" t="s">
        <v>33</v>
      </c>
      <c r="B3">
        <v>24301</v>
      </c>
      <c r="C3">
        <v>9355</v>
      </c>
      <c r="D3">
        <v>14946</v>
      </c>
      <c r="E3">
        <f t="shared" ref="E3:E37" si="0">D3/C3</f>
        <v>1.5976483164083377</v>
      </c>
    </row>
    <row r="4" spans="1:5" x14ac:dyDescent="0.25">
      <c r="A4" s="4" t="s">
        <v>34</v>
      </c>
      <c r="B4">
        <v>22325</v>
      </c>
      <c r="C4">
        <v>8290</v>
      </c>
      <c r="D4">
        <v>14035</v>
      </c>
      <c r="E4">
        <f t="shared" si="0"/>
        <v>1.6930036188178528</v>
      </c>
    </row>
    <row r="5" spans="1:5" x14ac:dyDescent="0.25">
      <c r="A5" s="4" t="s">
        <v>41</v>
      </c>
      <c r="B5">
        <v>29762</v>
      </c>
      <c r="C5">
        <v>9241</v>
      </c>
      <c r="D5">
        <v>20521</v>
      </c>
      <c r="E5">
        <f t="shared" ref="E5:E28" si="1">D5/C5</f>
        <v>2.2206471161129748</v>
      </c>
    </row>
    <row r="6" spans="1:5" x14ac:dyDescent="0.25">
      <c r="A6" s="4" t="s">
        <v>42</v>
      </c>
      <c r="B6">
        <v>41906</v>
      </c>
      <c r="C6">
        <v>12225</v>
      </c>
      <c r="D6">
        <v>29681</v>
      </c>
      <c r="E6">
        <f t="shared" si="1"/>
        <v>2.4278936605316974</v>
      </c>
    </row>
    <row r="7" spans="1:5" x14ac:dyDescent="0.25">
      <c r="A7" s="4" t="s">
        <v>43</v>
      </c>
      <c r="B7">
        <v>47978</v>
      </c>
      <c r="C7">
        <v>13777</v>
      </c>
      <c r="D7">
        <v>34201</v>
      </c>
      <c r="E7">
        <f t="shared" si="1"/>
        <v>2.4824707846410683</v>
      </c>
    </row>
    <row r="8" spans="1:5" x14ac:dyDescent="0.25">
      <c r="A8" s="4" t="s">
        <v>44</v>
      </c>
      <c r="B8">
        <v>10316</v>
      </c>
      <c r="C8">
        <v>3317</v>
      </c>
      <c r="D8">
        <v>6999</v>
      </c>
      <c r="E8">
        <f t="shared" si="1"/>
        <v>2.1100391920410009</v>
      </c>
    </row>
    <row r="9" spans="1:5" x14ac:dyDescent="0.25">
      <c r="A9" s="4" t="s">
        <v>45</v>
      </c>
      <c r="B9">
        <v>10919</v>
      </c>
      <c r="C9">
        <v>3383</v>
      </c>
      <c r="D9">
        <v>7536</v>
      </c>
      <c r="E9">
        <f t="shared" si="1"/>
        <v>2.2276086313922554</v>
      </c>
    </row>
    <row r="10" spans="1:5" x14ac:dyDescent="0.25">
      <c r="A10" s="4" t="s">
        <v>46</v>
      </c>
      <c r="B10">
        <v>10713</v>
      </c>
      <c r="C10">
        <v>3635</v>
      </c>
      <c r="D10">
        <v>7078</v>
      </c>
      <c r="E10">
        <f t="shared" si="1"/>
        <v>1.9471801925722145</v>
      </c>
    </row>
    <row r="11" spans="1:5" x14ac:dyDescent="0.25">
      <c r="A11" s="4" t="s">
        <v>47</v>
      </c>
      <c r="B11">
        <v>12006</v>
      </c>
      <c r="C11">
        <v>3924</v>
      </c>
      <c r="D11">
        <v>8082</v>
      </c>
      <c r="E11">
        <f t="shared" si="1"/>
        <v>2.0596330275229358</v>
      </c>
    </row>
    <row r="12" spans="1:5" x14ac:dyDescent="0.25">
      <c r="A12" s="4" t="s">
        <v>48</v>
      </c>
      <c r="B12">
        <v>13317</v>
      </c>
      <c r="C12">
        <v>4374</v>
      </c>
      <c r="D12">
        <v>8943</v>
      </c>
      <c r="E12">
        <f t="shared" si="1"/>
        <v>2.0445816186556929</v>
      </c>
    </row>
    <row r="13" spans="1:5" x14ac:dyDescent="0.25">
      <c r="A13" s="4" t="s">
        <v>49</v>
      </c>
      <c r="B13">
        <v>10877</v>
      </c>
      <c r="C13">
        <v>3517</v>
      </c>
      <c r="D13">
        <v>7360</v>
      </c>
      <c r="E13">
        <f t="shared" si="1"/>
        <v>2.0926926357691213</v>
      </c>
    </row>
    <row r="14" spans="1:5" x14ac:dyDescent="0.25">
      <c r="A14" s="4" t="s">
        <v>35</v>
      </c>
      <c r="B14">
        <v>32430</v>
      </c>
      <c r="C14">
        <v>8038</v>
      </c>
      <c r="D14">
        <v>24392</v>
      </c>
      <c r="E14">
        <f t="shared" si="1"/>
        <v>3.0345857178402587</v>
      </c>
    </row>
    <row r="15" spans="1:5" x14ac:dyDescent="0.25">
      <c r="A15" s="4" t="s">
        <v>36</v>
      </c>
      <c r="B15">
        <v>19280</v>
      </c>
      <c r="C15">
        <v>5016</v>
      </c>
      <c r="D15">
        <v>14264</v>
      </c>
      <c r="E15">
        <f t="shared" si="1"/>
        <v>2.8437001594896332</v>
      </c>
    </row>
    <row r="16" spans="1:5" x14ac:dyDescent="0.25">
      <c r="A16" s="4" t="s">
        <v>37</v>
      </c>
      <c r="B16">
        <v>26496</v>
      </c>
      <c r="C16">
        <v>6456</v>
      </c>
      <c r="D16">
        <v>20040</v>
      </c>
      <c r="E16">
        <f t="shared" si="1"/>
        <v>3.1040892193308549</v>
      </c>
    </row>
    <row r="17" spans="1:5" x14ac:dyDescent="0.25">
      <c r="A17" s="4" t="s">
        <v>50</v>
      </c>
      <c r="B17">
        <v>31947</v>
      </c>
      <c r="C17">
        <v>7103</v>
      </c>
      <c r="D17">
        <v>24844</v>
      </c>
      <c r="E17">
        <f t="shared" si="1"/>
        <v>3.497677037871322</v>
      </c>
    </row>
    <row r="18" spans="1:5" x14ac:dyDescent="0.25">
      <c r="A18" s="4" t="s">
        <v>51</v>
      </c>
      <c r="B18">
        <v>24559</v>
      </c>
      <c r="C18">
        <v>5505</v>
      </c>
      <c r="D18">
        <v>19054</v>
      </c>
      <c r="E18">
        <f t="shared" si="1"/>
        <v>3.4612170753860125</v>
      </c>
    </row>
    <row r="19" spans="1:5" x14ac:dyDescent="0.25">
      <c r="A19" s="4" t="s">
        <v>52</v>
      </c>
      <c r="B19">
        <v>28474</v>
      </c>
      <c r="C19">
        <v>6283</v>
      </c>
      <c r="D19">
        <v>22191</v>
      </c>
      <c r="E19">
        <f t="shared" si="1"/>
        <v>3.5319115072417633</v>
      </c>
    </row>
    <row r="20" spans="1:5" x14ac:dyDescent="0.25">
      <c r="A20" s="4" t="s">
        <v>53</v>
      </c>
      <c r="B20">
        <v>9008</v>
      </c>
      <c r="C20">
        <v>2153</v>
      </c>
      <c r="D20">
        <v>6855</v>
      </c>
      <c r="E20">
        <f t="shared" si="1"/>
        <v>3.1839294008360426</v>
      </c>
    </row>
    <row r="21" spans="1:5" x14ac:dyDescent="0.25">
      <c r="A21" s="4" t="s">
        <v>54</v>
      </c>
      <c r="B21">
        <v>9159</v>
      </c>
      <c r="C21">
        <v>2106</v>
      </c>
      <c r="D21">
        <v>7053</v>
      </c>
      <c r="E21">
        <f t="shared" si="1"/>
        <v>3.3490028490028489</v>
      </c>
    </row>
    <row r="22" spans="1:5" x14ac:dyDescent="0.25">
      <c r="A22" s="4" t="s">
        <v>55</v>
      </c>
      <c r="B22">
        <v>7739</v>
      </c>
      <c r="C22">
        <v>1908</v>
      </c>
      <c r="D22">
        <v>5831</v>
      </c>
      <c r="E22">
        <f t="shared" si="1"/>
        <v>3.0560796645702304</v>
      </c>
    </row>
    <row r="23" spans="1:5" x14ac:dyDescent="0.25">
      <c r="A23" s="4" t="s">
        <v>56</v>
      </c>
      <c r="B23">
        <v>7824</v>
      </c>
      <c r="C23">
        <v>1930</v>
      </c>
      <c r="D23">
        <v>5894</v>
      </c>
      <c r="E23">
        <f t="shared" si="1"/>
        <v>3.0538860103626941</v>
      </c>
    </row>
    <row r="24" spans="1:5" x14ac:dyDescent="0.25">
      <c r="A24" s="4" t="s">
        <v>57</v>
      </c>
      <c r="B24">
        <v>8148</v>
      </c>
      <c r="C24">
        <v>2113</v>
      </c>
      <c r="D24">
        <v>6035</v>
      </c>
      <c r="E24">
        <f t="shared" si="1"/>
        <v>2.8561287269285378</v>
      </c>
    </row>
    <row r="25" spans="1:5" x14ac:dyDescent="0.25">
      <c r="A25" s="4" t="s">
        <v>58</v>
      </c>
      <c r="B25">
        <v>8519</v>
      </c>
      <c r="C25">
        <v>2187</v>
      </c>
      <c r="D25">
        <v>6332</v>
      </c>
      <c r="E25">
        <f t="shared" si="1"/>
        <v>2.8952903520804756</v>
      </c>
    </row>
    <row r="26" spans="1:5" x14ac:dyDescent="0.25">
      <c r="A26" s="4" t="s">
        <v>38</v>
      </c>
      <c r="B26">
        <v>20449</v>
      </c>
      <c r="C26">
        <v>3736</v>
      </c>
      <c r="D26">
        <v>16713</v>
      </c>
      <c r="E26">
        <f t="shared" si="1"/>
        <v>4.4735010706638114</v>
      </c>
    </row>
    <row r="27" spans="1:5" x14ac:dyDescent="0.25">
      <c r="A27" s="4" t="s">
        <v>39</v>
      </c>
      <c r="B27">
        <v>16533</v>
      </c>
      <c r="C27">
        <v>2806</v>
      </c>
      <c r="D27">
        <v>13727</v>
      </c>
      <c r="E27">
        <f t="shared" si="1"/>
        <v>4.8920171062009983</v>
      </c>
    </row>
    <row r="28" spans="1:5" x14ac:dyDescent="0.25">
      <c r="A28" s="4" t="s">
        <v>40</v>
      </c>
      <c r="B28">
        <v>17040</v>
      </c>
      <c r="C28">
        <v>2794</v>
      </c>
      <c r="D28">
        <v>14246</v>
      </c>
      <c r="E28">
        <f t="shared" si="1"/>
        <v>5.0987831066571223</v>
      </c>
    </row>
    <row r="29" spans="1:5" x14ac:dyDescent="0.25">
      <c r="A29" s="4" t="s">
        <v>59</v>
      </c>
      <c r="B29">
        <v>17212</v>
      </c>
      <c r="C29">
        <v>2814</v>
      </c>
      <c r="D29">
        <v>14398</v>
      </c>
      <c r="E29">
        <f t="shared" si="0"/>
        <v>5.1165600568585647</v>
      </c>
    </row>
    <row r="30" spans="1:5" x14ac:dyDescent="0.25">
      <c r="A30" s="4" t="s">
        <v>60</v>
      </c>
      <c r="B30">
        <v>22345</v>
      </c>
      <c r="C30">
        <v>3653</v>
      </c>
      <c r="D30">
        <v>18692</v>
      </c>
      <c r="E30">
        <f t="shared" si="0"/>
        <v>5.1168902272105123</v>
      </c>
    </row>
    <row r="31" spans="1:5" x14ac:dyDescent="0.25">
      <c r="A31" s="4" t="s">
        <v>61</v>
      </c>
      <c r="B31">
        <v>17291</v>
      </c>
      <c r="C31">
        <v>2931</v>
      </c>
      <c r="D31">
        <v>14360</v>
      </c>
      <c r="E31">
        <f t="shared" si="0"/>
        <v>4.8993517570794953</v>
      </c>
    </row>
    <row r="32" spans="1:5" x14ac:dyDescent="0.25">
      <c r="A32" s="4" t="s">
        <v>62</v>
      </c>
      <c r="B32">
        <v>9543</v>
      </c>
      <c r="C32">
        <v>1591</v>
      </c>
      <c r="D32">
        <v>7952</v>
      </c>
      <c r="E32">
        <f t="shared" si="0"/>
        <v>4.9981143934632311</v>
      </c>
    </row>
    <row r="33" spans="1:5" x14ac:dyDescent="0.25">
      <c r="A33" s="4" t="s">
        <v>63</v>
      </c>
      <c r="B33">
        <v>9663</v>
      </c>
      <c r="C33">
        <v>1585</v>
      </c>
      <c r="D33">
        <v>8078</v>
      </c>
      <c r="E33">
        <f t="shared" si="0"/>
        <v>5.0965299684542584</v>
      </c>
    </row>
    <row r="34" spans="1:5" x14ac:dyDescent="0.25">
      <c r="A34" s="4" t="s">
        <v>64</v>
      </c>
      <c r="B34">
        <v>8482</v>
      </c>
      <c r="C34">
        <v>1428</v>
      </c>
      <c r="D34">
        <v>7054</v>
      </c>
      <c r="E34">
        <f t="shared" si="0"/>
        <v>4.9397759103641459</v>
      </c>
    </row>
    <row r="35" spans="1:5" x14ac:dyDescent="0.25">
      <c r="A35" s="4" t="s">
        <v>65</v>
      </c>
      <c r="B35">
        <v>7523</v>
      </c>
      <c r="C35">
        <v>1325</v>
      </c>
      <c r="D35">
        <v>6198</v>
      </c>
      <c r="E35">
        <f t="shared" si="0"/>
        <v>4.6777358490566039</v>
      </c>
    </row>
    <row r="36" spans="1:5" x14ac:dyDescent="0.25">
      <c r="A36" s="4" t="s">
        <v>66</v>
      </c>
      <c r="B36">
        <v>7803</v>
      </c>
      <c r="C36">
        <v>1618</v>
      </c>
      <c r="D36">
        <v>6185</v>
      </c>
      <c r="E36">
        <f t="shared" si="0"/>
        <v>3.822620519159456</v>
      </c>
    </row>
    <row r="37" spans="1:5" x14ac:dyDescent="0.25">
      <c r="A37" s="4" t="s">
        <v>67</v>
      </c>
      <c r="B37">
        <v>8957</v>
      </c>
      <c r="C37">
        <v>1645</v>
      </c>
      <c r="D37">
        <v>7312</v>
      </c>
      <c r="E37">
        <f t="shared" si="0"/>
        <v>4.4449848024316108</v>
      </c>
    </row>
    <row r="40" spans="1:5" x14ac:dyDescent="0.25">
      <c r="A40" s="1" t="s">
        <v>4</v>
      </c>
      <c r="B40" s="2" t="s">
        <v>5</v>
      </c>
      <c r="C40" s="2" t="s">
        <v>6</v>
      </c>
      <c r="D40" s="2" t="s">
        <v>7</v>
      </c>
    </row>
    <row r="41" spans="1:5" x14ac:dyDescent="0.25">
      <c r="A41" s="4" t="s">
        <v>74</v>
      </c>
      <c r="B41">
        <f>LN(E2)</f>
        <v>0.52511899997325484</v>
      </c>
      <c r="C41">
        <f>LN(E14)</f>
        <v>1.1100749136589443</v>
      </c>
      <c r="D41">
        <f>LN(E26)</f>
        <v>1.4981713393401919</v>
      </c>
    </row>
    <row r="42" spans="1:5" x14ac:dyDescent="0.25">
      <c r="A42" s="4" t="s">
        <v>75</v>
      </c>
      <c r="B42">
        <f t="shared" ref="B42:B52" si="2">LN(E3)</f>
        <v>0.4685327457820454</v>
      </c>
      <c r="C42">
        <f t="shared" ref="C42:C52" si="3">LN(E15)</f>
        <v>1.0451060772302196</v>
      </c>
      <c r="D42">
        <f t="shared" ref="D42:D52" si="4">LN(E27)</f>
        <v>1.5876047145892533</v>
      </c>
    </row>
    <row r="43" spans="1:5" x14ac:dyDescent="0.25">
      <c r="A43" s="4" t="s">
        <v>76</v>
      </c>
      <c r="B43">
        <f t="shared" si="2"/>
        <v>0.52650424066664214</v>
      </c>
      <c r="C43">
        <f t="shared" si="3"/>
        <v>1.1327203452490164</v>
      </c>
      <c r="D43">
        <f t="shared" si="4"/>
        <v>1.6290019047213919</v>
      </c>
    </row>
    <row r="44" spans="1:5" x14ac:dyDescent="0.25">
      <c r="A44" s="4" t="s">
        <v>77</v>
      </c>
      <c r="B44">
        <f t="shared" si="2"/>
        <v>0.79779864715272386</v>
      </c>
      <c r="C44">
        <f t="shared" si="3"/>
        <v>1.2520990446813836</v>
      </c>
      <c r="D44">
        <f t="shared" si="4"/>
        <v>1.6324823493549139</v>
      </c>
    </row>
    <row r="45" spans="1:5" x14ac:dyDescent="0.25">
      <c r="A45" s="4" t="s">
        <v>78</v>
      </c>
      <c r="B45">
        <f t="shared" si="2"/>
        <v>0.88702407509302894</v>
      </c>
      <c r="C45">
        <f t="shared" si="3"/>
        <v>1.2416202831099443</v>
      </c>
      <c r="D45">
        <f t="shared" si="4"/>
        <v>1.6325468770250344</v>
      </c>
    </row>
    <row r="46" spans="1:5" x14ac:dyDescent="0.25">
      <c r="A46" s="4" t="s">
        <v>79</v>
      </c>
      <c r="B46">
        <f t="shared" si="2"/>
        <v>0.90925434834470564</v>
      </c>
      <c r="C46">
        <f t="shared" si="3"/>
        <v>1.2618392278530304</v>
      </c>
      <c r="D46">
        <f t="shared" si="4"/>
        <v>1.5891029018913227</v>
      </c>
    </row>
    <row r="47" spans="1:5" x14ac:dyDescent="0.25">
      <c r="A47" s="4" t="s">
        <v>80</v>
      </c>
      <c r="B47">
        <f t="shared" si="2"/>
        <v>0.74670652174248719</v>
      </c>
      <c r="C47">
        <f t="shared" si="3"/>
        <v>1.1581160946320517</v>
      </c>
      <c r="D47">
        <f t="shared" si="4"/>
        <v>1.6090607199986231</v>
      </c>
    </row>
    <row r="48" spans="1:5" x14ac:dyDescent="0.25">
      <c r="A48" s="4" t="s">
        <v>81</v>
      </c>
      <c r="B48">
        <f t="shared" si="2"/>
        <v>0.80092864747549053</v>
      </c>
      <c r="C48">
        <f t="shared" si="3"/>
        <v>1.2086626445142583</v>
      </c>
      <c r="D48">
        <f t="shared" si="4"/>
        <v>1.6285599098119772</v>
      </c>
    </row>
    <row r="49" spans="1:20" x14ac:dyDescent="0.25">
      <c r="A49" s="4" t="s">
        <v>82</v>
      </c>
      <c r="B49">
        <f t="shared" si="2"/>
        <v>0.6663822709377889</v>
      </c>
      <c r="C49">
        <f t="shared" si="3"/>
        <v>1.117132939213924</v>
      </c>
      <c r="D49">
        <f t="shared" si="4"/>
        <v>1.5973199678964676</v>
      </c>
    </row>
    <row r="50" spans="1:20" x14ac:dyDescent="0.25">
      <c r="A50" s="4" t="s">
        <v>83</v>
      </c>
      <c r="B50">
        <f t="shared" si="2"/>
        <v>0.72252782495316525</v>
      </c>
      <c r="C50">
        <f t="shared" si="3"/>
        <v>1.1164148813987087</v>
      </c>
      <c r="D50">
        <f t="shared" si="4"/>
        <v>1.542814199927371</v>
      </c>
    </row>
    <row r="51" spans="1:20" x14ac:dyDescent="0.25">
      <c r="A51" s="4" t="s">
        <v>84</v>
      </c>
      <c r="B51">
        <f t="shared" si="2"/>
        <v>0.71519318110946806</v>
      </c>
      <c r="C51">
        <f t="shared" si="3"/>
        <v>1.0494671159155753</v>
      </c>
      <c r="D51">
        <f t="shared" si="4"/>
        <v>1.3409361872081513</v>
      </c>
    </row>
    <row r="52" spans="1:20" x14ac:dyDescent="0.25">
      <c r="A52" s="4" t="s">
        <v>85</v>
      </c>
      <c r="B52">
        <f t="shared" si="2"/>
        <v>0.73845157924893945</v>
      </c>
      <c r="C52">
        <f t="shared" si="3"/>
        <v>1.063085400324135</v>
      </c>
      <c r="D52">
        <f t="shared" si="4"/>
        <v>1.4917764499345136</v>
      </c>
    </row>
    <row r="53" spans="1:20" x14ac:dyDescent="0.25">
      <c r="A53" s="4"/>
    </row>
    <row r="54" spans="1:20" x14ac:dyDescent="0.25">
      <c r="A54" s="4"/>
    </row>
    <row r="55" spans="1:20" x14ac:dyDescent="0.25">
      <c r="B55" s="3" t="s">
        <v>9</v>
      </c>
      <c r="C55" s="3"/>
      <c r="D55" s="3"/>
      <c r="E55" s="3"/>
      <c r="F55" s="3" t="s">
        <v>10</v>
      </c>
      <c r="G55" s="3"/>
      <c r="H55" s="3"/>
      <c r="I55" s="3"/>
      <c r="J55" s="3" t="s">
        <v>11</v>
      </c>
      <c r="K55" s="3"/>
      <c r="L55" s="3"/>
      <c r="M55" s="3"/>
      <c r="N55" s="3" t="s">
        <v>8</v>
      </c>
      <c r="O55" s="3"/>
      <c r="P55" s="3"/>
      <c r="Q55" s="3"/>
      <c r="R55" s="3" t="s">
        <v>12</v>
      </c>
      <c r="S55" s="3"/>
      <c r="T55" s="3"/>
    </row>
    <row r="56" spans="1:20" x14ac:dyDescent="0.25">
      <c r="A56" s="1" t="s">
        <v>8</v>
      </c>
      <c r="B56" s="2" t="s">
        <v>5</v>
      </c>
      <c r="C56" s="2" t="s">
        <v>6</v>
      </c>
      <c r="D56" s="2" t="s">
        <v>7</v>
      </c>
      <c r="F56" s="2" t="s">
        <v>5</v>
      </c>
      <c r="G56" s="2" t="s">
        <v>6</v>
      </c>
      <c r="H56" s="2" t="s">
        <v>7</v>
      </c>
      <c r="J56" s="2" t="s">
        <v>5</v>
      </c>
      <c r="K56" s="2" t="s">
        <v>6</v>
      </c>
      <c r="L56" s="2" t="s">
        <v>7</v>
      </c>
      <c r="N56" s="2" t="s">
        <v>5</v>
      </c>
      <c r="O56" s="2" t="s">
        <v>6</v>
      </c>
      <c r="P56" s="2" t="s">
        <v>7</v>
      </c>
      <c r="R56" s="2" t="s">
        <v>5</v>
      </c>
      <c r="S56" s="2" t="s">
        <v>6</v>
      </c>
      <c r="T56" s="2" t="s">
        <v>7</v>
      </c>
    </row>
    <row r="57" spans="1:20" x14ac:dyDescent="0.25">
      <c r="A57" s="4" t="s">
        <v>74</v>
      </c>
      <c r="B57">
        <f>B2</f>
        <v>21606</v>
      </c>
      <c r="C57">
        <f>B14</f>
        <v>32430</v>
      </c>
      <c r="D57">
        <f>B26</f>
        <v>20449</v>
      </c>
      <c r="F57">
        <f>B57*100</f>
        <v>2160600</v>
      </c>
      <c r="G57">
        <f>C57*100</f>
        <v>3243000</v>
      </c>
      <c r="H57">
        <f>D57*100</f>
        <v>2044900</v>
      </c>
      <c r="J57">
        <f>F57/1000</f>
        <v>2160.6</v>
      </c>
      <c r="K57">
        <f>G57/1000</f>
        <v>3243</v>
      </c>
      <c r="L57">
        <f>H57/1000</f>
        <v>2044.9</v>
      </c>
      <c r="N57">
        <v>0</v>
      </c>
      <c r="O57">
        <f>(LOG(G57,10)-LOG(J57,10))/LOG(2,10)</f>
        <v>10.551681303093819</v>
      </c>
      <c r="P57">
        <f>(LOG(H57,10)-LOG(K57,10))/LOG(2,10)</f>
        <v>9.3004855548756975</v>
      </c>
      <c r="R57">
        <v>0</v>
      </c>
      <c r="S57">
        <v>10.408577172937907</v>
      </c>
      <c r="T57">
        <f>P57+O57</f>
        <v>19.852166857969515</v>
      </c>
    </row>
    <row r="58" spans="1:20" x14ac:dyDescent="0.25">
      <c r="A58" s="4" t="s">
        <v>75</v>
      </c>
      <c r="B58">
        <f t="shared" ref="B58:B68" si="5">B3</f>
        <v>24301</v>
      </c>
      <c r="C58">
        <f t="shared" ref="C58:C68" si="6">B15</f>
        <v>19280</v>
      </c>
      <c r="D58">
        <f t="shared" ref="D58:D68" si="7">B27</f>
        <v>16533</v>
      </c>
      <c r="F58">
        <f t="shared" ref="F58:H62" si="8">B58*100</f>
        <v>2430100</v>
      </c>
      <c r="G58">
        <f t="shared" si="8"/>
        <v>1928000</v>
      </c>
      <c r="H58">
        <f t="shared" si="8"/>
        <v>1653300</v>
      </c>
      <c r="J58">
        <f t="shared" ref="J58:L62" si="9">F58/1000</f>
        <v>2430.1</v>
      </c>
      <c r="K58">
        <f t="shared" si="9"/>
        <v>1928</v>
      </c>
      <c r="L58">
        <f t="shared" si="9"/>
        <v>1653.3</v>
      </c>
      <c r="N58">
        <v>0</v>
      </c>
      <c r="O58">
        <f t="shared" ref="O58:P62" si="10">(LOG(G58,10)-LOG(J58,10))/LOG(2,10)</f>
        <v>9.6318736534541891</v>
      </c>
      <c r="P58">
        <f t="shared" si="10"/>
        <v>9.7440277660984265</v>
      </c>
      <c r="R58">
        <v>0</v>
      </c>
      <c r="S58">
        <v>10.408577172937907</v>
      </c>
      <c r="T58">
        <f t="shared" ref="T58:T62" si="11">P58+O58</f>
        <v>19.375901419552616</v>
      </c>
    </row>
    <row r="59" spans="1:20" x14ac:dyDescent="0.25">
      <c r="A59" s="4" t="s">
        <v>76</v>
      </c>
      <c r="B59">
        <f t="shared" si="5"/>
        <v>22325</v>
      </c>
      <c r="C59">
        <f t="shared" si="6"/>
        <v>26496</v>
      </c>
      <c r="D59">
        <f t="shared" si="7"/>
        <v>17040</v>
      </c>
      <c r="F59">
        <f t="shared" si="8"/>
        <v>2232500</v>
      </c>
      <c r="G59">
        <f t="shared" si="8"/>
        <v>2649600</v>
      </c>
      <c r="H59">
        <f t="shared" si="8"/>
        <v>1704000</v>
      </c>
      <c r="J59">
        <f t="shared" si="9"/>
        <v>2232.5</v>
      </c>
      <c r="K59">
        <f t="shared" si="9"/>
        <v>2649.6</v>
      </c>
      <c r="L59">
        <f t="shared" si="9"/>
        <v>1704</v>
      </c>
      <c r="N59">
        <v>0</v>
      </c>
      <c r="O59">
        <f t="shared" si="10"/>
        <v>10.212898687265465</v>
      </c>
      <c r="P59">
        <f t="shared" si="10"/>
        <v>9.3289350422759636</v>
      </c>
      <c r="R59">
        <v>0</v>
      </c>
      <c r="S59">
        <v>10.408577172937907</v>
      </c>
      <c r="T59">
        <f t="shared" si="11"/>
        <v>19.54183372954143</v>
      </c>
    </row>
    <row r="60" spans="1:20" x14ac:dyDescent="0.25">
      <c r="A60" s="4" t="s">
        <v>77</v>
      </c>
      <c r="B60">
        <f t="shared" si="5"/>
        <v>29762</v>
      </c>
      <c r="C60">
        <f t="shared" si="6"/>
        <v>31947</v>
      </c>
      <c r="D60">
        <f t="shared" si="7"/>
        <v>17212</v>
      </c>
      <c r="F60">
        <f t="shared" si="8"/>
        <v>2976200</v>
      </c>
      <c r="G60">
        <f t="shared" si="8"/>
        <v>3194700</v>
      </c>
      <c r="H60">
        <f t="shared" si="8"/>
        <v>1721200</v>
      </c>
      <c r="J60">
        <f t="shared" si="9"/>
        <v>2976.2</v>
      </c>
      <c r="K60">
        <f t="shared" si="9"/>
        <v>3194.7</v>
      </c>
      <c r="L60">
        <f t="shared" si="9"/>
        <v>1721.2</v>
      </c>
      <c r="N60">
        <v>0</v>
      </c>
      <c r="O60">
        <f t="shared" si="10"/>
        <v>10.067993266650973</v>
      </c>
      <c r="P60">
        <f t="shared" si="10"/>
        <v>9.0735185695719931</v>
      </c>
      <c r="R60">
        <v>0</v>
      </c>
      <c r="S60">
        <v>10.408577172937907</v>
      </c>
      <c r="T60">
        <f t="shared" si="11"/>
        <v>19.141511836222968</v>
      </c>
    </row>
    <row r="61" spans="1:20" x14ac:dyDescent="0.25">
      <c r="A61" s="4" t="s">
        <v>78</v>
      </c>
      <c r="B61">
        <f t="shared" si="5"/>
        <v>41906</v>
      </c>
      <c r="C61">
        <f t="shared" si="6"/>
        <v>24559</v>
      </c>
      <c r="D61">
        <f t="shared" si="7"/>
        <v>22345</v>
      </c>
      <c r="F61">
        <f t="shared" si="8"/>
        <v>4190600</v>
      </c>
      <c r="G61">
        <f t="shared" si="8"/>
        <v>2455900</v>
      </c>
      <c r="H61">
        <f t="shared" si="8"/>
        <v>2234500</v>
      </c>
      <c r="J61">
        <f t="shared" si="9"/>
        <v>4190.6000000000004</v>
      </c>
      <c r="K61">
        <f t="shared" si="9"/>
        <v>2455.9</v>
      </c>
      <c r="L61">
        <f t="shared" si="9"/>
        <v>2234.5</v>
      </c>
      <c r="N61">
        <v>0</v>
      </c>
      <c r="O61">
        <f t="shared" si="10"/>
        <v>9.194879282209893</v>
      </c>
      <c r="P61">
        <f t="shared" si="10"/>
        <v>9.82948451153759</v>
      </c>
      <c r="R61">
        <v>0</v>
      </c>
      <c r="S61">
        <v>10.408577172937907</v>
      </c>
      <c r="T61">
        <f t="shared" si="11"/>
        <v>19.024363793747483</v>
      </c>
    </row>
    <row r="62" spans="1:20" x14ac:dyDescent="0.25">
      <c r="A62" s="4" t="s">
        <v>79</v>
      </c>
      <c r="B62">
        <f t="shared" si="5"/>
        <v>47978</v>
      </c>
      <c r="C62">
        <f t="shared" si="6"/>
        <v>28474</v>
      </c>
      <c r="D62">
        <f t="shared" si="7"/>
        <v>17291</v>
      </c>
      <c r="F62">
        <f t="shared" si="8"/>
        <v>4797800</v>
      </c>
      <c r="G62">
        <f t="shared" si="8"/>
        <v>2847400</v>
      </c>
      <c r="H62">
        <f t="shared" si="8"/>
        <v>1729100</v>
      </c>
      <c r="J62">
        <f t="shared" si="9"/>
        <v>4797.8</v>
      </c>
      <c r="K62">
        <f t="shared" si="9"/>
        <v>2847.4</v>
      </c>
      <c r="L62">
        <f t="shared" si="9"/>
        <v>1729.1</v>
      </c>
      <c r="N62">
        <v>0</v>
      </c>
      <c r="O62">
        <f t="shared" si="10"/>
        <v>9.213056441356585</v>
      </c>
      <c r="P62">
        <f t="shared" si="10"/>
        <v>9.2461604165162878</v>
      </c>
      <c r="R62">
        <v>0</v>
      </c>
      <c r="S62">
        <v>10.408577172937907</v>
      </c>
      <c r="T62">
        <f t="shared" si="11"/>
        <v>18.459216857872875</v>
      </c>
    </row>
    <row r="63" spans="1:20" x14ac:dyDescent="0.25">
      <c r="A63" s="4" t="s">
        <v>80</v>
      </c>
      <c r="B63">
        <f t="shared" si="5"/>
        <v>10316</v>
      </c>
      <c r="C63">
        <f t="shared" si="6"/>
        <v>9008</v>
      </c>
      <c r="D63">
        <f t="shared" si="7"/>
        <v>9543</v>
      </c>
      <c r="F63">
        <f>B63*100</f>
        <v>1031600</v>
      </c>
      <c r="G63">
        <f>C63*100</f>
        <v>900800</v>
      </c>
      <c r="H63">
        <f>D63*100</f>
        <v>954300</v>
      </c>
      <c r="J63">
        <f>F63/1000</f>
        <v>1031.5999999999999</v>
      </c>
      <c r="K63">
        <f>G63/1000</f>
        <v>900.8</v>
      </c>
      <c r="L63">
        <f>H63/1000</f>
        <v>954.3</v>
      </c>
      <c r="N63">
        <v>0</v>
      </c>
      <c r="O63">
        <f>(LOG(G63,10)-LOG(J63,10))/LOG(2,10)</f>
        <v>9.7701793389531026</v>
      </c>
      <c r="P63">
        <f>(LOG(H63,10)-LOG(K63,10))/LOG(2,10)</f>
        <v>10.049020329842527</v>
      </c>
      <c r="R63">
        <v>0</v>
      </c>
      <c r="S63">
        <v>10.4085771729379</v>
      </c>
      <c r="T63">
        <f>P63+O63</f>
        <v>19.81919966879563</v>
      </c>
    </row>
    <row r="64" spans="1:20" x14ac:dyDescent="0.25">
      <c r="A64" s="4" t="s">
        <v>81</v>
      </c>
      <c r="B64">
        <f t="shared" si="5"/>
        <v>10919</v>
      </c>
      <c r="C64">
        <f t="shared" si="6"/>
        <v>9159</v>
      </c>
      <c r="D64">
        <f t="shared" si="7"/>
        <v>9663</v>
      </c>
      <c r="F64">
        <f t="shared" ref="F64:F68" si="12">B64*100</f>
        <v>1091900</v>
      </c>
      <c r="G64">
        <f t="shared" ref="G64:G68" si="13">C64*100</f>
        <v>915900</v>
      </c>
      <c r="H64">
        <f t="shared" ref="H64:H68" si="14">D64*100</f>
        <v>966300</v>
      </c>
      <c r="J64">
        <f t="shared" ref="J64:J68" si="15">F64/1000</f>
        <v>1091.9000000000001</v>
      </c>
      <c r="K64">
        <f t="shared" ref="K64:K68" si="16">G64/1000</f>
        <v>915.9</v>
      </c>
      <c r="L64">
        <f t="shared" ref="L64:L68" si="17">H64/1000</f>
        <v>966.3</v>
      </c>
      <c r="N64">
        <v>0</v>
      </c>
      <c r="O64">
        <f t="shared" ref="O64:O68" si="18">(LOG(G64,10)-LOG(J64,10))/LOG(2,10)</f>
        <v>9.7122055447628792</v>
      </c>
      <c r="P64">
        <f t="shared" ref="P64:P68" si="19">(LOG(H64,10)-LOG(K64,10))/LOG(2,10)</f>
        <v>10.043065355838124</v>
      </c>
      <c r="R64">
        <v>0</v>
      </c>
      <c r="S64">
        <v>10.4085771729379</v>
      </c>
      <c r="T64">
        <f t="shared" ref="T64:T68" si="20">P64+O64</f>
        <v>19.755270900601005</v>
      </c>
    </row>
    <row r="65" spans="1:20" x14ac:dyDescent="0.25">
      <c r="A65" s="4" t="s">
        <v>82</v>
      </c>
      <c r="B65">
        <f t="shared" si="5"/>
        <v>10713</v>
      </c>
      <c r="C65">
        <f t="shared" si="6"/>
        <v>7739</v>
      </c>
      <c r="D65">
        <f t="shared" si="7"/>
        <v>8482</v>
      </c>
      <c r="F65">
        <f t="shared" si="12"/>
        <v>1071300</v>
      </c>
      <c r="G65">
        <f t="shared" si="13"/>
        <v>773900</v>
      </c>
      <c r="H65">
        <f t="shared" si="14"/>
        <v>848200</v>
      </c>
      <c r="J65">
        <f t="shared" si="15"/>
        <v>1071.3</v>
      </c>
      <c r="K65">
        <f t="shared" si="16"/>
        <v>773.9</v>
      </c>
      <c r="L65">
        <f t="shared" si="17"/>
        <v>848.2</v>
      </c>
      <c r="N65">
        <v>0</v>
      </c>
      <c r="O65">
        <f t="shared" si="18"/>
        <v>9.4966408096364745</v>
      </c>
      <c r="P65">
        <f t="shared" si="19"/>
        <v>10.098041607976917</v>
      </c>
      <c r="R65">
        <v>0</v>
      </c>
      <c r="S65">
        <v>10.4085771729379</v>
      </c>
      <c r="T65">
        <f t="shared" si="20"/>
        <v>19.594682417613392</v>
      </c>
    </row>
    <row r="66" spans="1:20" x14ac:dyDescent="0.25">
      <c r="A66" s="4" t="s">
        <v>83</v>
      </c>
      <c r="B66">
        <f t="shared" si="5"/>
        <v>12006</v>
      </c>
      <c r="C66">
        <f t="shared" si="6"/>
        <v>7824</v>
      </c>
      <c r="D66">
        <f t="shared" si="7"/>
        <v>7523</v>
      </c>
      <c r="F66">
        <f t="shared" si="12"/>
        <v>1200600</v>
      </c>
      <c r="G66">
        <f t="shared" si="13"/>
        <v>782400</v>
      </c>
      <c r="H66">
        <f t="shared" si="14"/>
        <v>752300</v>
      </c>
      <c r="J66">
        <f t="shared" si="15"/>
        <v>1200.5999999999999</v>
      </c>
      <c r="K66">
        <f t="shared" si="16"/>
        <v>782.4</v>
      </c>
      <c r="L66">
        <f t="shared" si="17"/>
        <v>752.3</v>
      </c>
      <c r="N66">
        <v>0</v>
      </c>
      <c r="O66">
        <f t="shared" si="18"/>
        <v>9.3480069869874232</v>
      </c>
      <c r="P66">
        <f t="shared" si="19"/>
        <v>9.9091860047372684</v>
      </c>
      <c r="R66">
        <v>0</v>
      </c>
      <c r="S66">
        <v>10.4085771729379</v>
      </c>
      <c r="T66">
        <f t="shared" si="20"/>
        <v>19.257192991724693</v>
      </c>
    </row>
    <row r="67" spans="1:20" x14ac:dyDescent="0.25">
      <c r="A67" s="4" t="s">
        <v>84</v>
      </c>
      <c r="B67">
        <f t="shared" si="5"/>
        <v>13317</v>
      </c>
      <c r="C67">
        <f t="shared" si="6"/>
        <v>8148</v>
      </c>
      <c r="D67">
        <f t="shared" si="7"/>
        <v>7803</v>
      </c>
      <c r="F67">
        <f t="shared" si="12"/>
        <v>1331700</v>
      </c>
      <c r="G67">
        <f t="shared" si="13"/>
        <v>814800</v>
      </c>
      <c r="H67">
        <f t="shared" si="14"/>
        <v>780300</v>
      </c>
      <c r="J67">
        <f t="shared" si="15"/>
        <v>1331.7</v>
      </c>
      <c r="K67">
        <f t="shared" si="16"/>
        <v>814.8</v>
      </c>
      <c r="L67">
        <f t="shared" si="17"/>
        <v>780.3</v>
      </c>
      <c r="N67">
        <v>0</v>
      </c>
      <c r="O67">
        <f t="shared" si="18"/>
        <v>9.2570330555817275</v>
      </c>
      <c r="P67">
        <f t="shared" si="19"/>
        <v>9.9033672043603502</v>
      </c>
      <c r="R67">
        <v>0</v>
      </c>
      <c r="S67">
        <v>10.4085771729379</v>
      </c>
      <c r="T67">
        <f t="shared" si="20"/>
        <v>19.16040025994208</v>
      </c>
    </row>
    <row r="68" spans="1:20" x14ac:dyDescent="0.25">
      <c r="A68" s="4" t="s">
        <v>85</v>
      </c>
      <c r="B68">
        <f t="shared" si="5"/>
        <v>10877</v>
      </c>
      <c r="C68">
        <f t="shared" si="6"/>
        <v>8519</v>
      </c>
      <c r="D68">
        <f t="shared" si="7"/>
        <v>8957</v>
      </c>
      <c r="F68">
        <f t="shared" si="12"/>
        <v>1087700</v>
      </c>
      <c r="G68">
        <f t="shared" si="13"/>
        <v>851900</v>
      </c>
      <c r="H68">
        <f t="shared" si="14"/>
        <v>895700</v>
      </c>
      <c r="J68">
        <f t="shared" si="15"/>
        <v>1087.7</v>
      </c>
      <c r="K68">
        <f t="shared" si="16"/>
        <v>851.9</v>
      </c>
      <c r="L68">
        <f t="shared" si="17"/>
        <v>895.7</v>
      </c>
      <c r="N68">
        <v>0</v>
      </c>
      <c r="O68">
        <f t="shared" si="18"/>
        <v>9.6132595800912419</v>
      </c>
      <c r="P68">
        <f t="shared" si="19"/>
        <v>10.03811580073614</v>
      </c>
      <c r="R68">
        <v>0</v>
      </c>
      <c r="S68">
        <v>10.4085771729379</v>
      </c>
      <c r="T68">
        <f t="shared" si="20"/>
        <v>19.651375380827382</v>
      </c>
    </row>
    <row r="69" spans="1:20" x14ac:dyDescent="0.25">
      <c r="A69" s="4"/>
    </row>
    <row r="70" spans="1:20" x14ac:dyDescent="0.25">
      <c r="A70" s="4"/>
      <c r="B70" s="4" t="s">
        <v>4</v>
      </c>
      <c r="F70" t="s">
        <v>12</v>
      </c>
    </row>
    <row r="71" spans="1:20" x14ac:dyDescent="0.25">
      <c r="A71" s="5" t="s">
        <v>86</v>
      </c>
      <c r="B71" s="2" t="s">
        <v>5</v>
      </c>
      <c r="C71" s="2" t="s">
        <v>6</v>
      </c>
      <c r="D71" s="2" t="s">
        <v>7</v>
      </c>
      <c r="F71" s="2" t="s">
        <v>5</v>
      </c>
      <c r="G71" s="2" t="s">
        <v>6</v>
      </c>
      <c r="H71" s="2" t="s">
        <v>7</v>
      </c>
      <c r="J71" s="3" t="s">
        <v>13</v>
      </c>
      <c r="K71" s="6" t="s">
        <v>87</v>
      </c>
    </row>
    <row r="72" spans="1:20" x14ac:dyDescent="0.25">
      <c r="A72" s="4" t="s">
        <v>74</v>
      </c>
      <c r="B72">
        <v>0.52511899997325484</v>
      </c>
      <c r="C72">
        <v>1.1100749136589443</v>
      </c>
      <c r="D72">
        <v>1.4981713393401919</v>
      </c>
      <c r="F72">
        <v>0</v>
      </c>
      <c r="G72">
        <v>10.408577172937907</v>
      </c>
      <c r="H72">
        <v>19.852166857969515</v>
      </c>
      <c r="J72">
        <f>SLOPE(B72:D72,F72:H72)</f>
        <v>4.9136890448516553E-2</v>
      </c>
    </row>
    <row r="73" spans="1:20" x14ac:dyDescent="0.25">
      <c r="A73" s="4" t="s">
        <v>75</v>
      </c>
      <c r="B73">
        <v>0.4685327457820454</v>
      </c>
      <c r="C73">
        <v>1.0451060772302196</v>
      </c>
      <c r="D73">
        <v>1.5876047145892533</v>
      </c>
      <c r="F73">
        <v>0</v>
      </c>
      <c r="G73">
        <v>10.408577172937907</v>
      </c>
      <c r="H73">
        <v>19.375901419552616</v>
      </c>
      <c r="J73">
        <f t="shared" ref="J73:J83" si="21">SLOPE(B73:D73,F73:H73)</f>
        <v>5.7693065978722438E-2</v>
      </c>
    </row>
    <row r="74" spans="1:20" x14ac:dyDescent="0.25">
      <c r="A74" s="4" t="s">
        <v>76</v>
      </c>
      <c r="B74">
        <v>0.52650424066664214</v>
      </c>
      <c r="C74">
        <v>1.1327203452490164</v>
      </c>
      <c r="D74">
        <v>1.6290019047213919</v>
      </c>
      <c r="F74">
        <v>0</v>
      </c>
      <c r="G74">
        <v>10.408577172937907</v>
      </c>
      <c r="H74">
        <v>19.54183372954143</v>
      </c>
      <c r="J74">
        <f t="shared" si="21"/>
        <v>5.645953231867195E-2</v>
      </c>
    </row>
    <row r="75" spans="1:20" x14ac:dyDescent="0.25">
      <c r="A75" s="4" t="s">
        <v>77</v>
      </c>
      <c r="B75">
        <v>0.79779864715272386</v>
      </c>
      <c r="C75">
        <v>1.2520990446813836</v>
      </c>
      <c r="D75">
        <v>1.6324823493549139</v>
      </c>
      <c r="F75">
        <v>0</v>
      </c>
      <c r="G75">
        <v>10.408577172937907</v>
      </c>
      <c r="H75">
        <v>19.141511836222968</v>
      </c>
      <c r="J75">
        <f t="shared" si="21"/>
        <v>4.3607235594324036E-2</v>
      </c>
      <c r="K75">
        <f>J75-J72</f>
        <v>-5.5296548541925172E-3</v>
      </c>
    </row>
    <row r="76" spans="1:20" x14ac:dyDescent="0.25">
      <c r="A76" s="4" t="s">
        <v>78</v>
      </c>
      <c r="B76">
        <v>0.88702407509302894</v>
      </c>
      <c r="C76">
        <v>1.2416202831099443</v>
      </c>
      <c r="D76">
        <v>1.6325468770250344</v>
      </c>
      <c r="F76">
        <v>0</v>
      </c>
      <c r="G76">
        <v>10.408577172937907</v>
      </c>
      <c r="H76">
        <v>19.024363793747483</v>
      </c>
      <c r="J76">
        <f t="shared" si="21"/>
        <v>3.9012321040084355E-2</v>
      </c>
      <c r="K76">
        <f t="shared" ref="K76:K77" si="22">J76-J73</f>
        <v>-1.8680744938638083E-2</v>
      </c>
    </row>
    <row r="77" spans="1:20" x14ac:dyDescent="0.25">
      <c r="A77" s="4" t="s">
        <v>79</v>
      </c>
      <c r="B77">
        <v>0.90925434834470564</v>
      </c>
      <c r="C77">
        <v>1.2618392278530304</v>
      </c>
      <c r="D77">
        <v>1.5891029018913227</v>
      </c>
      <c r="F77">
        <v>0</v>
      </c>
      <c r="G77">
        <v>10.408577172937907</v>
      </c>
      <c r="H77">
        <v>18.459216857872875</v>
      </c>
      <c r="J77">
        <f t="shared" si="21"/>
        <v>3.6688620631112188E-2</v>
      </c>
      <c r="K77">
        <f t="shared" si="22"/>
        <v>-1.9770911687559761E-2</v>
      </c>
    </row>
    <row r="78" spans="1:20" x14ac:dyDescent="0.25">
      <c r="A78" s="4" t="s">
        <v>80</v>
      </c>
      <c r="B78">
        <v>0.74670652174248719</v>
      </c>
      <c r="C78">
        <v>1.1581160946320517</v>
      </c>
      <c r="D78">
        <v>1.6090607199986231</v>
      </c>
      <c r="F78">
        <v>0</v>
      </c>
      <c r="G78">
        <v>10.4085771729379</v>
      </c>
      <c r="H78">
        <v>19.81919966879563</v>
      </c>
      <c r="J78">
        <f t="shared" si="21"/>
        <v>4.3440855872378385E-2</v>
      </c>
      <c r="K78">
        <f>J78-J72</f>
        <v>-5.6960345761381675E-3</v>
      </c>
    </row>
    <row r="79" spans="1:20" x14ac:dyDescent="0.25">
      <c r="A79" s="4" t="s">
        <v>81</v>
      </c>
      <c r="B79">
        <v>0.80092864747549053</v>
      </c>
      <c r="C79">
        <v>1.2086626445142583</v>
      </c>
      <c r="D79">
        <v>1.6285599098119772</v>
      </c>
      <c r="F79">
        <v>0</v>
      </c>
      <c r="G79">
        <v>10.4085771729379</v>
      </c>
      <c r="H79">
        <v>19.755270900601005</v>
      </c>
      <c r="J79">
        <f t="shared" si="21"/>
        <v>4.1842869556826381E-2</v>
      </c>
      <c r="K79">
        <f t="shared" ref="K79:K80" si="23">J79-J73</f>
        <v>-1.5850196421896057E-2</v>
      </c>
    </row>
    <row r="80" spans="1:20" x14ac:dyDescent="0.25">
      <c r="A80" s="4" t="s">
        <v>82</v>
      </c>
      <c r="B80">
        <v>0.6663822709377889</v>
      </c>
      <c r="C80">
        <v>1.117132939213924</v>
      </c>
      <c r="D80">
        <v>1.5973199678964676</v>
      </c>
      <c r="F80">
        <v>0</v>
      </c>
      <c r="G80">
        <v>10.4085771729379</v>
      </c>
      <c r="H80">
        <v>19.594682417613392</v>
      </c>
      <c r="J80">
        <f t="shared" si="21"/>
        <v>4.7416950252498563E-2</v>
      </c>
      <c r="K80">
        <f t="shared" si="23"/>
        <v>-9.0425820661733866E-3</v>
      </c>
    </row>
    <row r="81" spans="1:11" x14ac:dyDescent="0.25">
      <c r="A81" s="4" t="s">
        <v>83</v>
      </c>
      <c r="B81">
        <v>0.72252782495316525</v>
      </c>
      <c r="C81">
        <v>1.1164148813987087</v>
      </c>
      <c r="D81">
        <v>1.542814199927371</v>
      </c>
      <c r="F81">
        <v>0</v>
      </c>
      <c r="G81">
        <v>10.4085771729379</v>
      </c>
      <c r="H81">
        <v>19.257192991724693</v>
      </c>
      <c r="J81">
        <f t="shared" si="21"/>
        <v>4.2457903477508448E-2</v>
      </c>
      <c r="K81">
        <f>J81-J72</f>
        <v>-6.6789869710081051E-3</v>
      </c>
    </row>
    <row r="82" spans="1:11" x14ac:dyDescent="0.25">
      <c r="A82" s="4" t="s">
        <v>84</v>
      </c>
      <c r="B82">
        <v>0.71519318110946806</v>
      </c>
      <c r="C82">
        <v>1.0494671159155753</v>
      </c>
      <c r="D82">
        <v>1.3409361872081513</v>
      </c>
      <c r="F82">
        <v>0</v>
      </c>
      <c r="G82">
        <v>10.4085771729379</v>
      </c>
      <c r="H82">
        <v>19.16040025994208</v>
      </c>
      <c r="J82">
        <f t="shared" si="21"/>
        <v>3.2641180008819159E-2</v>
      </c>
      <c r="K82">
        <f t="shared" ref="K82:K83" si="24">J82-J73</f>
        <v>-2.5051885969903279E-2</v>
      </c>
    </row>
    <row r="83" spans="1:11" x14ac:dyDescent="0.25">
      <c r="A83" s="4" t="s">
        <v>85</v>
      </c>
      <c r="B83">
        <v>0.73845157924893945</v>
      </c>
      <c r="C83">
        <v>1.063085400324135</v>
      </c>
      <c r="D83">
        <v>1.4917764499345136</v>
      </c>
      <c r="F83">
        <v>0</v>
      </c>
      <c r="G83">
        <v>10.4085771729379</v>
      </c>
      <c r="H83">
        <v>19.651375380827382</v>
      </c>
      <c r="J83">
        <f t="shared" si="21"/>
        <v>3.8184958250169425E-2</v>
      </c>
      <c r="K83">
        <f t="shared" si="24"/>
        <v>-1.8274574068502525E-2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76DC-BB04-4218-AF0D-246535146F32}">
  <dimension ref="A1:T48"/>
  <sheetViews>
    <sheetView workbookViewId="0">
      <selection activeCell="H11" sqref="H11"/>
    </sheetView>
  </sheetViews>
  <sheetFormatPr defaultRowHeight="15" x14ac:dyDescent="0.25"/>
  <cols>
    <col min="1" max="1" width="28.5703125" customWidth="1"/>
  </cols>
  <sheetData>
    <row r="1" spans="1:5" x14ac:dyDescent="0.25">
      <c r="A1" s="1" t="s">
        <v>119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4" t="s">
        <v>88</v>
      </c>
      <c r="B2">
        <v>23045</v>
      </c>
      <c r="C2">
        <v>11462</v>
      </c>
      <c r="D2">
        <v>11583</v>
      </c>
      <c r="E2">
        <f>D2/C2</f>
        <v>1.010556621880998</v>
      </c>
    </row>
    <row r="3" spans="1:5" x14ac:dyDescent="0.25">
      <c r="A3" s="4" t="s">
        <v>89</v>
      </c>
      <c r="B3">
        <v>22546</v>
      </c>
      <c r="C3">
        <v>11186</v>
      </c>
      <c r="D3">
        <v>11360</v>
      </c>
      <c r="E3">
        <f t="shared" ref="E3:E19" si="0">D3/C3</f>
        <v>1.0155551582335061</v>
      </c>
    </row>
    <row r="4" spans="1:5" x14ac:dyDescent="0.25">
      <c r="A4" s="4" t="s">
        <v>90</v>
      </c>
      <c r="B4">
        <v>21948</v>
      </c>
      <c r="C4">
        <v>10620</v>
      </c>
      <c r="D4">
        <v>11328</v>
      </c>
      <c r="E4">
        <f t="shared" si="0"/>
        <v>1.0666666666666667</v>
      </c>
    </row>
    <row r="5" spans="1:5" x14ac:dyDescent="0.25">
      <c r="A5" s="4" t="s">
        <v>91</v>
      </c>
      <c r="B5">
        <v>26680</v>
      </c>
      <c r="C5">
        <v>9343</v>
      </c>
      <c r="D5">
        <v>17337</v>
      </c>
      <c r="E5">
        <f t="shared" si="0"/>
        <v>1.8556138285347319</v>
      </c>
    </row>
    <row r="6" spans="1:5" x14ac:dyDescent="0.25">
      <c r="A6" s="4" t="s">
        <v>92</v>
      </c>
      <c r="B6">
        <v>24794</v>
      </c>
      <c r="C6">
        <v>9066</v>
      </c>
      <c r="D6">
        <v>15728</v>
      </c>
      <c r="E6">
        <f t="shared" si="0"/>
        <v>1.7348334436355615</v>
      </c>
    </row>
    <row r="7" spans="1:5" x14ac:dyDescent="0.25">
      <c r="A7" s="4" t="s">
        <v>93</v>
      </c>
      <c r="B7">
        <v>21950</v>
      </c>
      <c r="C7">
        <v>8088</v>
      </c>
      <c r="D7">
        <v>13862</v>
      </c>
      <c r="E7">
        <f t="shared" si="0"/>
        <v>1.7138971315529179</v>
      </c>
    </row>
    <row r="8" spans="1:5" x14ac:dyDescent="0.25">
      <c r="A8" s="4" t="s">
        <v>94</v>
      </c>
      <c r="B8">
        <v>10143</v>
      </c>
      <c r="C8">
        <v>5075</v>
      </c>
      <c r="D8">
        <v>5068</v>
      </c>
      <c r="E8">
        <f t="shared" si="0"/>
        <v>0.99862068965517237</v>
      </c>
    </row>
    <row r="9" spans="1:5" x14ac:dyDescent="0.25">
      <c r="A9" s="4" t="s">
        <v>95</v>
      </c>
      <c r="B9">
        <v>12444</v>
      </c>
      <c r="C9">
        <v>6012</v>
      </c>
      <c r="D9">
        <v>6432</v>
      </c>
      <c r="E9">
        <f t="shared" si="0"/>
        <v>1.0698602794411178</v>
      </c>
    </row>
    <row r="10" spans="1:5" x14ac:dyDescent="0.25">
      <c r="A10" s="4" t="s">
        <v>96</v>
      </c>
      <c r="B10">
        <v>12142</v>
      </c>
      <c r="C10">
        <v>5914</v>
      </c>
      <c r="D10">
        <v>6228</v>
      </c>
      <c r="E10">
        <f t="shared" si="0"/>
        <v>1.0530943523841731</v>
      </c>
    </row>
    <row r="11" spans="1:5" x14ac:dyDescent="0.25">
      <c r="A11" s="4" t="s">
        <v>97</v>
      </c>
      <c r="B11">
        <v>9131</v>
      </c>
      <c r="C11">
        <v>2126</v>
      </c>
      <c r="D11">
        <v>7005</v>
      </c>
      <c r="E11">
        <f t="shared" si="0"/>
        <v>3.294920037629351</v>
      </c>
    </row>
    <row r="12" spans="1:5" x14ac:dyDescent="0.25">
      <c r="A12" s="4" t="s">
        <v>98</v>
      </c>
      <c r="B12">
        <v>13579</v>
      </c>
      <c r="C12">
        <v>3483</v>
      </c>
      <c r="D12">
        <v>10096</v>
      </c>
      <c r="E12">
        <f t="shared" si="0"/>
        <v>2.8986505885730693</v>
      </c>
    </row>
    <row r="13" spans="1:5" x14ac:dyDescent="0.25">
      <c r="A13" s="4" t="s">
        <v>99</v>
      </c>
      <c r="B13">
        <v>11027</v>
      </c>
      <c r="C13">
        <v>2881</v>
      </c>
      <c r="D13">
        <v>8146</v>
      </c>
      <c r="E13">
        <f t="shared" si="0"/>
        <v>2.827490454703228</v>
      </c>
    </row>
    <row r="14" spans="1:5" x14ac:dyDescent="0.25">
      <c r="A14" s="4" t="s">
        <v>100</v>
      </c>
      <c r="B14">
        <v>6913</v>
      </c>
      <c r="C14">
        <v>3116</v>
      </c>
      <c r="D14">
        <v>3797</v>
      </c>
      <c r="E14">
        <f t="shared" si="0"/>
        <v>1.2185494223363287</v>
      </c>
    </row>
    <row r="15" spans="1:5" x14ac:dyDescent="0.25">
      <c r="A15" s="4" t="s">
        <v>101</v>
      </c>
      <c r="B15">
        <v>8274</v>
      </c>
      <c r="C15">
        <v>4000</v>
      </c>
      <c r="D15">
        <v>4274</v>
      </c>
      <c r="E15">
        <f t="shared" si="0"/>
        <v>1.0685</v>
      </c>
    </row>
    <row r="16" spans="1:5" x14ac:dyDescent="0.25">
      <c r="A16" s="4" t="s">
        <v>102</v>
      </c>
      <c r="B16">
        <v>8786</v>
      </c>
      <c r="C16">
        <v>4016</v>
      </c>
      <c r="D16">
        <v>4770</v>
      </c>
      <c r="E16">
        <f t="shared" si="0"/>
        <v>1.1877490039840637</v>
      </c>
    </row>
    <row r="17" spans="1:20" x14ac:dyDescent="0.25">
      <c r="A17" s="4" t="s">
        <v>103</v>
      </c>
      <c r="B17">
        <v>7479</v>
      </c>
      <c r="C17">
        <v>1056</v>
      </c>
      <c r="D17">
        <v>6423</v>
      </c>
      <c r="E17">
        <f t="shared" si="0"/>
        <v>6.0823863636363633</v>
      </c>
    </row>
    <row r="18" spans="1:20" x14ac:dyDescent="0.25">
      <c r="A18" s="4" t="s">
        <v>104</v>
      </c>
      <c r="B18">
        <v>8045</v>
      </c>
      <c r="C18">
        <v>1259</v>
      </c>
      <c r="D18">
        <v>6786</v>
      </c>
      <c r="E18">
        <f t="shared" si="0"/>
        <v>5.3899920571882447</v>
      </c>
    </row>
    <row r="19" spans="1:20" x14ac:dyDescent="0.25">
      <c r="A19" s="4" t="s">
        <v>105</v>
      </c>
      <c r="B19">
        <v>8119</v>
      </c>
      <c r="C19">
        <v>1273</v>
      </c>
      <c r="D19">
        <v>6846</v>
      </c>
      <c r="E19">
        <f t="shared" si="0"/>
        <v>5.3778476040848391</v>
      </c>
    </row>
    <row r="22" spans="1:20" x14ac:dyDescent="0.25">
      <c r="A22" s="1" t="s">
        <v>4</v>
      </c>
      <c r="B22" s="2" t="s">
        <v>5</v>
      </c>
      <c r="C22" s="2" t="s">
        <v>6</v>
      </c>
      <c r="D22" s="2" t="s">
        <v>7</v>
      </c>
    </row>
    <row r="23" spans="1:20" x14ac:dyDescent="0.25">
      <c r="A23" s="4" t="s">
        <v>106</v>
      </c>
      <c r="B23">
        <f>LN(E2)</f>
        <v>1.0501289820663234E-2</v>
      </c>
      <c r="C23">
        <f>LN(E8)</f>
        <v>-1.3802624689584579E-3</v>
      </c>
      <c r="D23">
        <f>LN(E14)</f>
        <v>0.19766115324116348</v>
      </c>
    </row>
    <row r="24" spans="1:20" x14ac:dyDescent="0.25">
      <c r="A24" s="4" t="s">
        <v>107</v>
      </c>
      <c r="B24">
        <f t="shared" ref="B24:B28" si="1">LN(E3)</f>
        <v>1.5435416893608956E-2</v>
      </c>
      <c r="C24">
        <f t="shared" ref="C24:C28" si="2">LN(E9)</f>
        <v>6.752805998593725E-2</v>
      </c>
      <c r="D24">
        <f t="shared" ref="D24:D28" si="3">LN(E15)</f>
        <v>6.6255795777065266E-2</v>
      </c>
    </row>
    <row r="25" spans="1:20" x14ac:dyDescent="0.25">
      <c r="A25" s="4" t="s">
        <v>108</v>
      </c>
      <c r="B25">
        <f t="shared" si="1"/>
        <v>6.4538521137571164E-2</v>
      </c>
      <c r="C25">
        <f t="shared" si="2"/>
        <v>5.173283254146642E-2</v>
      </c>
      <c r="D25">
        <f t="shared" si="3"/>
        <v>0.17205992251082172</v>
      </c>
    </row>
    <row r="26" spans="1:20" x14ac:dyDescent="0.25">
      <c r="A26" s="4" t="s">
        <v>109</v>
      </c>
      <c r="B26">
        <f t="shared" si="1"/>
        <v>0.61821554619293206</v>
      </c>
      <c r="C26">
        <f t="shared" si="2"/>
        <v>1.1923818998692142</v>
      </c>
      <c r="D26">
        <f t="shared" si="3"/>
        <v>1.8053971129915856</v>
      </c>
    </row>
    <row r="27" spans="1:20" x14ac:dyDescent="0.25">
      <c r="A27" s="4" t="s">
        <v>110</v>
      </c>
      <c r="B27">
        <f t="shared" si="1"/>
        <v>0.55091141088615325</v>
      </c>
      <c r="C27">
        <f t="shared" si="2"/>
        <v>1.0642453144149933</v>
      </c>
      <c r="D27">
        <f t="shared" si="3"/>
        <v>1.6845439112998284</v>
      </c>
    </row>
    <row r="28" spans="1:20" x14ac:dyDescent="0.25">
      <c r="A28" s="4" t="s">
        <v>111</v>
      </c>
      <c r="B28">
        <f t="shared" si="1"/>
        <v>0.53876980177762268</v>
      </c>
      <c r="C28">
        <f t="shared" si="2"/>
        <v>1.0393895531238293</v>
      </c>
      <c r="D28">
        <f t="shared" si="3"/>
        <v>1.6822882205327241</v>
      </c>
    </row>
    <row r="31" spans="1:20" x14ac:dyDescent="0.25">
      <c r="B31" s="3" t="s">
        <v>9</v>
      </c>
      <c r="C31" s="3"/>
      <c r="D31" s="3"/>
      <c r="E31" s="3"/>
      <c r="F31" s="3" t="s">
        <v>10</v>
      </c>
      <c r="G31" s="3"/>
      <c r="H31" s="3"/>
      <c r="I31" s="3"/>
      <c r="J31" s="3" t="s">
        <v>11</v>
      </c>
      <c r="K31" s="3"/>
      <c r="L31" s="3"/>
      <c r="M31" s="3"/>
      <c r="N31" s="3" t="s">
        <v>8</v>
      </c>
      <c r="O31" s="3"/>
      <c r="P31" s="3"/>
      <c r="Q31" s="3"/>
      <c r="R31" s="3" t="s">
        <v>12</v>
      </c>
      <c r="S31" s="3"/>
      <c r="T31" s="3"/>
    </row>
    <row r="32" spans="1:20" x14ac:dyDescent="0.25">
      <c r="A32" s="1" t="s">
        <v>8</v>
      </c>
      <c r="B32" s="2" t="s">
        <v>5</v>
      </c>
      <c r="C32" s="2" t="s">
        <v>6</v>
      </c>
      <c r="D32" s="2" t="s">
        <v>7</v>
      </c>
      <c r="F32" s="2" t="s">
        <v>5</v>
      </c>
      <c r="G32" s="2" t="s">
        <v>6</v>
      </c>
      <c r="H32" s="2" t="s">
        <v>7</v>
      </c>
      <c r="J32" s="2" t="s">
        <v>5</v>
      </c>
      <c r="K32" s="2" t="s">
        <v>6</v>
      </c>
      <c r="L32" s="2" t="s">
        <v>7</v>
      </c>
      <c r="N32" s="2" t="s">
        <v>5</v>
      </c>
      <c r="O32" s="2" t="s">
        <v>6</v>
      </c>
      <c r="P32" s="2" t="s">
        <v>7</v>
      </c>
      <c r="R32" s="2" t="s">
        <v>5</v>
      </c>
      <c r="S32" s="2" t="s">
        <v>6</v>
      </c>
      <c r="T32" s="2" t="s">
        <v>7</v>
      </c>
    </row>
    <row r="33" spans="1:20" x14ac:dyDescent="0.25">
      <c r="A33" s="4" t="s">
        <v>106</v>
      </c>
      <c r="B33">
        <f>B2</f>
        <v>23045</v>
      </c>
      <c r="C33">
        <f>B8</f>
        <v>10143</v>
      </c>
      <c r="D33">
        <f>B14</f>
        <v>6913</v>
      </c>
      <c r="F33">
        <f>B33*100</f>
        <v>2304500</v>
      </c>
      <c r="G33">
        <f>C33*100</f>
        <v>1014300</v>
      </c>
      <c r="H33">
        <f>D33*100</f>
        <v>691300</v>
      </c>
      <c r="J33">
        <f>F33/1000</f>
        <v>2304.5</v>
      </c>
      <c r="K33">
        <f>G33/1000</f>
        <v>1014.3</v>
      </c>
      <c r="L33">
        <f>H33/1000</f>
        <v>691.3</v>
      </c>
      <c r="N33">
        <v>0</v>
      </c>
      <c r="O33">
        <f>(LOG(G33,10)-LOG(J33,10))/LOG(2,10)</f>
        <v>8.7818149390526088</v>
      </c>
      <c r="P33">
        <f>(LOG(H33,10)-LOG(K33,10))/LOG(2,10)</f>
        <v>9.4126836933547349</v>
      </c>
      <c r="R33">
        <v>0</v>
      </c>
      <c r="S33">
        <v>10.408577172937907</v>
      </c>
      <c r="T33">
        <f>P33+O33</f>
        <v>18.194498632407345</v>
      </c>
    </row>
    <row r="34" spans="1:20" x14ac:dyDescent="0.25">
      <c r="A34" s="4" t="s">
        <v>107</v>
      </c>
      <c r="B34">
        <f t="shared" ref="B34:B38" si="4">B3</f>
        <v>22546</v>
      </c>
      <c r="C34">
        <f t="shared" ref="C34:C38" si="5">B9</f>
        <v>12444</v>
      </c>
      <c r="D34">
        <f t="shared" ref="D34:D38" si="6">B15</f>
        <v>8274</v>
      </c>
      <c r="F34">
        <f t="shared" ref="F34:H38" si="7">B34*100</f>
        <v>2254600</v>
      </c>
      <c r="G34">
        <f t="shared" si="7"/>
        <v>1244400</v>
      </c>
      <c r="H34">
        <f t="shared" si="7"/>
        <v>827400</v>
      </c>
      <c r="J34">
        <f t="shared" ref="J34:L38" si="8">F34/1000</f>
        <v>2254.6</v>
      </c>
      <c r="K34">
        <f t="shared" si="8"/>
        <v>1244.4000000000001</v>
      </c>
      <c r="L34">
        <f t="shared" si="8"/>
        <v>827.4</v>
      </c>
      <c r="N34">
        <v>0</v>
      </c>
      <c r="O34">
        <f t="shared" ref="O34:P38" si="9">(LOG(G34,10)-LOG(J34,10))/LOG(2,10)</f>
        <v>9.1083630842947443</v>
      </c>
      <c r="P34">
        <f t="shared" si="9"/>
        <v>9.3769908473628387</v>
      </c>
      <c r="R34">
        <v>0</v>
      </c>
      <c r="S34">
        <v>10.408577172937907</v>
      </c>
      <c r="T34">
        <f t="shared" ref="T34:T38" si="10">P34+O34</f>
        <v>18.485353931657585</v>
      </c>
    </row>
    <row r="35" spans="1:20" x14ac:dyDescent="0.25">
      <c r="A35" s="4" t="s">
        <v>108</v>
      </c>
      <c r="B35">
        <f t="shared" si="4"/>
        <v>21948</v>
      </c>
      <c r="C35">
        <f t="shared" si="5"/>
        <v>12142</v>
      </c>
      <c r="D35">
        <f t="shared" si="6"/>
        <v>8786</v>
      </c>
      <c r="F35">
        <f t="shared" si="7"/>
        <v>2194800</v>
      </c>
      <c r="G35">
        <f t="shared" si="7"/>
        <v>1214200</v>
      </c>
      <c r="H35">
        <f t="shared" si="7"/>
        <v>878600</v>
      </c>
      <c r="J35">
        <f t="shared" si="8"/>
        <v>2194.8000000000002</v>
      </c>
      <c r="K35">
        <f t="shared" si="8"/>
        <v>1214.2</v>
      </c>
      <c r="L35">
        <f t="shared" si="8"/>
        <v>878.6</v>
      </c>
      <c r="N35">
        <v>0</v>
      </c>
      <c r="O35">
        <f t="shared" si="9"/>
        <v>9.111700882042971</v>
      </c>
      <c r="P35">
        <f t="shared" si="9"/>
        <v>9.4990566109040984</v>
      </c>
      <c r="R35">
        <v>0</v>
      </c>
      <c r="S35">
        <v>10.408577172937907</v>
      </c>
      <c r="T35">
        <f t="shared" si="10"/>
        <v>18.610757492947069</v>
      </c>
    </row>
    <row r="36" spans="1:20" x14ac:dyDescent="0.25">
      <c r="A36" s="4" t="s">
        <v>109</v>
      </c>
      <c r="B36">
        <f t="shared" si="4"/>
        <v>26680</v>
      </c>
      <c r="C36">
        <f t="shared" si="5"/>
        <v>9131</v>
      </c>
      <c r="D36">
        <f t="shared" si="6"/>
        <v>7479</v>
      </c>
      <c r="F36">
        <f t="shared" si="7"/>
        <v>2668000</v>
      </c>
      <c r="G36">
        <f t="shared" si="7"/>
        <v>913100</v>
      </c>
      <c r="H36">
        <f t="shared" si="7"/>
        <v>747900</v>
      </c>
      <c r="J36">
        <f t="shared" si="8"/>
        <v>2668</v>
      </c>
      <c r="K36">
        <f t="shared" si="8"/>
        <v>913.1</v>
      </c>
      <c r="L36">
        <f t="shared" si="8"/>
        <v>747.9</v>
      </c>
      <c r="N36">
        <v>0</v>
      </c>
      <c r="O36">
        <f t="shared" si="9"/>
        <v>8.4188703917901115</v>
      </c>
      <c r="P36">
        <f t="shared" si="9"/>
        <v>9.6778567996747729</v>
      </c>
      <c r="R36">
        <v>0</v>
      </c>
      <c r="S36">
        <v>10.408577172937907</v>
      </c>
      <c r="T36">
        <f t="shared" si="10"/>
        <v>18.096727191464886</v>
      </c>
    </row>
    <row r="37" spans="1:20" x14ac:dyDescent="0.25">
      <c r="A37" s="4" t="s">
        <v>110</v>
      </c>
      <c r="B37">
        <f t="shared" si="4"/>
        <v>24794</v>
      </c>
      <c r="C37">
        <f t="shared" si="5"/>
        <v>13579</v>
      </c>
      <c r="D37">
        <f t="shared" si="6"/>
        <v>8045</v>
      </c>
      <c r="F37">
        <f t="shared" si="7"/>
        <v>2479400</v>
      </c>
      <c r="G37">
        <f t="shared" si="7"/>
        <v>1357900</v>
      </c>
      <c r="H37">
        <f t="shared" si="7"/>
        <v>804500</v>
      </c>
      <c r="J37">
        <f t="shared" si="8"/>
        <v>2479.4</v>
      </c>
      <c r="K37">
        <f t="shared" si="8"/>
        <v>1357.9</v>
      </c>
      <c r="L37">
        <f t="shared" si="8"/>
        <v>804.5</v>
      </c>
      <c r="N37">
        <v>0</v>
      </c>
      <c r="O37">
        <f t="shared" si="9"/>
        <v>9.0971704843247316</v>
      </c>
      <c r="P37">
        <f t="shared" si="9"/>
        <v>9.210571371800734</v>
      </c>
      <c r="R37">
        <v>0</v>
      </c>
      <c r="S37">
        <v>10.408577172937907</v>
      </c>
      <c r="T37">
        <f t="shared" si="10"/>
        <v>18.307741856125467</v>
      </c>
    </row>
    <row r="38" spans="1:20" x14ac:dyDescent="0.25">
      <c r="A38" s="4" t="s">
        <v>111</v>
      </c>
      <c r="B38">
        <f t="shared" si="4"/>
        <v>21950</v>
      </c>
      <c r="C38">
        <f t="shared" si="5"/>
        <v>11027</v>
      </c>
      <c r="D38">
        <f t="shared" si="6"/>
        <v>8119</v>
      </c>
      <c r="F38">
        <f t="shared" si="7"/>
        <v>2195000</v>
      </c>
      <c r="G38">
        <f t="shared" si="7"/>
        <v>1102700</v>
      </c>
      <c r="H38">
        <f t="shared" si="7"/>
        <v>811900</v>
      </c>
      <c r="J38">
        <f t="shared" si="8"/>
        <v>2195</v>
      </c>
      <c r="K38">
        <f t="shared" si="8"/>
        <v>1102.7</v>
      </c>
      <c r="L38">
        <f t="shared" si="8"/>
        <v>811.9</v>
      </c>
      <c r="N38">
        <v>0</v>
      </c>
      <c r="O38">
        <f t="shared" si="9"/>
        <v>8.9726036903350472</v>
      </c>
      <c r="P38">
        <f t="shared" si="9"/>
        <v>9.524117889007238</v>
      </c>
      <c r="R38">
        <v>0</v>
      </c>
      <c r="S38">
        <v>10.408577172937907</v>
      </c>
      <c r="T38">
        <f t="shared" si="10"/>
        <v>18.496721579342285</v>
      </c>
    </row>
    <row r="41" spans="1:20" x14ac:dyDescent="0.25">
      <c r="B41" t="s">
        <v>4</v>
      </c>
      <c r="F41" t="s">
        <v>12</v>
      </c>
    </row>
    <row r="42" spans="1:20" x14ac:dyDescent="0.25">
      <c r="A42" s="1" t="s">
        <v>86</v>
      </c>
      <c r="B42" s="2" t="s">
        <v>5</v>
      </c>
      <c r="C42" s="2" t="s">
        <v>6</v>
      </c>
      <c r="D42" s="2" t="s">
        <v>7</v>
      </c>
      <c r="F42" s="2" t="s">
        <v>5</v>
      </c>
      <c r="G42" s="2" t="s">
        <v>6</v>
      </c>
      <c r="H42" s="2" t="s">
        <v>7</v>
      </c>
      <c r="J42" s="3" t="s">
        <v>13</v>
      </c>
      <c r="K42" s="7" t="s">
        <v>118</v>
      </c>
    </row>
    <row r="43" spans="1:20" x14ac:dyDescent="0.25">
      <c r="A43" t="s">
        <v>112</v>
      </c>
      <c r="B43">
        <v>1.0501289820663234E-2</v>
      </c>
      <c r="C43">
        <v>-1.3802624689584579E-3</v>
      </c>
      <c r="D43">
        <v>0.19766115324116348</v>
      </c>
      <c r="F43">
        <v>0</v>
      </c>
      <c r="G43">
        <v>10.408577172937907</v>
      </c>
      <c r="H43">
        <v>18.194498632407345</v>
      </c>
      <c r="J43">
        <f>SLOPE(B43:D43,F43:H43)</f>
        <v>9.6626838777369665E-3</v>
      </c>
    </row>
    <row r="44" spans="1:20" x14ac:dyDescent="0.25">
      <c r="A44" t="s">
        <v>113</v>
      </c>
      <c r="B44">
        <v>1.5435416893608956E-2</v>
      </c>
      <c r="C44">
        <v>6.752805998593725E-2</v>
      </c>
      <c r="D44">
        <v>6.6255795777065266E-2</v>
      </c>
      <c r="F44">
        <v>0</v>
      </c>
      <c r="G44">
        <v>10.408577172937907</v>
      </c>
      <c r="H44">
        <v>18.485353931657585</v>
      </c>
      <c r="J44">
        <f t="shared" ref="J44:J48" si="11">SLOPE(B44:D44,F44:H44)</f>
        <v>2.8554650255669437E-3</v>
      </c>
    </row>
    <row r="45" spans="1:20" x14ac:dyDescent="0.25">
      <c r="A45" t="s">
        <v>114</v>
      </c>
      <c r="B45">
        <v>6.4538521137571164E-2</v>
      </c>
      <c r="C45">
        <v>5.173283254146642E-2</v>
      </c>
      <c r="D45">
        <v>0.17205992251082172</v>
      </c>
      <c r="F45">
        <v>0</v>
      </c>
      <c r="G45">
        <v>10.408577172937907</v>
      </c>
      <c r="H45">
        <v>18.610757492947069</v>
      </c>
      <c r="J45">
        <f t="shared" si="11"/>
        <v>5.4690603178881346E-3</v>
      </c>
    </row>
    <row r="46" spans="1:20" x14ac:dyDescent="0.25">
      <c r="A46" t="s">
        <v>115</v>
      </c>
      <c r="B46">
        <v>0.61821554619293206</v>
      </c>
      <c r="C46">
        <v>1.1923818998692142</v>
      </c>
      <c r="D46">
        <v>1.8053971129915856</v>
      </c>
      <c r="F46">
        <v>0</v>
      </c>
      <c r="G46">
        <v>10.408577172937907</v>
      </c>
      <c r="H46">
        <v>18.096727191464886</v>
      </c>
      <c r="J46">
        <f t="shared" si="11"/>
        <v>6.5004769231104875E-2</v>
      </c>
      <c r="K46">
        <f>J46-J43</f>
        <v>5.5342085353367911E-2</v>
      </c>
    </row>
    <row r="47" spans="1:20" x14ac:dyDescent="0.25">
      <c r="A47" t="s">
        <v>116</v>
      </c>
      <c r="B47">
        <v>0.55091141088615325</v>
      </c>
      <c r="C47">
        <v>1.0642453144149933</v>
      </c>
      <c r="D47">
        <v>1.6845439112998284</v>
      </c>
      <c r="F47">
        <v>0</v>
      </c>
      <c r="G47">
        <v>10.408577172937907</v>
      </c>
      <c r="H47">
        <v>18.307741856125467</v>
      </c>
      <c r="J47">
        <f t="shared" si="11"/>
        <v>6.1270280400422532E-2</v>
      </c>
      <c r="K47">
        <f t="shared" ref="K47:K48" si="12">J47-J44</f>
        <v>5.8414815374855586E-2</v>
      </c>
    </row>
    <row r="48" spans="1:20" x14ac:dyDescent="0.25">
      <c r="A48" t="s">
        <v>117</v>
      </c>
      <c r="B48">
        <v>0.53876980177762268</v>
      </c>
      <c r="C48">
        <v>1.0393895531238293</v>
      </c>
      <c r="D48">
        <v>1.6822882205327241</v>
      </c>
      <c r="F48">
        <v>0</v>
      </c>
      <c r="G48">
        <v>10.408577172937907</v>
      </c>
      <c r="H48">
        <v>18.496721579342285</v>
      </c>
      <c r="J48">
        <f t="shared" si="11"/>
        <v>6.1180150615027719E-2</v>
      </c>
      <c r="K48">
        <f t="shared" si="12"/>
        <v>5.5711090297139582E-2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228F-669E-44AB-9D5A-61E2616F708C}">
  <dimension ref="A1:J6"/>
  <sheetViews>
    <sheetView workbookViewId="0">
      <selection activeCell="H21" sqref="H21"/>
    </sheetView>
  </sheetViews>
  <sheetFormatPr defaultRowHeight="15" x14ac:dyDescent="0.25"/>
  <cols>
    <col min="1" max="1" width="17.5703125" customWidth="1"/>
  </cols>
  <sheetData>
    <row r="1" spans="1:10" x14ac:dyDescent="0.25">
      <c r="A1" s="1" t="s">
        <v>144</v>
      </c>
      <c r="B1" s="1" t="s">
        <v>145</v>
      </c>
      <c r="C1" s="1" t="s">
        <v>146</v>
      </c>
      <c r="D1" s="1" t="s">
        <v>147</v>
      </c>
      <c r="E1" s="1" t="s">
        <v>148</v>
      </c>
      <c r="F1" s="1" t="s">
        <v>149</v>
      </c>
      <c r="G1" s="1" t="s">
        <v>150</v>
      </c>
      <c r="H1" s="1" t="s">
        <v>151</v>
      </c>
      <c r="I1" s="1" t="s">
        <v>152</v>
      </c>
      <c r="J1" s="1" t="s">
        <v>153</v>
      </c>
    </row>
    <row r="2" spans="1:10" x14ac:dyDescent="0.25">
      <c r="A2" s="4" t="s">
        <v>154</v>
      </c>
      <c r="B2">
        <v>9.7066142886727408E-3</v>
      </c>
      <c r="C2">
        <v>6.2737226083356412E-3</v>
      </c>
      <c r="D2">
        <v>-6.145261924082079E-3</v>
      </c>
    </row>
    <row r="3" spans="1:10" x14ac:dyDescent="0.25">
      <c r="A3" s="4" t="s">
        <v>155</v>
      </c>
      <c r="B3">
        <v>-8.8328072250713513E-2</v>
      </c>
      <c r="C3">
        <v>-7.6352599929024642E-2</v>
      </c>
      <c r="D3">
        <v>-6.1489468736132528E-2</v>
      </c>
      <c r="E3">
        <v>-8.7110751860326435E-2</v>
      </c>
      <c r="F3">
        <v>-8.7042622784993057E-2</v>
      </c>
      <c r="G3">
        <v>-9.2869551227301755E-2</v>
      </c>
    </row>
    <row r="4" spans="1:10" x14ac:dyDescent="0.25">
      <c r="A4" s="4" t="s">
        <v>156</v>
      </c>
      <c r="B4">
        <v>-0.26710814540142769</v>
      </c>
      <c r="C4">
        <v>-0.20585852470694949</v>
      </c>
      <c r="D4">
        <v>-0.2436711643275839</v>
      </c>
    </row>
    <row r="5" spans="1:10" x14ac:dyDescent="0.25">
      <c r="A5" s="4" t="s">
        <v>157</v>
      </c>
      <c r="B5">
        <v>-5.5296548541925172E-3</v>
      </c>
      <c r="C5">
        <v>-1.8680744938638083E-2</v>
      </c>
      <c r="D5">
        <v>-1.9770911687559761E-2</v>
      </c>
      <c r="E5">
        <v>-5.6960345761381675E-3</v>
      </c>
      <c r="F5">
        <v>-1.5850196421896057E-2</v>
      </c>
      <c r="G5">
        <v>-9.0425820661733866E-3</v>
      </c>
      <c r="H5">
        <v>-6.6789869710081051E-3</v>
      </c>
      <c r="I5">
        <v>-2.5051885969903279E-2</v>
      </c>
      <c r="J5">
        <v>-1.8274574068502525E-2</v>
      </c>
    </row>
    <row r="6" spans="1:10" x14ac:dyDescent="0.25">
      <c r="A6" s="4" t="s">
        <v>158</v>
      </c>
      <c r="B6">
        <v>5.5342085353367911E-2</v>
      </c>
      <c r="C6">
        <v>5.8414815374855586E-2</v>
      </c>
      <c r="D6">
        <v>5.5711090297139582E-2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Example</vt:lpstr>
      <vt:lpstr>wt</vt:lpstr>
      <vt:lpstr>ctf18</vt:lpstr>
      <vt:lpstr>ctf4</vt:lpstr>
      <vt:lpstr>ctf18 2xSCC2</vt:lpstr>
      <vt:lpstr>ctf4 2xSCC2</vt:lpstr>
      <vt:lpstr>Fitness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Fumasoni</dc:creator>
  <cp:lastModifiedBy>Marco Fumasoni</cp:lastModifiedBy>
  <dcterms:created xsi:type="dcterms:W3CDTF">2020-05-05T00:15:26Z</dcterms:created>
  <dcterms:modified xsi:type="dcterms:W3CDTF">2020-05-05T04:38:32Z</dcterms:modified>
</cp:coreProperties>
</file>