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S:\nas02\mimol\GSoldatiFavre\Manuscripts in preparation\3. AC9\ELIFE - REBUTTAL\"/>
    </mc:Choice>
  </mc:AlternateContent>
  <xr:revisionPtr revIDLastSave="0" documentId="13_ncr:1_{95D42448-2B2B-44FA-B9E3-150931D19FF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Chi2 test et Cohen's D" sheetId="5" r:id="rId1"/>
    <sheet name="Fisher test - Detail" sheetId="6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3" i="5" l="1"/>
  <c r="G72" i="5"/>
  <c r="G71" i="5"/>
  <c r="G70" i="5"/>
  <c r="G69" i="5"/>
  <c r="G68" i="5"/>
  <c r="G67" i="5"/>
  <c r="G66" i="5"/>
  <c r="G65" i="5"/>
  <c r="C12" i="5"/>
  <c r="C13" i="5"/>
  <c r="C14" i="5"/>
  <c r="C15" i="5"/>
  <c r="D12" i="5"/>
  <c r="D13" i="5"/>
  <c r="D14" i="5"/>
  <c r="D15" i="5"/>
  <c r="E12" i="5"/>
  <c r="E13" i="5"/>
  <c r="E14" i="5"/>
  <c r="E15" i="5"/>
  <c r="F15" i="5"/>
  <c r="F14" i="5"/>
  <c r="C20" i="5"/>
  <c r="C44" i="5"/>
  <c r="C43" i="5"/>
  <c r="E42" i="5"/>
  <c r="D42" i="5"/>
  <c r="F12" i="5"/>
  <c r="F13" i="5"/>
  <c r="C18" i="5"/>
  <c r="D18" i="5"/>
  <c r="E18" i="5"/>
  <c r="C19" i="5"/>
  <c r="D19" i="5"/>
  <c r="E19" i="5"/>
  <c r="D20" i="5"/>
  <c r="E20" i="5"/>
  <c r="C23" i="5"/>
  <c r="C21" i="5"/>
  <c r="D21" i="5"/>
  <c r="E21" i="5"/>
  <c r="F21" i="5"/>
  <c r="F18" i="5"/>
  <c r="F19" i="5"/>
  <c r="F20" i="5"/>
</calcChain>
</file>

<file path=xl/sharedStrings.xml><?xml version="1.0" encoding="utf-8"?>
<sst xmlns="http://schemas.openxmlformats.org/spreadsheetml/2006/main" count="253" uniqueCount="90">
  <si>
    <t>Normal</t>
  </si>
  <si>
    <t>Opened ring</t>
  </si>
  <si>
    <t>Major cyto defects</t>
  </si>
  <si>
    <t>Summary</t>
  </si>
  <si>
    <t>n total</t>
  </si>
  <si>
    <t>%</t>
  </si>
  <si>
    <t>AC9</t>
  </si>
  <si>
    <t>WT</t>
  </si>
  <si>
    <t>AC10</t>
  </si>
  <si>
    <t>SUM</t>
  </si>
  <si>
    <t>Average 1</t>
  </si>
  <si>
    <t>Average 2</t>
  </si>
  <si>
    <t>SD1</t>
  </si>
  <si>
    <t>SD2</t>
  </si>
  <si>
    <t>n1</t>
  </si>
  <si>
    <t>n2</t>
  </si>
  <si>
    <t>WT vs AC9</t>
  </si>
  <si>
    <t>WT vs AC10</t>
  </si>
  <si>
    <t>AC9 vs AC10</t>
  </si>
  <si>
    <t>average</t>
  </si>
  <si>
    <t>sd</t>
  </si>
  <si>
    <t>NORMAL</t>
  </si>
  <si>
    <t>OPEN RING</t>
  </si>
  <si>
    <t>MAJOR CYTO DEFECTS</t>
  </si>
  <si>
    <t>Raw</t>
  </si>
  <si>
    <t>Chi2</t>
  </si>
  <si>
    <t>p&lt;0.0001</t>
  </si>
  <si>
    <t>Normal vs Opened rings</t>
  </si>
  <si>
    <t>Normal vs Major cyto defect</t>
  </si>
  <si>
    <t>p&gt;0.9999</t>
  </si>
  <si>
    <t>RAW DATA</t>
  </si>
  <si>
    <t>Real values</t>
  </si>
  <si>
    <t>Expected values</t>
  </si>
  <si>
    <t>TEST ON THE GLOBAL EFFECT : Chi2 test WT/AC9/AC10</t>
  </si>
  <si>
    <t xml:space="preserve">COMPARISON TESTS 2 BY 2 </t>
  </si>
  <si>
    <t>Categories</t>
  </si>
  <si>
    <t xml:space="preserve">Interpretation </t>
  </si>
  <si>
    <t>For example, if we take the 1st Normal vs opened ring case in WT vs AC9, the significance is great because the distribution between the 2 groups (WT / AC9) in the Normal / Open Ring categories is opposed</t>
  </si>
  <si>
    <t>Method 2 : Standardized deviations from expected values</t>
  </si>
  <si>
    <t>The difference is significant if &lt; -2 or &gt; 2</t>
  </si>
  <si>
    <t>The number of "normal" events is greatly over-represented in WT and under-represented in AC9 / AC10 compared to the expected values</t>
  </si>
  <si>
    <t>The number of "Opened ring" events is under-represented in WT, identical to the expected values in AC9 and over-represented in AC10 compared to the expected values</t>
  </si>
  <si>
    <t>The number of "Major cytodefect" events is under-represented in WT, and over-represented in AC9 / AC10 compared to expected values</t>
  </si>
  <si>
    <t>Complementary approach : Size effect (Cohen's D coefficient)</t>
  </si>
  <si>
    <t>An effect is considered "strong" when the Cohen coefficient (Cohen's D) is greater than 1</t>
  </si>
  <si>
    <t xml:space="preserve">CALCUL COHEN'S D </t>
  </si>
  <si>
    <t xml:space="preserve">Cohen's d </t>
  </si>
  <si>
    <t xml:space="preserve">The test compares the distribution of events of 2 groups in 2 categories (it compares the data of a contingency table).
</t>
  </si>
  <si>
    <t xml:space="preserve">Another example, Normal vs opened ring in AC9 vs AC10, no significance because the distribution of the 2 groups is similar in the 2 categories
</t>
  </si>
  <si>
    <t>Method 1: Fisher test (details in the next page)</t>
  </si>
  <si>
    <t>p values table (summary)</t>
  </si>
  <si>
    <t>Table Analyzed</t>
  </si>
  <si>
    <t>Fisher 2by2 WT/AC9 for Normal/OpenRing</t>
  </si>
  <si>
    <t>Fisher 2by2 WT/AC10 for Normal/OpenRing</t>
  </si>
  <si>
    <t>Fisher 2by2 AC9/AC10 Normal/OpenRing</t>
  </si>
  <si>
    <t>P value and statistical significance</t>
  </si>
  <si>
    <t xml:space="preserve">  Test</t>
  </si>
  <si>
    <t>Fisher's exact test</t>
  </si>
  <si>
    <t xml:space="preserve">  P value</t>
  </si>
  <si>
    <t>&lt;0,0001</t>
  </si>
  <si>
    <t>&gt;0,9999</t>
  </si>
  <si>
    <t xml:space="preserve">  P value summary</t>
  </si>
  <si>
    <t>****</t>
  </si>
  <si>
    <t>ns</t>
  </si>
  <si>
    <t xml:space="preserve">  One- or two-sided</t>
  </si>
  <si>
    <t>Two-sided</t>
  </si>
  <si>
    <t xml:space="preserve">  Statistically significant (P &lt; 0.05)?</t>
  </si>
  <si>
    <t>Yes</t>
  </si>
  <si>
    <t>No</t>
  </si>
  <si>
    <t>Effect size</t>
  </si>
  <si>
    <t>Value</t>
  </si>
  <si>
    <t>95% CI</t>
  </si>
  <si>
    <t xml:space="preserve">  Odds ratio</t>
  </si>
  <si>
    <t>Infinity</t>
  </si>
  <si>
    <t>42,21 to Infinity</t>
  </si>
  <si>
    <t>39,11 to Infinity</t>
  </si>
  <si>
    <t>0,5039 to 1,932</t>
  </si>
  <si>
    <t xml:space="preserve">  Reciprocal of odds ratio</t>
  </si>
  <si>
    <t>0,000 to 0,02369</t>
  </si>
  <si>
    <t>0,000 to 0,02557</t>
  </si>
  <si>
    <t>0,5176 to 1,985</t>
  </si>
  <si>
    <t>Methods used to compute CIs</t>
  </si>
  <si>
    <t>Baptista-Pike</t>
  </si>
  <si>
    <t>Fisher 2by2 WT/AC9 Normal/Major cyto defect</t>
  </si>
  <si>
    <t>Fisher 2by2 WT/AC10 Normal/Major cyto defect</t>
  </si>
  <si>
    <t>FIsher 2by2 AC9/AC10 Normal/Major cyto defect</t>
  </si>
  <si>
    <t>163,2 to 2621</t>
  </si>
  <si>
    <t>85,53 to 1357</t>
  </si>
  <si>
    <t>0,0003815 to 0,006127</t>
  </si>
  <si>
    <t>0,0007370 to 0,01169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</si>
</sst>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212121"/>
      <name val="Calibri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6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6" borderId="0" xfId="0" applyFill="1" applyBorder="1" applyAlignment="1"/>
    <xf numFmtId="0" fontId="0" fillId="0" borderId="0" xfId="0" applyFill="1" applyAlignment="1">
      <alignment horizontal="left"/>
    </xf>
    <xf numFmtId="0" fontId="1" fillId="0" borderId="15" xfId="0" applyFont="1" applyBorder="1" applyAlignment="1">
      <alignment horizontal="center"/>
    </xf>
    <xf numFmtId="0" fontId="0" fillId="6" borderId="0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10" borderId="0" xfId="0" applyFill="1"/>
    <xf numFmtId="0" fontId="7" fillId="10" borderId="0" xfId="0" applyFont="1" applyFill="1"/>
    <xf numFmtId="0" fontId="0" fillId="11" borderId="0" xfId="0" applyFill="1"/>
    <xf numFmtId="0" fontId="0" fillId="12" borderId="0" xfId="0" applyFill="1"/>
    <xf numFmtId="0" fontId="0" fillId="12" borderId="0" xfId="0" applyFill="1" applyAlignment="1">
      <alignment horizontal="center"/>
    </xf>
    <xf numFmtId="0" fontId="0" fillId="13" borderId="0" xfId="0" applyFill="1"/>
  </cellXfs>
  <cellStyles count="6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3"/>
  <sheetViews>
    <sheetView topLeftCell="A16" zoomScale="95" zoomScaleNormal="95" zoomScalePageLayoutView="95" workbookViewId="0">
      <selection activeCell="J19" sqref="J19"/>
    </sheetView>
  </sheetViews>
  <sheetFormatPr baseColWidth="10" defaultRowHeight="15.6" x14ac:dyDescent="0.3"/>
  <cols>
    <col min="1" max="1" width="26.3984375" style="30" customWidth="1"/>
    <col min="2" max="2" width="11.796875" style="30" customWidth="1"/>
    <col min="3" max="3" width="11" style="30" bestFit="1" customWidth="1"/>
    <col min="4" max="4" width="11.19921875" style="30"/>
    <col min="5" max="6" width="16.3984375" style="30" customWidth="1"/>
    <col min="7" max="9" width="11.19921875" style="30"/>
    <col min="10" max="10" width="16.796875" style="30" customWidth="1"/>
    <col min="11" max="12" width="11.19921875" style="30"/>
    <col min="13" max="13" width="20.69921875" style="30" customWidth="1"/>
    <col min="14" max="23" width="11.19921875" style="30"/>
    <col min="24" max="24" width="21.796875" style="30" customWidth="1"/>
    <col min="25" max="16384" width="11.19921875" style="30"/>
  </cols>
  <sheetData>
    <row r="1" spans="1:37" s="31" customFormat="1" ht="16.2" thickBot="1" x14ac:dyDescent="0.35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x14ac:dyDescent="0.3">
      <c r="A2" s="43"/>
      <c r="B2" s="44" t="s">
        <v>3</v>
      </c>
      <c r="C2" s="1" t="s">
        <v>0</v>
      </c>
      <c r="D2" s="1" t="s">
        <v>1</v>
      </c>
      <c r="E2" s="1" t="s">
        <v>2</v>
      </c>
      <c r="F2" s="51"/>
      <c r="G2" s="44" t="s">
        <v>3</v>
      </c>
      <c r="H2" s="1" t="s">
        <v>0</v>
      </c>
      <c r="I2" s="1" t="s">
        <v>1</v>
      </c>
      <c r="J2" s="2" t="s">
        <v>2</v>
      </c>
      <c r="K2" s="10"/>
      <c r="L2" s="10"/>
    </row>
    <row r="3" spans="1:37" x14ac:dyDescent="0.3">
      <c r="A3" s="71" t="s">
        <v>7</v>
      </c>
      <c r="B3" s="4" t="s">
        <v>4</v>
      </c>
      <c r="C3" s="5">
        <v>54</v>
      </c>
      <c r="D3" s="5">
        <v>0</v>
      </c>
      <c r="E3" s="5">
        <v>0</v>
      </c>
      <c r="F3" s="5"/>
      <c r="G3" s="4" t="s">
        <v>5</v>
      </c>
      <c r="H3" s="7">
        <v>100</v>
      </c>
      <c r="I3" s="7">
        <v>0</v>
      </c>
      <c r="J3" s="45">
        <v>0</v>
      </c>
      <c r="K3" s="10"/>
      <c r="L3" s="10"/>
    </row>
    <row r="4" spans="1:37" x14ac:dyDescent="0.3">
      <c r="A4" s="71"/>
      <c r="B4" s="4" t="s">
        <v>4</v>
      </c>
      <c r="C4" s="5">
        <v>128</v>
      </c>
      <c r="D4" s="5">
        <v>0</v>
      </c>
      <c r="E4" s="5">
        <v>2</v>
      </c>
      <c r="F4" s="5"/>
      <c r="G4" s="4" t="s">
        <v>5</v>
      </c>
      <c r="H4" s="7">
        <v>98.461538461538467</v>
      </c>
      <c r="I4" s="7">
        <v>0</v>
      </c>
      <c r="J4" s="45">
        <v>1.5384615384615385</v>
      </c>
      <c r="K4" s="10"/>
      <c r="L4" s="10"/>
    </row>
    <row r="5" spans="1:37" x14ac:dyDescent="0.3">
      <c r="A5" s="71" t="s">
        <v>6</v>
      </c>
      <c r="B5" s="4" t="s">
        <v>4</v>
      </c>
      <c r="C5" s="5">
        <v>12</v>
      </c>
      <c r="D5" s="5">
        <v>12</v>
      </c>
      <c r="E5" s="5">
        <v>94</v>
      </c>
      <c r="F5" s="5"/>
      <c r="G5" s="4" t="s">
        <v>5</v>
      </c>
      <c r="H5" s="7">
        <v>10.169491525423728</v>
      </c>
      <c r="I5" s="7">
        <v>10.169491525423728</v>
      </c>
      <c r="J5" s="45">
        <v>79.66101694915254</v>
      </c>
      <c r="K5" s="10"/>
      <c r="L5" s="10"/>
    </row>
    <row r="6" spans="1:37" x14ac:dyDescent="0.3">
      <c r="A6" s="71"/>
      <c r="B6" s="4" t="s">
        <v>4</v>
      </c>
      <c r="C6" s="5">
        <v>22</v>
      </c>
      <c r="D6" s="5">
        <v>18</v>
      </c>
      <c r="E6" s="5">
        <v>141</v>
      </c>
      <c r="F6" s="5"/>
      <c r="G6" s="4" t="s">
        <v>5</v>
      </c>
      <c r="H6" s="7">
        <v>12.154696132596685</v>
      </c>
      <c r="I6" s="7">
        <v>9.94475138121547</v>
      </c>
      <c r="J6" s="45">
        <v>77.900552486187848</v>
      </c>
      <c r="K6" s="10"/>
      <c r="L6" s="10"/>
    </row>
    <row r="7" spans="1:37" x14ac:dyDescent="0.3">
      <c r="A7" s="71" t="s">
        <v>8</v>
      </c>
      <c r="B7" s="4" t="s">
        <v>4</v>
      </c>
      <c r="C7" s="5">
        <v>19</v>
      </c>
      <c r="D7" s="5">
        <v>17</v>
      </c>
      <c r="E7" s="5">
        <v>57</v>
      </c>
      <c r="F7" s="5"/>
      <c r="G7" s="4" t="s">
        <v>5</v>
      </c>
      <c r="H7" s="7">
        <v>20.43010752688172</v>
      </c>
      <c r="I7" s="7">
        <v>18.27956989247312</v>
      </c>
      <c r="J7" s="45">
        <v>61.29032258064516</v>
      </c>
      <c r="K7" s="10"/>
      <c r="L7" s="10"/>
    </row>
    <row r="8" spans="1:37" ht="16.2" thickBot="1" x14ac:dyDescent="0.35">
      <c r="A8" s="72"/>
      <c r="B8" s="46" t="s">
        <v>4</v>
      </c>
      <c r="C8" s="47">
        <v>23</v>
      </c>
      <c r="D8" s="47">
        <v>20</v>
      </c>
      <c r="E8" s="47">
        <v>93</v>
      </c>
      <c r="F8" s="47"/>
      <c r="G8" s="46" t="s">
        <v>5</v>
      </c>
      <c r="H8" s="48">
        <v>16.911764705882351</v>
      </c>
      <c r="I8" s="48">
        <v>14.705882352941176</v>
      </c>
      <c r="J8" s="49">
        <v>68.382352941176464</v>
      </c>
      <c r="K8" s="10"/>
      <c r="L8" s="10"/>
    </row>
    <row r="9" spans="1:37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7" s="31" customFormat="1" ht="16.2" thickBot="1" x14ac:dyDescent="0.35">
      <c r="A10" s="66" t="s">
        <v>33</v>
      </c>
      <c r="B10" s="63"/>
      <c r="C10" s="63"/>
      <c r="D10" s="63"/>
      <c r="E10" s="63"/>
      <c r="F10" s="63"/>
      <c r="G10" s="50"/>
      <c r="H10" s="50"/>
      <c r="I10" s="50"/>
      <c r="J10" s="50"/>
      <c r="K10" s="50"/>
      <c r="L10" s="5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x14ac:dyDescent="0.3">
      <c r="A11" s="73" t="s">
        <v>31</v>
      </c>
      <c r="B11" s="51"/>
      <c r="C11" s="1" t="s">
        <v>0</v>
      </c>
      <c r="D11" s="1" t="s">
        <v>1</v>
      </c>
      <c r="E11" s="1" t="s">
        <v>2</v>
      </c>
      <c r="F11" s="53" t="s">
        <v>9</v>
      </c>
      <c r="G11" s="10"/>
      <c r="H11" s="10"/>
      <c r="I11" s="10"/>
      <c r="J11" s="10"/>
      <c r="K11" s="10"/>
      <c r="L11" s="10"/>
    </row>
    <row r="12" spans="1:37" x14ac:dyDescent="0.3">
      <c r="A12" s="74"/>
      <c r="B12" s="88" t="s">
        <v>7</v>
      </c>
      <c r="C12" s="5">
        <f>SUM(C3:C4)</f>
        <v>182</v>
      </c>
      <c r="D12" s="5">
        <f>SUM(D3:D4)</f>
        <v>0</v>
      </c>
      <c r="E12" s="5">
        <f>SUM(E3:E4)</f>
        <v>2</v>
      </c>
      <c r="F12" s="55">
        <f>SUM(C12:E12)</f>
        <v>184</v>
      </c>
      <c r="G12" s="10"/>
      <c r="H12" s="10"/>
      <c r="I12" s="10"/>
      <c r="J12" s="10"/>
      <c r="K12" s="10"/>
      <c r="L12" s="10"/>
    </row>
    <row r="13" spans="1:37" x14ac:dyDescent="0.3">
      <c r="A13" s="74"/>
      <c r="B13" s="88" t="s">
        <v>6</v>
      </c>
      <c r="C13" s="5">
        <f>SUM(C5:C6)</f>
        <v>34</v>
      </c>
      <c r="D13" s="5">
        <f>SUM(D5:D6)</f>
        <v>30</v>
      </c>
      <c r="E13" s="5">
        <f>SUM(E5:E6)</f>
        <v>235</v>
      </c>
      <c r="F13" s="55">
        <f>SUM(C13:E13)</f>
        <v>299</v>
      </c>
      <c r="G13" s="10"/>
      <c r="H13" s="10"/>
      <c r="I13" s="10"/>
      <c r="J13" s="10"/>
      <c r="K13" s="10"/>
      <c r="L13" s="10"/>
    </row>
    <row r="14" spans="1:37" x14ac:dyDescent="0.3">
      <c r="A14" s="74"/>
      <c r="B14" s="88" t="s">
        <v>8</v>
      </c>
      <c r="C14" s="5">
        <f>SUM(C7:C8)</f>
        <v>42</v>
      </c>
      <c r="D14" s="5">
        <f>SUM(D7:D8)</f>
        <v>37</v>
      </c>
      <c r="E14" s="5">
        <f>SUM(E7:E8)</f>
        <v>150</v>
      </c>
      <c r="F14" s="55">
        <f>SUM(C14:E14)</f>
        <v>229</v>
      </c>
      <c r="G14" s="10"/>
      <c r="H14" s="10"/>
      <c r="I14" s="10"/>
      <c r="J14" s="10"/>
      <c r="K14" s="10"/>
      <c r="L14" s="10"/>
    </row>
    <row r="15" spans="1:37" x14ac:dyDescent="0.3">
      <c r="A15" s="75"/>
      <c r="B15" s="52" t="s">
        <v>9</v>
      </c>
      <c r="C15" s="5">
        <f>SUM(C12:C14)</f>
        <v>258</v>
      </c>
      <c r="D15" s="5">
        <f t="shared" ref="D15:E15" si="0">SUM(D12:D14)</f>
        <v>67</v>
      </c>
      <c r="E15" s="5">
        <f t="shared" si="0"/>
        <v>387</v>
      </c>
      <c r="F15" s="55">
        <f>SUM(C15:E15)</f>
        <v>712</v>
      </c>
      <c r="G15" s="10"/>
      <c r="H15" s="10"/>
      <c r="I15" s="10"/>
      <c r="J15" s="10"/>
      <c r="K15" s="10"/>
      <c r="L15" s="10"/>
    </row>
    <row r="16" spans="1:37" ht="16.2" thickBot="1" x14ac:dyDescent="0.35">
      <c r="A16" s="59"/>
      <c r="B16" s="60"/>
      <c r="C16" s="60"/>
      <c r="D16" s="60"/>
      <c r="E16" s="60"/>
      <c r="F16" s="61"/>
      <c r="G16" s="10"/>
      <c r="H16" s="10"/>
      <c r="I16" s="10"/>
      <c r="J16" s="10"/>
      <c r="K16" s="10"/>
      <c r="L16" s="10"/>
    </row>
    <row r="17" spans="1:37" x14ac:dyDescent="0.3">
      <c r="A17" s="76" t="s">
        <v>32</v>
      </c>
      <c r="B17" s="5"/>
      <c r="C17" s="6" t="s">
        <v>0</v>
      </c>
      <c r="D17" s="6" t="s">
        <v>1</v>
      </c>
      <c r="E17" s="6" t="s">
        <v>2</v>
      </c>
      <c r="F17" s="53" t="s">
        <v>9</v>
      </c>
      <c r="G17" s="10"/>
      <c r="H17" s="10"/>
      <c r="I17" s="10"/>
      <c r="J17" s="10"/>
      <c r="K17" s="10"/>
      <c r="L17" s="10"/>
    </row>
    <row r="18" spans="1:37" x14ac:dyDescent="0.3">
      <c r="A18" s="74"/>
      <c r="B18" s="88" t="s">
        <v>7</v>
      </c>
      <c r="C18" s="5">
        <f>C15/$F$15*$F$12</f>
        <v>66.674157303370791</v>
      </c>
      <c r="D18" s="5">
        <f>D15/$F$15*$F$12</f>
        <v>17.314606741573034</v>
      </c>
      <c r="E18" s="5">
        <f>E15/$F$15*$F$12</f>
        <v>100.01123595505618</v>
      </c>
      <c r="F18" s="55">
        <f t="shared" ref="F18:F21" si="1">SUM(C18:E18)</f>
        <v>184</v>
      </c>
      <c r="G18" s="10"/>
      <c r="H18" s="10"/>
      <c r="I18" s="10"/>
      <c r="J18" s="10"/>
      <c r="K18" s="10"/>
      <c r="L18" s="10"/>
    </row>
    <row r="19" spans="1:37" x14ac:dyDescent="0.3">
      <c r="A19" s="74"/>
      <c r="B19" s="88" t="s">
        <v>6</v>
      </c>
      <c r="C19" s="5">
        <f>C15/$F$15*$F$13</f>
        <v>108.34550561797752</v>
      </c>
      <c r="D19" s="5">
        <f>D15/$F$15*$F$13</f>
        <v>28.136235955056179</v>
      </c>
      <c r="E19" s="5">
        <f>E15/$F$15*$F$13</f>
        <v>162.51825842696627</v>
      </c>
      <c r="F19" s="55">
        <f t="shared" si="1"/>
        <v>299</v>
      </c>
      <c r="G19" s="8"/>
      <c r="H19" s="10"/>
      <c r="I19" s="10"/>
      <c r="J19" s="10"/>
      <c r="K19" s="10"/>
      <c r="L19" s="10"/>
    </row>
    <row r="20" spans="1:37" x14ac:dyDescent="0.3">
      <c r="A20" s="74"/>
      <c r="B20" s="88" t="s">
        <v>8</v>
      </c>
      <c r="C20" s="5">
        <f>C15/$F$15*$F$14</f>
        <v>82.980337078651687</v>
      </c>
      <c r="D20" s="5">
        <f>D15/$F$15*$F$14</f>
        <v>21.549157303370784</v>
      </c>
      <c r="E20" s="5">
        <f>E15/$F$15*$F$14</f>
        <v>124.47050561797752</v>
      </c>
      <c r="F20" s="55">
        <f t="shared" si="1"/>
        <v>229</v>
      </c>
      <c r="G20" s="10"/>
      <c r="H20" s="10"/>
      <c r="I20" s="10"/>
      <c r="J20" s="10"/>
      <c r="K20" s="10"/>
      <c r="L20" s="10"/>
    </row>
    <row r="21" spans="1:37" x14ac:dyDescent="0.3">
      <c r="A21" s="75"/>
      <c r="B21" s="52" t="s">
        <v>9</v>
      </c>
      <c r="C21" s="5">
        <f>SUM(C18:C20)</f>
        <v>258</v>
      </c>
      <c r="D21" s="5">
        <f t="shared" ref="D21" si="2">SUM(D18:D20)</f>
        <v>67</v>
      </c>
      <c r="E21" s="5">
        <f t="shared" ref="E21" si="3">SUM(E18:E20)</f>
        <v>387</v>
      </c>
      <c r="F21" s="55">
        <f t="shared" si="1"/>
        <v>712</v>
      </c>
      <c r="G21" s="10"/>
      <c r="H21" s="10"/>
      <c r="I21" s="10"/>
      <c r="J21" s="10"/>
      <c r="K21" s="10"/>
      <c r="L21" s="10"/>
    </row>
    <row r="22" spans="1:37" x14ac:dyDescent="0.3">
      <c r="A22" s="54"/>
      <c r="B22" s="5"/>
      <c r="C22" s="5"/>
      <c r="D22" s="5"/>
      <c r="E22" s="5"/>
      <c r="F22" s="55"/>
      <c r="G22" s="10"/>
      <c r="H22" s="10"/>
      <c r="I22" s="10"/>
      <c r="J22" s="10"/>
      <c r="K22" s="10"/>
      <c r="L22" s="10"/>
    </row>
    <row r="23" spans="1:37" ht="16.2" thickBot="1" x14ac:dyDescent="0.35">
      <c r="A23" s="56"/>
      <c r="B23" s="57" t="s">
        <v>25</v>
      </c>
      <c r="C23" s="47">
        <f>CHITEST(C12:E14,C18:E20)</f>
        <v>2.2006991113528979E-92</v>
      </c>
      <c r="D23" s="47"/>
      <c r="E23" s="47"/>
      <c r="F23" s="58"/>
      <c r="G23" s="10"/>
      <c r="H23" s="10"/>
      <c r="I23" s="10"/>
      <c r="J23" s="10"/>
      <c r="K23" s="10"/>
      <c r="L23" s="10"/>
    </row>
    <row r="24" spans="1:37" x14ac:dyDescent="0.3">
      <c r="A24" s="10"/>
      <c r="B24" s="10"/>
      <c r="C24" s="10"/>
      <c r="D24" s="10"/>
      <c r="E24" s="10"/>
      <c r="F24" s="10"/>
      <c r="G24" s="8"/>
      <c r="H24" s="10"/>
      <c r="I24" s="10"/>
      <c r="J24" s="10"/>
      <c r="K24" s="10"/>
      <c r="L24" s="10"/>
    </row>
    <row r="25" spans="1:37" s="31" customFormat="1" x14ac:dyDescent="0.3">
      <c r="A25" s="31" t="s">
        <v>34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33" customFormat="1" x14ac:dyDescent="0.3"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34" customFormat="1" x14ac:dyDescent="0.3">
      <c r="A27" s="67" t="s">
        <v>49</v>
      </c>
    </row>
    <row r="28" spans="1:37" x14ac:dyDescent="0.3">
      <c r="A28" s="5" t="s">
        <v>50</v>
      </c>
      <c r="B28" s="5"/>
      <c r="C28" s="5"/>
      <c r="D28" s="5"/>
    </row>
    <row r="29" spans="1:37" x14ac:dyDescent="0.3">
      <c r="A29" s="5" t="s">
        <v>35</v>
      </c>
      <c r="B29" s="89" t="s">
        <v>16</v>
      </c>
      <c r="C29" s="89" t="s">
        <v>17</v>
      </c>
      <c r="D29" s="89" t="s">
        <v>18</v>
      </c>
    </row>
    <row r="30" spans="1:37" x14ac:dyDescent="0.3">
      <c r="A30" s="6" t="s">
        <v>27</v>
      </c>
      <c r="B30" s="77" t="s">
        <v>26</v>
      </c>
      <c r="C30" s="77" t="s">
        <v>26</v>
      </c>
      <c r="D30" s="5" t="s">
        <v>29</v>
      </c>
      <c r="J30" s="10"/>
      <c r="K30" s="10"/>
    </row>
    <row r="31" spans="1:37" x14ac:dyDescent="0.3">
      <c r="A31" s="6" t="s">
        <v>28</v>
      </c>
      <c r="B31" s="77" t="s">
        <v>26</v>
      </c>
      <c r="C31" s="77" t="s">
        <v>26</v>
      </c>
      <c r="D31" s="5" t="s">
        <v>29</v>
      </c>
    </row>
    <row r="34" spans="1:11" x14ac:dyDescent="0.3">
      <c r="A34" s="30" t="s">
        <v>36</v>
      </c>
      <c r="B34" s="62" t="s">
        <v>47</v>
      </c>
    </row>
    <row r="35" spans="1:11" x14ac:dyDescent="0.3">
      <c r="A35" s="62"/>
      <c r="B35" s="62" t="s">
        <v>37</v>
      </c>
      <c r="J35" s="10"/>
      <c r="K35" s="10"/>
    </row>
    <row r="36" spans="1:11" x14ac:dyDescent="0.3">
      <c r="A36" s="62"/>
      <c r="B36" s="62" t="s">
        <v>48</v>
      </c>
    </row>
    <row r="39" spans="1:11" s="34" customFormat="1" x14ac:dyDescent="0.3">
      <c r="A39" s="67" t="s">
        <v>38</v>
      </c>
      <c r="G39" s="20"/>
      <c r="H39" s="35"/>
      <c r="I39" s="35"/>
      <c r="J39" s="35"/>
      <c r="K39" s="35"/>
    </row>
    <row r="40" spans="1:11" x14ac:dyDescent="0.3">
      <c r="A40" s="62" t="s">
        <v>39</v>
      </c>
    </row>
    <row r="41" spans="1:11" x14ac:dyDescent="0.3">
      <c r="B41" s="5"/>
      <c r="C41" s="6" t="s">
        <v>0</v>
      </c>
      <c r="D41" s="6" t="s">
        <v>1</v>
      </c>
      <c r="E41" s="6" t="s">
        <v>2</v>
      </c>
    </row>
    <row r="42" spans="1:11" x14ac:dyDescent="0.3">
      <c r="B42" s="89" t="s">
        <v>7</v>
      </c>
      <c r="C42" s="37">
        <v>20.539173999999999</v>
      </c>
      <c r="D42" s="38">
        <f>-5.0767934</f>
        <v>-5.0767933999999997</v>
      </c>
      <c r="E42" s="38">
        <f>-16.84507</f>
        <v>-16.84507</v>
      </c>
    </row>
    <row r="43" spans="1:11" x14ac:dyDescent="0.3">
      <c r="B43" s="89" t="s">
        <v>6</v>
      </c>
      <c r="C43" s="37">
        <f>-11.744278</f>
        <v>-11.744278</v>
      </c>
      <c r="D43" s="36">
        <v>0.48471120000000001</v>
      </c>
      <c r="E43" s="38">
        <v>11.049454000000001</v>
      </c>
    </row>
    <row r="44" spans="1:11" x14ac:dyDescent="0.3">
      <c r="B44" s="89" t="s">
        <v>8</v>
      </c>
      <c r="C44" s="37">
        <f>-6.840163</f>
        <v>-6.8401630000000004</v>
      </c>
      <c r="D44" s="38">
        <v>4.2458397000000003</v>
      </c>
      <c r="E44" s="38">
        <v>4.1121949999999998</v>
      </c>
    </row>
    <row r="45" spans="1:11" x14ac:dyDescent="0.3">
      <c r="A45" s="39"/>
    </row>
    <row r="46" spans="1:11" x14ac:dyDescent="0.3">
      <c r="A46" s="30" t="s">
        <v>36</v>
      </c>
      <c r="B46" s="62" t="s">
        <v>40</v>
      </c>
    </row>
    <row r="47" spans="1:11" x14ac:dyDescent="0.3">
      <c r="B47" s="62" t="s">
        <v>41</v>
      </c>
    </row>
    <row r="48" spans="1:11" x14ac:dyDescent="0.3">
      <c r="B48" s="62" t="s">
        <v>42</v>
      </c>
    </row>
    <row r="51" spans="1:37" s="34" customFormat="1" x14ac:dyDescent="0.3">
      <c r="A51" s="67" t="s">
        <v>43</v>
      </c>
      <c r="G51" s="20"/>
      <c r="H51" s="35"/>
      <c r="I51" s="35"/>
    </row>
    <row r="52" spans="1:37" ht="16.2" thickBot="1" x14ac:dyDescent="0.35"/>
    <row r="53" spans="1:37" ht="16.2" thickBot="1" x14ac:dyDescent="0.35">
      <c r="B53" s="40"/>
      <c r="C53" s="12" t="s">
        <v>24</v>
      </c>
      <c r="D53" s="41" t="s">
        <v>0</v>
      </c>
      <c r="E53" s="41" t="s">
        <v>1</v>
      </c>
      <c r="F53" s="41" t="s">
        <v>2</v>
      </c>
      <c r="G53" s="42"/>
    </row>
    <row r="54" spans="1:37" x14ac:dyDescent="0.3">
      <c r="B54" s="9" t="s">
        <v>7</v>
      </c>
      <c r="C54" s="13" t="s">
        <v>19</v>
      </c>
      <c r="D54" s="10">
        <v>91</v>
      </c>
      <c r="E54" s="10">
        <v>0</v>
      </c>
      <c r="F54" s="10">
        <v>1</v>
      </c>
      <c r="G54" s="26"/>
    </row>
    <row r="55" spans="1:37" x14ac:dyDescent="0.3">
      <c r="B55" s="9" t="s">
        <v>6</v>
      </c>
      <c r="C55" s="13" t="s">
        <v>19</v>
      </c>
      <c r="D55" s="10">
        <v>17</v>
      </c>
      <c r="E55" s="10">
        <v>15</v>
      </c>
      <c r="F55" s="10">
        <v>117.5</v>
      </c>
      <c r="G55" s="26"/>
    </row>
    <row r="56" spans="1:37" x14ac:dyDescent="0.3">
      <c r="B56" s="9" t="s">
        <v>8</v>
      </c>
      <c r="C56" s="13" t="s">
        <v>19</v>
      </c>
      <c r="D56" s="3">
        <v>21</v>
      </c>
      <c r="E56" s="10">
        <v>18.5</v>
      </c>
      <c r="F56" s="10">
        <v>75</v>
      </c>
      <c r="G56" s="26"/>
    </row>
    <row r="57" spans="1:37" x14ac:dyDescent="0.3">
      <c r="B57" s="32"/>
      <c r="C57" s="26"/>
      <c r="D57" s="10"/>
      <c r="E57" s="10"/>
      <c r="F57" s="10"/>
      <c r="G57" s="26"/>
    </row>
    <row r="58" spans="1:37" x14ac:dyDescent="0.3">
      <c r="B58" s="9" t="s">
        <v>7</v>
      </c>
      <c r="C58" s="13" t="s">
        <v>20</v>
      </c>
      <c r="D58" s="10">
        <v>52.32590180780452</v>
      </c>
      <c r="E58" s="10">
        <v>0</v>
      </c>
      <c r="F58" s="10">
        <v>1.4142135623730951</v>
      </c>
      <c r="G58" s="26"/>
    </row>
    <row r="59" spans="1:37" x14ac:dyDescent="0.3">
      <c r="B59" s="9" t="s">
        <v>6</v>
      </c>
      <c r="C59" s="13" t="s">
        <v>20</v>
      </c>
      <c r="D59" s="10">
        <v>7.0710678118654755</v>
      </c>
      <c r="E59" s="10">
        <v>4.2426406871192848</v>
      </c>
      <c r="F59" s="10">
        <v>33.234018715767732</v>
      </c>
      <c r="G59" s="26"/>
    </row>
    <row r="60" spans="1:37" ht="16.2" thickBot="1" x14ac:dyDescent="0.35">
      <c r="B60" s="11" t="s">
        <v>8</v>
      </c>
      <c r="C60" s="14" t="s">
        <v>20</v>
      </c>
      <c r="D60" s="15">
        <v>2.8284271247461903</v>
      </c>
      <c r="E60" s="15">
        <v>2.1213203435596424</v>
      </c>
      <c r="F60" s="15">
        <v>25.45584412271571</v>
      </c>
      <c r="G60" s="29"/>
    </row>
    <row r="61" spans="1:37" x14ac:dyDescent="0.3">
      <c r="B61" s="18"/>
      <c r="C61" s="19"/>
      <c r="D61" s="10"/>
      <c r="E61" s="10"/>
      <c r="F61" s="10"/>
      <c r="G61" s="10"/>
    </row>
    <row r="62" spans="1:37" s="33" customFormat="1" ht="16.2" thickBot="1" x14ac:dyDescent="0.35">
      <c r="A62" s="64" t="s">
        <v>44</v>
      </c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</row>
    <row r="63" spans="1:37" ht="16.2" thickBot="1" x14ac:dyDescent="0.35">
      <c r="A63" s="68" t="s">
        <v>45</v>
      </c>
      <c r="B63" s="69"/>
      <c r="C63" s="69"/>
      <c r="D63" s="69"/>
      <c r="E63" s="69"/>
      <c r="F63" s="69"/>
      <c r="G63" s="69"/>
      <c r="H63" s="69"/>
      <c r="I63" s="70"/>
    </row>
    <row r="64" spans="1:37" ht="16.2" thickBot="1" x14ac:dyDescent="0.35">
      <c r="A64" s="21"/>
      <c r="B64" s="15"/>
      <c r="C64" s="22" t="s">
        <v>10</v>
      </c>
      <c r="D64" s="22" t="s">
        <v>11</v>
      </c>
      <c r="E64" s="22" t="s">
        <v>12</v>
      </c>
      <c r="F64" s="22" t="s">
        <v>13</v>
      </c>
      <c r="G64" s="65" t="s">
        <v>46</v>
      </c>
      <c r="H64" s="22" t="s">
        <v>14</v>
      </c>
      <c r="I64" s="23" t="s">
        <v>15</v>
      </c>
    </row>
    <row r="65" spans="1:9" x14ac:dyDescent="0.3">
      <c r="A65" s="83" t="s">
        <v>21</v>
      </c>
      <c r="B65" s="90" t="s">
        <v>16</v>
      </c>
      <c r="C65" s="10">
        <v>91</v>
      </c>
      <c r="D65" s="10">
        <v>17</v>
      </c>
      <c r="E65" s="10">
        <v>52.32590180780452</v>
      </c>
      <c r="F65" s="10">
        <v>7.0710678118654755</v>
      </c>
      <c r="G65" s="78">
        <f>(C65-D65)/SQRT(((E65*E65)*(H65/(H65+I65)))+((F65*F65)*(I65/(H65+I65))))</f>
        <v>1.9819848608206465</v>
      </c>
      <c r="H65" s="24">
        <v>2</v>
      </c>
      <c r="I65" s="25">
        <v>2</v>
      </c>
    </row>
    <row r="66" spans="1:9" x14ac:dyDescent="0.3">
      <c r="A66" s="84"/>
      <c r="B66" s="90" t="s">
        <v>17</v>
      </c>
      <c r="C66" s="10">
        <v>91</v>
      </c>
      <c r="D66" s="10">
        <v>21</v>
      </c>
      <c r="E66" s="10">
        <v>52.32590180780452</v>
      </c>
      <c r="F66" s="10">
        <v>2.8284271247461903</v>
      </c>
      <c r="G66" s="78">
        <f>(C66-D66)/SQRT(((E66*E66)*(H66/(H66+I66)))+((F66*F66)*(I66/(H66+I66))))</f>
        <v>1.8891340305250157</v>
      </c>
      <c r="H66" s="10">
        <v>2</v>
      </c>
      <c r="I66" s="26">
        <v>2</v>
      </c>
    </row>
    <row r="67" spans="1:9" x14ac:dyDescent="0.3">
      <c r="A67" s="84"/>
      <c r="B67" s="90" t="s">
        <v>18</v>
      </c>
      <c r="C67" s="10">
        <v>17</v>
      </c>
      <c r="D67" s="10">
        <v>21</v>
      </c>
      <c r="E67" s="10">
        <v>7.0710678118654755</v>
      </c>
      <c r="F67" s="10">
        <v>2.8284271247461903</v>
      </c>
      <c r="G67" s="82">
        <f>-1*(C67-D67)/SQRT(((E67*E67)*(H67/(H67+I67)))+((F67*F67)*(I67/(H67+I67))))</f>
        <v>0.74278135270820733</v>
      </c>
      <c r="H67" s="10">
        <v>2</v>
      </c>
      <c r="I67" s="26">
        <v>2</v>
      </c>
    </row>
    <row r="68" spans="1:9" x14ac:dyDescent="0.3">
      <c r="A68" s="85" t="s">
        <v>22</v>
      </c>
      <c r="B68" s="91" t="s">
        <v>16</v>
      </c>
      <c r="C68" s="16">
        <v>0</v>
      </c>
      <c r="D68" s="16">
        <v>15</v>
      </c>
      <c r="E68" s="16">
        <v>0</v>
      </c>
      <c r="F68" s="16">
        <v>4.2426406871192848</v>
      </c>
      <c r="G68" s="79">
        <f t="shared" ref="G68:G72" si="4">-1*(C68-D68)/SQRT(((E68*E68)*(H68/(H68+I68)))+((F68*F68)*(I68/(H68+I68))))</f>
        <v>5.0000000000000009</v>
      </c>
      <c r="H68" s="16">
        <v>2</v>
      </c>
      <c r="I68" s="27">
        <v>2</v>
      </c>
    </row>
    <row r="69" spans="1:9" x14ac:dyDescent="0.3">
      <c r="A69" s="84"/>
      <c r="B69" s="90" t="s">
        <v>17</v>
      </c>
      <c r="C69" s="10">
        <v>0</v>
      </c>
      <c r="D69" s="10">
        <v>18.5</v>
      </c>
      <c r="E69" s="10">
        <v>0</v>
      </c>
      <c r="F69" s="10">
        <v>2.1213203435596424</v>
      </c>
      <c r="G69" s="78">
        <f t="shared" si="4"/>
        <v>12.333333333333336</v>
      </c>
      <c r="H69" s="10">
        <v>2</v>
      </c>
      <c r="I69" s="26">
        <v>2</v>
      </c>
    </row>
    <row r="70" spans="1:9" x14ac:dyDescent="0.3">
      <c r="A70" s="86"/>
      <c r="B70" s="92" t="s">
        <v>18</v>
      </c>
      <c r="C70" s="17">
        <v>15</v>
      </c>
      <c r="D70" s="17">
        <v>18.5</v>
      </c>
      <c r="E70" s="17">
        <v>4.2426406871192848</v>
      </c>
      <c r="F70" s="17">
        <v>2.1213203435596424</v>
      </c>
      <c r="G70" s="80">
        <f t="shared" si="4"/>
        <v>1.0434983894999019</v>
      </c>
      <c r="H70" s="17">
        <v>2</v>
      </c>
      <c r="I70" s="28">
        <v>2</v>
      </c>
    </row>
    <row r="71" spans="1:9" x14ac:dyDescent="0.3">
      <c r="A71" s="84" t="s">
        <v>23</v>
      </c>
      <c r="B71" s="90" t="s">
        <v>16</v>
      </c>
      <c r="C71" s="10">
        <v>1</v>
      </c>
      <c r="D71" s="10">
        <v>117.5</v>
      </c>
      <c r="E71" s="10">
        <v>1.4142135623730951</v>
      </c>
      <c r="F71" s="10">
        <v>33.234018715767732</v>
      </c>
      <c r="G71" s="78">
        <f t="shared" si="4"/>
        <v>4.9529644867907896</v>
      </c>
      <c r="H71" s="10">
        <v>2</v>
      </c>
      <c r="I71" s="26">
        <v>2</v>
      </c>
    </row>
    <row r="72" spans="1:9" x14ac:dyDescent="0.3">
      <c r="A72" s="84"/>
      <c r="B72" s="90" t="s">
        <v>17</v>
      </c>
      <c r="C72" s="10">
        <v>1</v>
      </c>
      <c r="D72" s="10">
        <v>75</v>
      </c>
      <c r="E72" s="10">
        <v>1.4142135623730951</v>
      </c>
      <c r="F72" s="10">
        <v>25.45584412271571</v>
      </c>
      <c r="G72" s="78">
        <f t="shared" si="4"/>
        <v>4.1047814520666952</v>
      </c>
      <c r="H72" s="10">
        <v>2</v>
      </c>
      <c r="I72" s="26">
        <v>2</v>
      </c>
    </row>
    <row r="73" spans="1:9" ht="16.2" thickBot="1" x14ac:dyDescent="0.35">
      <c r="A73" s="87"/>
      <c r="B73" s="93" t="s">
        <v>18</v>
      </c>
      <c r="C73" s="15">
        <v>117.5</v>
      </c>
      <c r="D73" s="15">
        <v>75</v>
      </c>
      <c r="E73" s="15">
        <v>33.234018715767732</v>
      </c>
      <c r="F73" s="15">
        <v>25.45584412271571</v>
      </c>
      <c r="G73" s="81">
        <f t="shared" ref="G73" si="5">(C73-D73)/SQRT(((E73*E73)*(H73/(H73+I73)))+((F73*F73)*(I73/(H73+I73))))</f>
        <v>1.4357370725561576</v>
      </c>
      <c r="H73" s="15">
        <v>2</v>
      </c>
      <c r="I73" s="29">
        <v>2</v>
      </c>
    </row>
  </sheetData>
  <dataConsolidate/>
  <mergeCells count="9">
    <mergeCell ref="A63:I63"/>
    <mergeCell ref="A65:A67"/>
    <mergeCell ref="A68:A70"/>
    <mergeCell ref="A71:A73"/>
    <mergeCell ref="A3:A4"/>
    <mergeCell ref="A5:A6"/>
    <mergeCell ref="A7:A8"/>
    <mergeCell ref="A11:A15"/>
    <mergeCell ref="A17:A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A460-7FF6-4C56-A207-3D749327346C}">
  <dimension ref="A1:O34"/>
  <sheetViews>
    <sheetView tabSelected="1" zoomScale="70" zoomScaleNormal="70" workbookViewId="0">
      <selection activeCell="Q23" sqref="Q23"/>
    </sheetView>
  </sheetViews>
  <sheetFormatPr baseColWidth="10" defaultRowHeight="15.6" x14ac:dyDescent="0.3"/>
  <cols>
    <col min="1" max="1" width="29" customWidth="1"/>
    <col min="2" max="2" width="15.09765625" customWidth="1"/>
    <col min="3" max="3" width="22.796875" customWidth="1"/>
    <col min="4" max="6" width="5.19921875" customWidth="1"/>
    <col min="7" max="7" width="29" customWidth="1"/>
    <col min="8" max="8" width="15.09765625" customWidth="1"/>
    <col min="9" max="9" width="24.296875" customWidth="1"/>
    <col min="10" max="12" width="5.19921875" customWidth="1"/>
    <col min="13" max="13" width="29" customWidth="1"/>
    <col min="14" max="14" width="15.09765625" customWidth="1"/>
    <col min="15" max="15" width="24.59765625" customWidth="1"/>
  </cols>
  <sheetData>
    <row r="1" spans="1:15" x14ac:dyDescent="0.3">
      <c r="A1" s="94" t="s">
        <v>51</v>
      </c>
      <c r="B1" s="95" t="s">
        <v>52</v>
      </c>
      <c r="C1" s="94"/>
      <c r="E1" s="96"/>
      <c r="G1" s="94" t="s">
        <v>51</v>
      </c>
      <c r="H1" s="95" t="s">
        <v>53</v>
      </c>
      <c r="I1" s="94"/>
      <c r="K1" s="96"/>
      <c r="M1" s="94" t="s">
        <v>51</v>
      </c>
      <c r="N1" s="95" t="s">
        <v>54</v>
      </c>
      <c r="O1" s="94"/>
    </row>
    <row r="2" spans="1:15" x14ac:dyDescent="0.3">
      <c r="E2" s="96"/>
      <c r="H2" s="30"/>
      <c r="I2" s="30"/>
      <c r="K2" s="96"/>
    </row>
    <row r="3" spans="1:15" x14ac:dyDescent="0.3">
      <c r="A3" s="97" t="s">
        <v>55</v>
      </c>
      <c r="B3" s="97"/>
      <c r="C3" s="97"/>
      <c r="E3" s="96"/>
      <c r="G3" s="97" t="s">
        <v>55</v>
      </c>
      <c r="H3" s="98"/>
      <c r="I3" s="98"/>
      <c r="K3" s="96"/>
      <c r="M3" s="97" t="s">
        <v>55</v>
      </c>
      <c r="N3" s="98"/>
      <c r="O3" s="98"/>
    </row>
    <row r="4" spans="1:15" x14ac:dyDescent="0.3">
      <c r="A4" t="s">
        <v>56</v>
      </c>
      <c r="B4" s="30" t="s">
        <v>57</v>
      </c>
      <c r="C4" s="30"/>
      <c r="D4" s="30"/>
      <c r="E4" s="96"/>
      <c r="G4" t="s">
        <v>56</v>
      </c>
      <c r="H4" s="30" t="s">
        <v>57</v>
      </c>
      <c r="I4" s="30"/>
      <c r="K4" s="96"/>
      <c r="M4" t="s">
        <v>56</v>
      </c>
      <c r="N4" s="30" t="s">
        <v>57</v>
      </c>
      <c r="O4" s="30"/>
    </row>
    <row r="5" spans="1:15" x14ac:dyDescent="0.3">
      <c r="A5" t="s">
        <v>58</v>
      </c>
      <c r="B5" s="30" t="s">
        <v>59</v>
      </c>
      <c r="C5" s="30"/>
      <c r="D5" s="30"/>
      <c r="E5" s="96"/>
      <c r="G5" t="s">
        <v>58</v>
      </c>
      <c r="H5" s="30" t="s">
        <v>59</v>
      </c>
      <c r="I5" s="30"/>
      <c r="K5" s="96"/>
      <c r="M5" t="s">
        <v>58</v>
      </c>
      <c r="N5" s="30" t="s">
        <v>60</v>
      </c>
      <c r="O5" s="30"/>
    </row>
    <row r="6" spans="1:15" x14ac:dyDescent="0.3">
      <c r="A6" t="s">
        <v>61</v>
      </c>
      <c r="B6" s="30" t="s">
        <v>62</v>
      </c>
      <c r="C6" s="30"/>
      <c r="D6" s="30"/>
      <c r="E6" s="96"/>
      <c r="G6" t="s">
        <v>61</v>
      </c>
      <c r="H6" s="30" t="s">
        <v>62</v>
      </c>
      <c r="I6" s="30"/>
      <c r="K6" s="96"/>
      <c r="M6" t="s">
        <v>61</v>
      </c>
      <c r="N6" s="30" t="s">
        <v>63</v>
      </c>
      <c r="O6" s="30"/>
    </row>
    <row r="7" spans="1:15" x14ac:dyDescent="0.3">
      <c r="A7" t="s">
        <v>64</v>
      </c>
      <c r="B7" s="30" t="s">
        <v>65</v>
      </c>
      <c r="C7" s="30"/>
      <c r="D7" s="30"/>
      <c r="E7" s="96"/>
      <c r="G7" t="s">
        <v>64</v>
      </c>
      <c r="H7" s="30" t="s">
        <v>65</v>
      </c>
      <c r="I7" s="30"/>
      <c r="K7" s="96"/>
      <c r="M7" t="s">
        <v>64</v>
      </c>
      <c r="N7" s="30" t="s">
        <v>65</v>
      </c>
      <c r="O7" s="30"/>
    </row>
    <row r="8" spans="1:15" x14ac:dyDescent="0.3">
      <c r="A8" t="s">
        <v>66</v>
      </c>
      <c r="B8" s="30" t="s">
        <v>67</v>
      </c>
      <c r="C8" s="30"/>
      <c r="D8" s="30"/>
      <c r="E8" s="96"/>
      <c r="G8" t="s">
        <v>66</v>
      </c>
      <c r="H8" s="30" t="s">
        <v>67</v>
      </c>
      <c r="I8" s="30"/>
      <c r="K8" s="96"/>
      <c r="M8" t="s">
        <v>66</v>
      </c>
      <c r="N8" s="30" t="s">
        <v>68</v>
      </c>
      <c r="O8" s="30"/>
    </row>
    <row r="9" spans="1:15" x14ac:dyDescent="0.3">
      <c r="B9" s="30"/>
      <c r="C9" s="30"/>
      <c r="D9" s="30"/>
      <c r="E9" s="96"/>
      <c r="H9" s="30"/>
      <c r="I9" s="30"/>
      <c r="K9" s="96"/>
      <c r="N9" s="30"/>
      <c r="O9" s="30"/>
    </row>
    <row r="10" spans="1:15" x14ac:dyDescent="0.3">
      <c r="A10" s="97" t="s">
        <v>69</v>
      </c>
      <c r="B10" s="98" t="s">
        <v>70</v>
      </c>
      <c r="C10" s="98" t="s">
        <v>71</v>
      </c>
      <c r="D10" s="30"/>
      <c r="E10" s="96"/>
      <c r="G10" s="97" t="s">
        <v>69</v>
      </c>
      <c r="H10" s="98" t="s">
        <v>70</v>
      </c>
      <c r="I10" s="98" t="s">
        <v>71</v>
      </c>
      <c r="K10" s="96"/>
      <c r="M10" s="97" t="s">
        <v>69</v>
      </c>
      <c r="N10" s="98" t="s">
        <v>70</v>
      </c>
      <c r="O10" s="98" t="s">
        <v>71</v>
      </c>
    </row>
    <row r="11" spans="1:15" x14ac:dyDescent="0.3">
      <c r="A11" t="s">
        <v>72</v>
      </c>
      <c r="B11" s="30" t="s">
        <v>73</v>
      </c>
      <c r="C11" s="30" t="s">
        <v>74</v>
      </c>
      <c r="D11" s="30"/>
      <c r="E11" s="96"/>
      <c r="G11" t="s">
        <v>72</v>
      </c>
      <c r="H11" s="30" t="s">
        <v>73</v>
      </c>
      <c r="I11" s="30" t="s">
        <v>75</v>
      </c>
      <c r="K11" s="96"/>
      <c r="M11" t="s">
        <v>72</v>
      </c>
      <c r="N11" s="30">
        <v>0.99839999999999995</v>
      </c>
      <c r="O11" s="30" t="s">
        <v>76</v>
      </c>
    </row>
    <row r="12" spans="1:15" x14ac:dyDescent="0.3">
      <c r="A12" t="s">
        <v>77</v>
      </c>
      <c r="B12" s="30">
        <v>0</v>
      </c>
      <c r="C12" s="30" t="s">
        <v>78</v>
      </c>
      <c r="D12" s="30"/>
      <c r="E12" s="96"/>
      <c r="G12" t="s">
        <v>77</v>
      </c>
      <c r="H12" s="30">
        <v>0</v>
      </c>
      <c r="I12" s="30" t="s">
        <v>79</v>
      </c>
      <c r="K12" s="96"/>
      <c r="M12" t="s">
        <v>77</v>
      </c>
      <c r="N12" s="30">
        <v>1.002</v>
      </c>
      <c r="O12" s="30" t="s">
        <v>80</v>
      </c>
    </row>
    <row r="13" spans="1:15" x14ac:dyDescent="0.3">
      <c r="B13" s="30"/>
      <c r="C13" s="30"/>
      <c r="D13" s="30"/>
      <c r="E13" s="96"/>
      <c r="H13" s="30"/>
      <c r="I13" s="30"/>
      <c r="K13" s="96"/>
      <c r="N13" s="30"/>
      <c r="O13" s="30"/>
    </row>
    <row r="14" spans="1:15" x14ac:dyDescent="0.3">
      <c r="A14" s="97" t="s">
        <v>81</v>
      </c>
      <c r="B14" s="98"/>
      <c r="C14" s="98"/>
      <c r="D14" s="30"/>
      <c r="E14" s="96"/>
      <c r="G14" s="97" t="s">
        <v>81</v>
      </c>
      <c r="H14" s="98"/>
      <c r="I14" s="98"/>
      <c r="K14" s="96"/>
      <c r="M14" s="97" t="s">
        <v>81</v>
      </c>
      <c r="N14" s="98"/>
      <c r="O14" s="98"/>
    </row>
    <row r="15" spans="1:15" x14ac:dyDescent="0.3">
      <c r="A15" t="s">
        <v>72</v>
      </c>
      <c r="B15" s="30" t="s">
        <v>82</v>
      </c>
      <c r="C15" s="30"/>
      <c r="D15" s="30"/>
      <c r="E15" s="96"/>
      <c r="G15" t="s">
        <v>72</v>
      </c>
      <c r="H15" s="30" t="s">
        <v>82</v>
      </c>
      <c r="I15" s="30"/>
      <c r="K15" s="96"/>
      <c r="M15" t="s">
        <v>72</v>
      </c>
      <c r="N15" s="30" t="s">
        <v>82</v>
      </c>
      <c r="O15" s="30"/>
    </row>
    <row r="16" spans="1:15" x14ac:dyDescent="0.3">
      <c r="E16" s="96"/>
      <c r="K16" s="96"/>
    </row>
    <row r="17" spans="1:15" x14ac:dyDescent="0.3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x14ac:dyDescent="0.3">
      <c r="E18" s="96"/>
      <c r="K18" s="96"/>
    </row>
    <row r="19" spans="1:15" x14ac:dyDescent="0.3">
      <c r="A19" s="94" t="s">
        <v>51</v>
      </c>
      <c r="B19" s="95" t="s">
        <v>83</v>
      </c>
      <c r="C19" s="94"/>
      <c r="E19" s="96"/>
      <c r="G19" s="94" t="s">
        <v>51</v>
      </c>
      <c r="H19" s="95" t="s">
        <v>84</v>
      </c>
      <c r="I19" s="94"/>
      <c r="K19" s="96"/>
      <c r="M19" s="94" t="s">
        <v>51</v>
      </c>
      <c r="N19" s="95" t="s">
        <v>85</v>
      </c>
      <c r="O19" s="94"/>
    </row>
    <row r="20" spans="1:15" x14ac:dyDescent="0.3">
      <c r="E20" s="96"/>
      <c r="K20" s="96"/>
    </row>
    <row r="21" spans="1:15" x14ac:dyDescent="0.3">
      <c r="A21" s="97" t="s">
        <v>55</v>
      </c>
      <c r="B21" s="97"/>
      <c r="C21" s="97"/>
      <c r="E21" s="96"/>
      <c r="G21" s="97" t="s">
        <v>55</v>
      </c>
      <c r="H21" s="98"/>
      <c r="I21" s="98"/>
      <c r="K21" s="96"/>
      <c r="M21" s="97" t="s">
        <v>55</v>
      </c>
      <c r="N21" s="98"/>
      <c r="O21" s="98"/>
    </row>
    <row r="22" spans="1:15" x14ac:dyDescent="0.3">
      <c r="A22" t="s">
        <v>56</v>
      </c>
      <c r="B22" s="30" t="s">
        <v>57</v>
      </c>
      <c r="C22" s="30"/>
      <c r="E22" s="96"/>
      <c r="G22" t="s">
        <v>56</v>
      </c>
      <c r="H22" s="30" t="s">
        <v>57</v>
      </c>
      <c r="I22" s="30"/>
      <c r="K22" s="96"/>
      <c r="M22" t="s">
        <v>56</v>
      </c>
      <c r="N22" s="30" t="s">
        <v>57</v>
      </c>
      <c r="O22" s="30"/>
    </row>
    <row r="23" spans="1:15" x14ac:dyDescent="0.3">
      <c r="A23" t="s">
        <v>58</v>
      </c>
      <c r="B23" s="30" t="s">
        <v>59</v>
      </c>
      <c r="C23" s="30"/>
      <c r="E23" s="96"/>
      <c r="G23" t="s">
        <v>58</v>
      </c>
      <c r="H23" s="30" t="s">
        <v>59</v>
      </c>
      <c r="I23" s="30"/>
      <c r="K23" s="96"/>
      <c r="M23" t="s">
        <v>58</v>
      </c>
      <c r="N23" s="30" t="s">
        <v>60</v>
      </c>
      <c r="O23" s="30"/>
    </row>
    <row r="24" spans="1:15" x14ac:dyDescent="0.3">
      <c r="A24" t="s">
        <v>61</v>
      </c>
      <c r="B24" s="30" t="s">
        <v>62</v>
      </c>
      <c r="C24" s="30"/>
      <c r="E24" s="96"/>
      <c r="G24" t="s">
        <v>61</v>
      </c>
      <c r="H24" s="30" t="s">
        <v>62</v>
      </c>
      <c r="I24" s="30"/>
      <c r="K24" s="96"/>
      <c r="M24" t="s">
        <v>61</v>
      </c>
      <c r="N24" s="30" t="s">
        <v>63</v>
      </c>
      <c r="O24" s="30"/>
    </row>
    <row r="25" spans="1:15" x14ac:dyDescent="0.3">
      <c r="A25" t="s">
        <v>64</v>
      </c>
      <c r="B25" s="30" t="s">
        <v>65</v>
      </c>
      <c r="C25" s="30"/>
      <c r="E25" s="96"/>
      <c r="G25" t="s">
        <v>64</v>
      </c>
      <c r="H25" s="30" t="s">
        <v>65</v>
      </c>
      <c r="I25" s="30"/>
      <c r="K25" s="96"/>
      <c r="M25" t="s">
        <v>64</v>
      </c>
      <c r="N25" s="30" t="s">
        <v>65</v>
      </c>
      <c r="O25" s="30"/>
    </row>
    <row r="26" spans="1:15" x14ac:dyDescent="0.3">
      <c r="A26" t="s">
        <v>66</v>
      </c>
      <c r="B26" s="30" t="s">
        <v>67</v>
      </c>
      <c r="C26" s="30"/>
      <c r="E26" s="96"/>
      <c r="G26" t="s">
        <v>66</v>
      </c>
      <c r="H26" s="30" t="s">
        <v>67</v>
      </c>
      <c r="I26" s="30"/>
      <c r="K26" s="96"/>
      <c r="M26" t="s">
        <v>66</v>
      </c>
      <c r="N26" s="30" t="s">
        <v>68</v>
      </c>
      <c r="O26" s="30"/>
    </row>
    <row r="27" spans="1:15" x14ac:dyDescent="0.3">
      <c r="B27" s="30"/>
      <c r="C27" s="30"/>
      <c r="E27" s="96"/>
      <c r="H27" s="30"/>
      <c r="I27" s="30"/>
      <c r="K27" s="96"/>
      <c r="N27" s="30"/>
      <c r="O27" s="30"/>
    </row>
    <row r="28" spans="1:15" x14ac:dyDescent="0.3">
      <c r="A28" s="97" t="s">
        <v>69</v>
      </c>
      <c r="B28" s="98" t="s">
        <v>70</v>
      </c>
      <c r="C28" s="98" t="s">
        <v>71</v>
      </c>
      <c r="E28" s="96"/>
      <c r="G28" s="97" t="s">
        <v>69</v>
      </c>
      <c r="H28" s="98" t="s">
        <v>70</v>
      </c>
      <c r="I28" s="98" t="s">
        <v>71</v>
      </c>
      <c r="K28" s="96"/>
      <c r="M28" s="97" t="s">
        <v>69</v>
      </c>
      <c r="N28" s="98" t="s">
        <v>70</v>
      </c>
      <c r="O28" s="98" t="s">
        <v>71</v>
      </c>
    </row>
    <row r="29" spans="1:15" x14ac:dyDescent="0.3">
      <c r="A29" t="s">
        <v>72</v>
      </c>
      <c r="B29" s="30">
        <v>629</v>
      </c>
      <c r="C29" s="30" t="s">
        <v>86</v>
      </c>
      <c r="E29" s="96"/>
      <c r="G29" t="s">
        <v>72</v>
      </c>
      <c r="H29" s="30">
        <v>325</v>
      </c>
      <c r="I29" s="30" t="s">
        <v>87</v>
      </c>
      <c r="K29" s="96"/>
      <c r="M29" t="s">
        <v>72</v>
      </c>
      <c r="N29" s="30">
        <v>0.99839999999999995</v>
      </c>
      <c r="O29" s="30" t="s">
        <v>76</v>
      </c>
    </row>
    <row r="30" spans="1:15" x14ac:dyDescent="0.3">
      <c r="A30" t="s">
        <v>77</v>
      </c>
      <c r="B30" s="30">
        <v>1.5900000000000001E-3</v>
      </c>
      <c r="C30" s="30" t="s">
        <v>88</v>
      </c>
      <c r="E30" s="96"/>
      <c r="G30" t="s">
        <v>77</v>
      </c>
      <c r="H30" s="30">
        <v>3.0769999999999999E-3</v>
      </c>
      <c r="I30" s="30" t="s">
        <v>89</v>
      </c>
      <c r="K30" s="96"/>
      <c r="M30" t="s">
        <v>77</v>
      </c>
      <c r="N30" s="30">
        <v>1.002</v>
      </c>
      <c r="O30" s="30" t="s">
        <v>80</v>
      </c>
    </row>
    <row r="31" spans="1:15" x14ac:dyDescent="0.3">
      <c r="B31" s="30"/>
      <c r="C31" s="30"/>
      <c r="E31" s="96"/>
      <c r="H31" s="30"/>
      <c r="I31" s="30"/>
      <c r="K31" s="96"/>
      <c r="N31" s="30"/>
      <c r="O31" s="30"/>
    </row>
    <row r="32" spans="1:15" x14ac:dyDescent="0.3">
      <c r="A32" s="97" t="s">
        <v>81</v>
      </c>
      <c r="B32" s="98"/>
      <c r="C32" s="98"/>
      <c r="E32" s="96"/>
      <c r="G32" s="97" t="s">
        <v>81</v>
      </c>
      <c r="H32" s="98"/>
      <c r="I32" s="98"/>
      <c r="K32" s="96"/>
      <c r="M32" s="97" t="s">
        <v>81</v>
      </c>
      <c r="N32" s="98"/>
      <c r="O32" s="98"/>
    </row>
    <row r="33" spans="1:15" x14ac:dyDescent="0.3">
      <c r="A33" t="s">
        <v>72</v>
      </c>
      <c r="B33" s="30" t="s">
        <v>82</v>
      </c>
      <c r="C33" s="30"/>
      <c r="E33" s="96"/>
      <c r="G33" t="s">
        <v>72</v>
      </c>
      <c r="H33" s="30" t="s">
        <v>82</v>
      </c>
      <c r="I33" s="30"/>
      <c r="K33" s="96"/>
      <c r="M33" t="s">
        <v>72</v>
      </c>
      <c r="N33" s="30" t="s">
        <v>82</v>
      </c>
      <c r="O33" s="30"/>
    </row>
    <row r="34" spans="1:15" x14ac:dyDescent="0.3">
      <c r="E34" s="96"/>
      <c r="K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Chi2 test et Cohen's D</vt:lpstr>
      <vt:lpstr>Fisher test -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Eloïse Bertiaux</dc:creator>
  <cp:lastModifiedBy>Nicolas Dos Santos Pacheco</cp:lastModifiedBy>
  <dcterms:created xsi:type="dcterms:W3CDTF">2020-03-31T12:39:28Z</dcterms:created>
  <dcterms:modified xsi:type="dcterms:W3CDTF">2020-04-12T13:31:58Z</dcterms:modified>
</cp:coreProperties>
</file>