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erieau/Desktop/"/>
    </mc:Choice>
  </mc:AlternateContent>
  <xr:revisionPtr revIDLastSave="0" documentId="13_ncr:1_{C842C4C3-B2B9-D24D-B87D-0BF340023813}" xr6:coauthVersionLast="45" xr6:coauthVersionMax="45" xr10:uidLastSave="{00000000-0000-0000-0000-000000000000}"/>
  <bookViews>
    <workbookView xWindow="0" yWindow="2440" windowWidth="27640" windowHeight="14600" activeTab="6" xr2:uid="{0122FA21-9BE4-A94A-8D40-47FEFECC4EAA}"/>
  </bookViews>
  <sheets>
    <sheet name="Figure S1a " sheetId="1" r:id="rId1"/>
    <sheet name="Figure S1b " sheetId="2" r:id="rId2"/>
    <sheet name="Figure S1c " sheetId="3" r:id="rId3"/>
    <sheet name="Figure S1d " sheetId="4" r:id="rId4"/>
    <sheet name="Figure S1e " sheetId="5" r:id="rId5"/>
    <sheet name="Figure S1f" sheetId="6" r:id="rId6"/>
    <sheet name="Figure S1g" sheetId="7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3" i="6" l="1"/>
  <c r="Q13" i="6"/>
  <c r="R13" i="6"/>
  <c r="S13" i="6"/>
  <c r="T13" i="6"/>
  <c r="U13" i="6"/>
  <c r="V13" i="6"/>
  <c r="W13" i="6"/>
  <c r="X13" i="6"/>
  <c r="P14" i="6"/>
  <c r="Q14" i="6"/>
  <c r="R14" i="6"/>
  <c r="S14" i="6"/>
  <c r="T14" i="6"/>
  <c r="U14" i="6"/>
  <c r="V14" i="6"/>
  <c r="W14" i="6"/>
  <c r="X14" i="6"/>
  <c r="P15" i="6"/>
  <c r="Q15" i="6"/>
  <c r="R15" i="6"/>
  <c r="S15" i="6"/>
  <c r="T15" i="6"/>
  <c r="U15" i="6"/>
  <c r="V15" i="6"/>
  <c r="W15" i="6"/>
  <c r="X15" i="6"/>
  <c r="O14" i="6"/>
  <c r="O15" i="6"/>
  <c r="O13" i="6"/>
  <c r="P13" i="5"/>
  <c r="Q13" i="5"/>
  <c r="R13" i="5"/>
  <c r="S13" i="5"/>
  <c r="T13" i="5"/>
  <c r="U13" i="5"/>
  <c r="V13" i="5"/>
  <c r="W13" i="5"/>
  <c r="X13" i="5"/>
  <c r="P14" i="5"/>
  <c r="Q14" i="5"/>
  <c r="R14" i="5"/>
  <c r="S14" i="5"/>
  <c r="T14" i="5"/>
  <c r="U14" i="5"/>
  <c r="V14" i="5"/>
  <c r="W14" i="5"/>
  <c r="X14" i="5"/>
  <c r="P15" i="5"/>
  <c r="Q15" i="5"/>
  <c r="R15" i="5"/>
  <c r="S15" i="5"/>
  <c r="T15" i="5"/>
  <c r="U15" i="5"/>
  <c r="V15" i="5"/>
  <c r="W15" i="5"/>
  <c r="X15" i="5"/>
  <c r="O14" i="5"/>
  <c r="O15" i="5"/>
  <c r="O13" i="5"/>
  <c r="K19" i="3" l="1"/>
  <c r="L19" i="3"/>
  <c r="M19" i="3"/>
  <c r="K20" i="3"/>
  <c r="L20" i="3"/>
  <c r="M20" i="3"/>
  <c r="K21" i="3"/>
  <c r="L21" i="3"/>
  <c r="M21" i="3"/>
  <c r="J20" i="3"/>
  <c r="J21" i="3"/>
  <c r="J19" i="3"/>
  <c r="G19" i="3"/>
  <c r="H19" i="3"/>
  <c r="I19" i="3"/>
  <c r="G20" i="3"/>
  <c r="H20" i="3"/>
  <c r="I20" i="3"/>
  <c r="G21" i="3"/>
  <c r="H21" i="3"/>
  <c r="I21" i="3"/>
  <c r="F20" i="3"/>
  <c r="F21" i="3"/>
  <c r="F19" i="3"/>
  <c r="C19" i="3"/>
  <c r="D19" i="3"/>
  <c r="E19" i="3"/>
  <c r="C20" i="3"/>
  <c r="D20" i="3"/>
  <c r="E20" i="3"/>
  <c r="C21" i="3"/>
  <c r="D21" i="3"/>
  <c r="E21" i="3"/>
  <c r="B20" i="3"/>
  <c r="B21" i="3"/>
  <c r="B19" i="3"/>
  <c r="L6" i="3"/>
  <c r="H6" i="3"/>
  <c r="D6" i="3"/>
  <c r="C17" i="1"/>
  <c r="D17" i="1"/>
  <c r="E17" i="1"/>
  <c r="C18" i="1"/>
  <c r="D18" i="1"/>
  <c r="E18" i="1"/>
  <c r="C19" i="1"/>
  <c r="D19" i="1"/>
  <c r="E19" i="1"/>
  <c r="B18" i="1"/>
  <c r="B19" i="1"/>
  <c r="B17" i="1"/>
  <c r="D6" i="1"/>
  <c r="K18" i="2" l="1"/>
  <c r="L18" i="2"/>
  <c r="M18" i="2"/>
  <c r="K19" i="2"/>
  <c r="L19" i="2"/>
  <c r="M19" i="2"/>
  <c r="K20" i="2"/>
  <c r="L20" i="2"/>
  <c r="M20" i="2"/>
  <c r="J19" i="2"/>
  <c r="J20" i="2"/>
  <c r="J18" i="2"/>
  <c r="F19" i="2"/>
  <c r="G19" i="2"/>
  <c r="H19" i="2"/>
  <c r="I19" i="2"/>
  <c r="F20" i="2"/>
  <c r="G20" i="2"/>
  <c r="H20" i="2"/>
  <c r="I20" i="2"/>
  <c r="G18" i="2"/>
  <c r="H18" i="2"/>
  <c r="I18" i="2"/>
  <c r="F18" i="2"/>
  <c r="E18" i="2"/>
  <c r="E19" i="2"/>
  <c r="E20" i="2"/>
  <c r="C18" i="2"/>
  <c r="D18" i="2"/>
  <c r="C19" i="2"/>
  <c r="D19" i="2"/>
  <c r="C20" i="2"/>
  <c r="D20" i="2"/>
  <c r="B19" i="2"/>
  <c r="B20" i="2"/>
  <c r="B18" i="2"/>
  <c r="L6" i="2"/>
  <c r="H6" i="2"/>
  <c r="D6" i="2"/>
  <c r="K17" i="1"/>
  <c r="L17" i="1"/>
  <c r="M17" i="1"/>
  <c r="K18" i="1"/>
  <c r="L18" i="1"/>
  <c r="M18" i="1"/>
  <c r="K19" i="1"/>
  <c r="L19" i="1"/>
  <c r="M19" i="1"/>
  <c r="J18" i="1"/>
  <c r="J19" i="1"/>
  <c r="J17" i="1"/>
  <c r="G17" i="1"/>
  <c r="H17" i="1"/>
  <c r="I17" i="1"/>
  <c r="G18" i="1"/>
  <c r="H18" i="1"/>
  <c r="I18" i="1"/>
  <c r="G19" i="1"/>
  <c r="H19" i="1"/>
  <c r="I19" i="1"/>
  <c r="F18" i="1"/>
  <c r="F19" i="1"/>
  <c r="F17" i="1"/>
  <c r="L6" i="1"/>
  <c r="H6" i="1"/>
  <c r="P13" i="4" l="1"/>
  <c r="Q13" i="4"/>
  <c r="R13" i="4"/>
  <c r="S13" i="4"/>
  <c r="T13" i="4"/>
  <c r="U13" i="4"/>
  <c r="V13" i="4"/>
  <c r="W13" i="4"/>
  <c r="X13" i="4"/>
  <c r="P14" i="4"/>
  <c r="Q14" i="4"/>
  <c r="R14" i="4"/>
  <c r="S14" i="4"/>
  <c r="T14" i="4"/>
  <c r="U14" i="4"/>
  <c r="V14" i="4"/>
  <c r="W14" i="4"/>
  <c r="X14" i="4"/>
  <c r="P15" i="4"/>
  <c r="Q15" i="4"/>
  <c r="R15" i="4"/>
  <c r="S15" i="4"/>
  <c r="T15" i="4"/>
  <c r="U15" i="4"/>
  <c r="V15" i="4"/>
  <c r="W15" i="4"/>
  <c r="X15" i="4"/>
  <c r="O14" i="4"/>
  <c r="O15" i="4"/>
  <c r="O13" i="4"/>
  <c r="P5" i="4"/>
  <c r="Q5" i="4"/>
  <c r="R5" i="4"/>
  <c r="S5" i="4"/>
  <c r="T5" i="4"/>
  <c r="U5" i="4"/>
  <c r="V5" i="4"/>
  <c r="P6" i="4"/>
  <c r="Q6" i="4"/>
  <c r="R6" i="4"/>
  <c r="S6" i="4"/>
  <c r="T6" i="4"/>
  <c r="U6" i="4"/>
  <c r="V6" i="4"/>
  <c r="P7" i="4"/>
  <c r="Q7" i="4"/>
  <c r="R7" i="4"/>
  <c r="S7" i="4"/>
  <c r="T7" i="4"/>
  <c r="U7" i="4"/>
  <c r="V7" i="4"/>
  <c r="O6" i="4"/>
  <c r="O7" i="4"/>
  <c r="O5" i="4"/>
  <c r="P6" i="6"/>
  <c r="R6" i="6"/>
  <c r="P7" i="6"/>
  <c r="R7" i="6"/>
  <c r="R5" i="6"/>
  <c r="O6" i="6"/>
  <c r="S6" i="6"/>
  <c r="T6" i="6"/>
  <c r="U6" i="6"/>
  <c r="V6" i="6"/>
  <c r="W6" i="6"/>
  <c r="X6" i="6"/>
  <c r="O7" i="6"/>
  <c r="S7" i="6"/>
  <c r="T7" i="6"/>
  <c r="U7" i="6"/>
  <c r="V7" i="6"/>
  <c r="W7" i="6"/>
  <c r="X7" i="6"/>
  <c r="S5" i="6"/>
  <c r="T5" i="6"/>
  <c r="U5" i="6"/>
  <c r="V5" i="6"/>
  <c r="W5" i="6"/>
  <c r="X5" i="6"/>
  <c r="P5" i="6"/>
  <c r="O5" i="6"/>
  <c r="Q5" i="5"/>
  <c r="R5" i="5"/>
  <c r="S5" i="5"/>
  <c r="T5" i="5"/>
  <c r="U5" i="5"/>
  <c r="V5" i="5"/>
  <c r="Q6" i="5"/>
  <c r="R6" i="5"/>
  <c r="S6" i="5"/>
  <c r="T6" i="5"/>
  <c r="U6" i="5"/>
  <c r="V6" i="5"/>
  <c r="Q7" i="5"/>
  <c r="R7" i="5"/>
  <c r="S7" i="5"/>
  <c r="T7" i="5"/>
  <c r="U7" i="5"/>
  <c r="V7" i="5"/>
  <c r="O6" i="5"/>
  <c r="P6" i="5"/>
  <c r="O7" i="5"/>
  <c r="P7" i="5"/>
  <c r="P5" i="5"/>
  <c r="O5" i="5"/>
  <c r="P12" i="6" l="1"/>
  <c r="P4" i="6"/>
  <c r="P12" i="5"/>
  <c r="P4" i="5"/>
  <c r="P12" i="4"/>
  <c r="P4" i="4"/>
</calcChain>
</file>

<file path=xl/sharedStrings.xml><?xml version="1.0" encoding="utf-8"?>
<sst xmlns="http://schemas.openxmlformats.org/spreadsheetml/2006/main" count="252" uniqueCount="32">
  <si>
    <t>0</t>
  </si>
  <si>
    <t>100</t>
  </si>
  <si>
    <t>in %</t>
  </si>
  <si>
    <t>VC</t>
  </si>
  <si>
    <t>UAG</t>
  </si>
  <si>
    <t>CM</t>
  </si>
  <si>
    <t>CM+UAG</t>
  </si>
  <si>
    <t>2D</t>
  </si>
  <si>
    <t xml:space="preserve">Matrigel </t>
  </si>
  <si>
    <t>collagen</t>
  </si>
  <si>
    <t>Raw data</t>
  </si>
  <si>
    <t>Validation</t>
  </si>
  <si>
    <t>MCF7</t>
  </si>
  <si>
    <t>MDA-MB-468</t>
  </si>
  <si>
    <t>MDA-MB-231</t>
  </si>
  <si>
    <t>Dose response</t>
  </si>
  <si>
    <t>10% FBS</t>
  </si>
  <si>
    <t>[DOX]M</t>
  </si>
  <si>
    <t>1.5×10-13</t>
  </si>
  <si>
    <t>1.5×10-12</t>
  </si>
  <si>
    <t>1.5×10-11</t>
  </si>
  <si>
    <t>1.5×10-10</t>
  </si>
  <si>
    <t>1.5×10-9</t>
  </si>
  <si>
    <t>1.5×10-8</t>
  </si>
  <si>
    <t>1.5×10-7</t>
  </si>
  <si>
    <t>1.5×10-6</t>
  </si>
  <si>
    <t>doxorubicin</t>
  </si>
  <si>
    <t>In %</t>
  </si>
  <si>
    <t>AG</t>
  </si>
  <si>
    <t>[UAG]M</t>
  </si>
  <si>
    <t>UAG set 1</t>
  </si>
  <si>
    <t>MDA-MB 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</si>
</sst>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2"/>
      <color rgb="FF0000FF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11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0" xfId="0" applyFont="1"/>
    <xf numFmtId="0" fontId="2" fillId="0" borderId="0" xfId="0" applyFont="1" applyAlignment="1">
      <alignment horizontal="center"/>
    </xf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0" xfId="0" applyFont="1"/>
    <xf numFmtId="0" fontId="6" fillId="0" borderId="0" xfId="0" applyFont="1"/>
    <xf numFmtId="0" fontId="0" fillId="0" borderId="11" xfId="0" applyBorder="1"/>
    <xf numFmtId="0" fontId="7" fillId="0" borderId="0" xfId="0" applyFont="1"/>
    <xf numFmtId="1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9D891-D063-4D41-8FA0-C8F5258A7E22}">
  <dimension ref="A1:M19"/>
  <sheetViews>
    <sheetView workbookViewId="0">
      <selection activeCell="E24" sqref="E24"/>
    </sheetView>
  </sheetViews>
  <sheetFormatPr baseColWidth="10" defaultRowHeight="16" x14ac:dyDescent="0.2"/>
  <sheetData>
    <row r="1" spans="1:13" x14ac:dyDescent="0.2">
      <c r="A1" t="s">
        <v>10</v>
      </c>
      <c r="B1" t="s">
        <v>7</v>
      </c>
      <c r="F1" t="s">
        <v>8</v>
      </c>
      <c r="J1" t="s">
        <v>9</v>
      </c>
    </row>
    <row r="2" spans="1:13" x14ac:dyDescent="0.2">
      <c r="A2" t="s">
        <v>12</v>
      </c>
      <c r="B2" t="s">
        <v>3</v>
      </c>
      <c r="C2" t="s">
        <v>4</v>
      </c>
      <c r="D2" t="s">
        <v>5</v>
      </c>
      <c r="E2" t="s">
        <v>6</v>
      </c>
      <c r="F2" t="s">
        <v>3</v>
      </c>
      <c r="G2" t="s">
        <v>4</v>
      </c>
      <c r="H2" t="s">
        <v>5</v>
      </c>
      <c r="I2" t="s">
        <v>6</v>
      </c>
      <c r="J2" t="s">
        <v>3</v>
      </c>
      <c r="K2" t="s">
        <v>4</v>
      </c>
      <c r="L2" t="s">
        <v>5</v>
      </c>
      <c r="M2" t="s">
        <v>6</v>
      </c>
    </row>
    <row r="3" spans="1:13" x14ac:dyDescent="0.2">
      <c r="B3">
        <v>8206</v>
      </c>
      <c r="C3">
        <v>12820</v>
      </c>
      <c r="D3">
        <v>13944</v>
      </c>
      <c r="E3">
        <v>13968</v>
      </c>
      <c r="F3">
        <v>4130</v>
      </c>
      <c r="G3">
        <v>7721</v>
      </c>
      <c r="H3">
        <v>15285</v>
      </c>
      <c r="I3">
        <v>8547</v>
      </c>
      <c r="J3">
        <v>521</v>
      </c>
      <c r="K3">
        <v>802</v>
      </c>
      <c r="L3">
        <v>837</v>
      </c>
      <c r="M3">
        <v>724</v>
      </c>
    </row>
    <row r="4" spans="1:13" x14ac:dyDescent="0.2">
      <c r="B4">
        <v>7588</v>
      </c>
      <c r="C4">
        <v>12605</v>
      </c>
      <c r="D4">
        <v>15656</v>
      </c>
      <c r="E4">
        <v>13951</v>
      </c>
      <c r="F4">
        <v>4382</v>
      </c>
      <c r="G4">
        <v>7368</v>
      </c>
      <c r="H4">
        <v>15512</v>
      </c>
      <c r="I4">
        <v>6045</v>
      </c>
      <c r="J4">
        <v>577</v>
      </c>
      <c r="K4">
        <v>845</v>
      </c>
      <c r="L4">
        <v>849</v>
      </c>
      <c r="M4">
        <v>601</v>
      </c>
    </row>
    <row r="5" spans="1:13" x14ac:dyDescent="0.2">
      <c r="B5">
        <v>7373</v>
      </c>
      <c r="C5">
        <v>10968</v>
      </c>
      <c r="D5">
        <v>14421</v>
      </c>
      <c r="E5">
        <v>12321</v>
      </c>
      <c r="F5">
        <v>6193</v>
      </c>
      <c r="G5">
        <v>8465</v>
      </c>
      <c r="H5">
        <v>14434</v>
      </c>
      <c r="I5">
        <v>7439</v>
      </c>
      <c r="J5">
        <v>655</v>
      </c>
      <c r="K5">
        <v>821</v>
      </c>
      <c r="L5">
        <v>969</v>
      </c>
      <c r="M5">
        <v>629</v>
      </c>
    </row>
    <row r="6" spans="1:13" x14ac:dyDescent="0.2">
      <c r="D6">
        <f>AVERAGE(D3:D5)</f>
        <v>14673.666666666666</v>
      </c>
      <c r="H6">
        <f>AVERAGE(H3:H5)</f>
        <v>15077</v>
      </c>
      <c r="L6">
        <f>AVERAGE(L3:L5)</f>
        <v>885</v>
      </c>
    </row>
    <row r="9" spans="1:13" x14ac:dyDescent="0.2">
      <c r="B9" t="s">
        <v>7</v>
      </c>
      <c r="F9" t="s">
        <v>8</v>
      </c>
      <c r="J9" t="s">
        <v>9</v>
      </c>
    </row>
    <row r="10" spans="1:13" x14ac:dyDescent="0.2">
      <c r="B10" t="s">
        <v>3</v>
      </c>
      <c r="C10" t="s">
        <v>4</v>
      </c>
      <c r="D10" t="s">
        <v>5</v>
      </c>
      <c r="E10" t="s">
        <v>6</v>
      </c>
      <c r="F10" t="s">
        <v>3</v>
      </c>
      <c r="G10" t="s">
        <v>4</v>
      </c>
      <c r="H10" t="s">
        <v>5</v>
      </c>
      <c r="I10" t="s">
        <v>6</v>
      </c>
      <c r="J10" t="s">
        <v>3</v>
      </c>
      <c r="K10" t="s">
        <v>4</v>
      </c>
      <c r="L10" t="s">
        <v>5</v>
      </c>
      <c r="M10" t="s">
        <v>6</v>
      </c>
    </row>
    <row r="11" spans="1:13" x14ac:dyDescent="0.2">
      <c r="A11" t="s">
        <v>2</v>
      </c>
      <c r="B11" s="2" t="s">
        <v>0</v>
      </c>
      <c r="C11" s="2" t="s">
        <v>1</v>
      </c>
      <c r="D11" s="2" t="s">
        <v>0</v>
      </c>
      <c r="E11" s="2" t="s">
        <v>1</v>
      </c>
      <c r="F11" s="2" t="s">
        <v>0</v>
      </c>
      <c r="G11" s="2" t="s">
        <v>1</v>
      </c>
      <c r="H11" s="2" t="s">
        <v>0</v>
      </c>
      <c r="I11" s="2" t="s">
        <v>1</v>
      </c>
      <c r="J11" s="2" t="s">
        <v>0</v>
      </c>
      <c r="K11" s="2" t="s">
        <v>1</v>
      </c>
      <c r="L11" s="2" t="s">
        <v>0</v>
      </c>
      <c r="M11" s="2" t="s">
        <v>1</v>
      </c>
    </row>
    <row r="12" spans="1:13" x14ac:dyDescent="0.2">
      <c r="B12" s="1">
        <v>55.923299999999998</v>
      </c>
      <c r="C12" s="1">
        <v>87.367369999999994</v>
      </c>
      <c r="D12" s="1">
        <v>95.027349999999998</v>
      </c>
      <c r="E12" s="1">
        <v>95.190910000000002</v>
      </c>
      <c r="F12" s="1">
        <v>27.392720000000001</v>
      </c>
      <c r="G12" s="1">
        <v>51.210450000000002</v>
      </c>
      <c r="H12" s="1">
        <v>101.3796</v>
      </c>
      <c r="I12" s="1">
        <v>56.689</v>
      </c>
      <c r="J12" s="1">
        <v>58.870060000000002</v>
      </c>
      <c r="K12" s="1">
        <v>90.621470000000002</v>
      </c>
      <c r="L12" s="1">
        <v>94.576269999999994</v>
      </c>
      <c r="M12" s="1">
        <v>81.807910000000007</v>
      </c>
    </row>
    <row r="13" spans="1:13" x14ac:dyDescent="0.2">
      <c r="B13" s="1">
        <v>51.711669999999998</v>
      </c>
      <c r="C13" s="1">
        <v>85.902159999999995</v>
      </c>
      <c r="D13" s="1">
        <v>106.69450000000001</v>
      </c>
      <c r="E13" s="1">
        <v>95.075059999999993</v>
      </c>
      <c r="F13" s="1">
        <v>29.064139999999998</v>
      </c>
      <c r="G13" s="1">
        <v>48.869140000000002</v>
      </c>
      <c r="H13" s="1">
        <v>102.8852</v>
      </c>
      <c r="I13" s="1">
        <v>40.094180000000001</v>
      </c>
      <c r="J13" s="1">
        <v>65.197739999999996</v>
      </c>
      <c r="K13" s="1">
        <v>95.480230000000006</v>
      </c>
      <c r="L13" s="1">
        <v>95.932199999999995</v>
      </c>
      <c r="M13" s="1">
        <v>67.909599999999998</v>
      </c>
    </row>
    <row r="14" spans="1:13" x14ac:dyDescent="0.2">
      <c r="B14" s="1">
        <v>50.246459999999999</v>
      </c>
      <c r="C14" s="1">
        <v>74.746129999999994</v>
      </c>
      <c r="D14" s="1">
        <v>98.27807</v>
      </c>
      <c r="E14" s="1">
        <v>83.966719999999995</v>
      </c>
      <c r="F14" s="1">
        <v>41.075809999999997</v>
      </c>
      <c r="G14" s="1">
        <v>56.145119999999999</v>
      </c>
      <c r="H14" s="1">
        <v>95.735230000000001</v>
      </c>
      <c r="I14" s="1">
        <v>49.340049999999998</v>
      </c>
      <c r="J14" s="1">
        <v>74.011300000000006</v>
      </c>
      <c r="K14" s="1">
        <v>92.768360000000001</v>
      </c>
      <c r="L14" s="1">
        <v>109.4915</v>
      </c>
      <c r="M14" s="1">
        <v>71.073449999999994</v>
      </c>
    </row>
    <row r="16" spans="1:13" s="3" customFormat="1" x14ac:dyDescent="0.2">
      <c r="A16" s="3" t="s">
        <v>11</v>
      </c>
    </row>
    <row r="17" spans="2:13" x14ac:dyDescent="0.2">
      <c r="B17" s="21">
        <f>B3*100/14673.6667</f>
        <v>55.923309202600329</v>
      </c>
      <c r="C17" s="21">
        <f t="shared" ref="C17:E17" si="0">C3*100/14673.6667</f>
        <v>87.367392636770191</v>
      </c>
      <c r="D17" s="21">
        <f t="shared" si="0"/>
        <v>95.02737308323897</v>
      </c>
      <c r="E17" s="21">
        <f t="shared" si="0"/>
        <v>95.19093138458706</v>
      </c>
      <c r="F17">
        <f>F3*100/15077</f>
        <v>27.392717384094979</v>
      </c>
      <c r="G17">
        <f t="shared" ref="G17:I17" si="1">G3*100/15077</f>
        <v>51.210453007892816</v>
      </c>
      <c r="H17">
        <f t="shared" si="1"/>
        <v>101.37958479803675</v>
      </c>
      <c r="I17">
        <f t="shared" si="1"/>
        <v>56.688996484711815</v>
      </c>
      <c r="J17">
        <f>J3*100/885</f>
        <v>58.870056497175142</v>
      </c>
      <c r="K17">
        <f t="shared" ref="K17:M17" si="2">K3*100/885</f>
        <v>90.621468926553675</v>
      </c>
      <c r="L17">
        <f t="shared" si="2"/>
        <v>94.576271186440678</v>
      </c>
      <c r="M17">
        <f t="shared" si="2"/>
        <v>81.807909604519779</v>
      </c>
    </row>
    <row r="18" spans="2:13" x14ac:dyDescent="0.2">
      <c r="B18" s="21">
        <f t="shared" ref="B18:E19" si="3">B4*100/14673.6667</f>
        <v>51.711682942887073</v>
      </c>
      <c r="C18" s="21">
        <f t="shared" si="3"/>
        <v>85.902182853860239</v>
      </c>
      <c r="D18" s="21">
        <f t="shared" si="3"/>
        <v>106.6945319127359</v>
      </c>
      <c r="E18" s="21">
        <f t="shared" si="3"/>
        <v>95.07507758779883</v>
      </c>
      <c r="F18">
        <f t="shared" ref="F18:I19" si="4">F4*100/15077</f>
        <v>29.064137427870264</v>
      </c>
      <c r="G18">
        <f t="shared" si="4"/>
        <v>48.86913842276315</v>
      </c>
      <c r="H18">
        <f t="shared" si="4"/>
        <v>102.88518936127876</v>
      </c>
      <c r="I18">
        <f t="shared" si="4"/>
        <v>40.094183192942893</v>
      </c>
      <c r="J18">
        <f t="shared" ref="J18:M19" si="5">J4*100/885</f>
        <v>65.197740112994353</v>
      </c>
      <c r="K18">
        <f t="shared" si="5"/>
        <v>95.480225988700568</v>
      </c>
      <c r="L18">
        <f t="shared" si="5"/>
        <v>95.932203389830505</v>
      </c>
      <c r="M18">
        <f t="shared" si="5"/>
        <v>67.909604519774007</v>
      </c>
    </row>
    <row r="19" spans="2:13" x14ac:dyDescent="0.2">
      <c r="B19" s="21">
        <f t="shared" si="3"/>
        <v>50.246473159977121</v>
      </c>
      <c r="C19" s="21">
        <f t="shared" si="3"/>
        <v>74.746143716076091</v>
      </c>
      <c r="D19" s="21">
        <f t="shared" si="3"/>
        <v>98.278094322532212</v>
      </c>
      <c r="E19" s="21">
        <f t="shared" si="3"/>
        <v>83.966742954574542</v>
      </c>
      <c r="F19">
        <f t="shared" si="4"/>
        <v>41.075810837699805</v>
      </c>
      <c r="G19">
        <f t="shared" si="4"/>
        <v>56.145121708562712</v>
      </c>
      <c r="H19">
        <f t="shared" si="4"/>
        <v>95.735225840684492</v>
      </c>
      <c r="I19">
        <f t="shared" si="4"/>
        <v>49.340054387477615</v>
      </c>
      <c r="J19">
        <f t="shared" si="5"/>
        <v>74.011299435028249</v>
      </c>
      <c r="K19">
        <f t="shared" si="5"/>
        <v>92.7683615819209</v>
      </c>
      <c r="L19">
        <f t="shared" si="5"/>
        <v>109.49152542372882</v>
      </c>
      <c r="M19">
        <f t="shared" si="5"/>
        <v>71.073446327683612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D220F-64C8-E24B-B88C-5C5CB2368124}">
  <dimension ref="A1:M20"/>
  <sheetViews>
    <sheetView workbookViewId="0">
      <selection activeCell="D28" sqref="D28"/>
    </sheetView>
  </sheetViews>
  <sheetFormatPr baseColWidth="10" defaultRowHeight="16" x14ac:dyDescent="0.2"/>
  <cols>
    <col min="1" max="1" width="13.5" customWidth="1"/>
  </cols>
  <sheetData>
    <row r="1" spans="1:13" x14ac:dyDescent="0.2">
      <c r="A1" t="s">
        <v>10</v>
      </c>
      <c r="B1" t="s">
        <v>7</v>
      </c>
      <c r="F1" t="s">
        <v>8</v>
      </c>
      <c r="J1" t="s">
        <v>9</v>
      </c>
    </row>
    <row r="2" spans="1:13" x14ac:dyDescent="0.2">
      <c r="A2" t="s">
        <v>13</v>
      </c>
      <c r="B2" t="s">
        <v>3</v>
      </c>
      <c r="C2" t="s">
        <v>4</v>
      </c>
      <c r="D2" t="s">
        <v>5</v>
      </c>
      <c r="E2" t="s">
        <v>6</v>
      </c>
      <c r="F2" t="s">
        <v>3</v>
      </c>
      <c r="G2" t="s">
        <v>4</v>
      </c>
      <c r="H2" t="s">
        <v>5</v>
      </c>
      <c r="I2" t="s">
        <v>6</v>
      </c>
      <c r="J2" t="s">
        <v>3</v>
      </c>
      <c r="K2" t="s">
        <v>4</v>
      </c>
      <c r="L2" t="s">
        <v>5</v>
      </c>
      <c r="M2" t="s">
        <v>6</v>
      </c>
    </row>
    <row r="3" spans="1:13" x14ac:dyDescent="0.2">
      <c r="B3">
        <v>2652</v>
      </c>
      <c r="C3">
        <v>2967</v>
      </c>
      <c r="D3">
        <v>5789</v>
      </c>
      <c r="E3">
        <v>5049</v>
      </c>
      <c r="F3">
        <v>868</v>
      </c>
      <c r="G3">
        <v>885</v>
      </c>
      <c r="H3" s="7">
        <v>17900</v>
      </c>
      <c r="I3">
        <v>1259</v>
      </c>
      <c r="J3">
        <v>254</v>
      </c>
      <c r="K3">
        <v>242</v>
      </c>
      <c r="L3">
        <v>1567</v>
      </c>
      <c r="M3">
        <v>1244</v>
      </c>
    </row>
    <row r="4" spans="1:13" x14ac:dyDescent="0.2">
      <c r="B4">
        <v>2517</v>
      </c>
      <c r="C4">
        <v>3406</v>
      </c>
      <c r="D4">
        <v>6025</v>
      </c>
      <c r="E4">
        <v>4470</v>
      </c>
      <c r="F4">
        <v>1064</v>
      </c>
      <c r="G4">
        <v>1685</v>
      </c>
      <c r="H4" s="7">
        <v>14200</v>
      </c>
      <c r="I4">
        <v>951</v>
      </c>
      <c r="J4">
        <v>217</v>
      </c>
      <c r="K4">
        <v>261</v>
      </c>
      <c r="L4">
        <v>1749</v>
      </c>
      <c r="M4">
        <v>854</v>
      </c>
    </row>
    <row r="5" spans="1:13" x14ac:dyDescent="0.2">
      <c r="B5">
        <v>1933</v>
      </c>
      <c r="C5">
        <v>3319</v>
      </c>
      <c r="D5">
        <v>6207</v>
      </c>
      <c r="E5">
        <v>5202</v>
      </c>
      <c r="F5">
        <v>1182</v>
      </c>
      <c r="G5">
        <v>1034</v>
      </c>
      <c r="H5" s="7">
        <v>15400</v>
      </c>
      <c r="I5">
        <v>845</v>
      </c>
      <c r="J5">
        <v>237</v>
      </c>
      <c r="K5">
        <v>331</v>
      </c>
      <c r="L5">
        <v>1849</v>
      </c>
      <c r="M5">
        <v>1216</v>
      </c>
    </row>
    <row r="6" spans="1:13" x14ac:dyDescent="0.2">
      <c r="D6">
        <f>AVERAGE(D3:D5)</f>
        <v>6007</v>
      </c>
      <c r="H6">
        <f>AVERAGE(H3:H5)</f>
        <v>15833.333333333334</v>
      </c>
      <c r="L6">
        <f>AVERAGE(L3:L5)</f>
        <v>1721.6666666666667</v>
      </c>
    </row>
    <row r="9" spans="1:13" x14ac:dyDescent="0.2">
      <c r="B9" t="s">
        <v>7</v>
      </c>
      <c r="F9" t="s">
        <v>8</v>
      </c>
      <c r="J9" t="s">
        <v>9</v>
      </c>
    </row>
    <row r="10" spans="1:13" x14ac:dyDescent="0.2">
      <c r="B10" t="s">
        <v>3</v>
      </c>
      <c r="C10" t="s">
        <v>4</v>
      </c>
      <c r="D10" t="s">
        <v>5</v>
      </c>
      <c r="E10" t="s">
        <v>6</v>
      </c>
      <c r="F10" t="s">
        <v>3</v>
      </c>
      <c r="G10" t="s">
        <v>4</v>
      </c>
      <c r="H10" t="s">
        <v>5</v>
      </c>
      <c r="I10" t="s">
        <v>6</v>
      </c>
      <c r="J10" t="s">
        <v>3</v>
      </c>
      <c r="K10" t="s">
        <v>4</v>
      </c>
      <c r="L10" t="s">
        <v>5</v>
      </c>
      <c r="M10" t="s">
        <v>6</v>
      </c>
    </row>
    <row r="11" spans="1:13" x14ac:dyDescent="0.2">
      <c r="B11" s="2" t="s">
        <v>0</v>
      </c>
      <c r="C11" s="2" t="s">
        <v>1</v>
      </c>
      <c r="D11" s="2" t="s">
        <v>0</v>
      </c>
      <c r="E11" s="2" t="s">
        <v>1</v>
      </c>
      <c r="F11" s="2" t="s">
        <v>0</v>
      </c>
      <c r="G11" s="2" t="s">
        <v>1</v>
      </c>
      <c r="H11" s="2" t="s">
        <v>0</v>
      </c>
      <c r="I11" s="2" t="s">
        <v>1</v>
      </c>
      <c r="J11" s="2" t="s">
        <v>0</v>
      </c>
      <c r="K11" s="2" t="s">
        <v>1</v>
      </c>
      <c r="L11" s="2" t="s">
        <v>0</v>
      </c>
      <c r="M11" s="2" t="s">
        <v>1</v>
      </c>
    </row>
    <row r="12" spans="1:13" x14ac:dyDescent="0.2">
      <c r="B12" s="1">
        <v>44.148490000000002</v>
      </c>
      <c r="C12" s="1">
        <v>49.392380000000003</v>
      </c>
      <c r="D12" s="1">
        <v>96.370900000000006</v>
      </c>
      <c r="E12" s="1">
        <v>84.051940000000002</v>
      </c>
      <c r="F12" s="1">
        <v>5.4821052632733069</v>
      </c>
      <c r="G12" s="1">
        <v>5.5894736843281994</v>
      </c>
      <c r="H12" s="1">
        <v>113.05263158132742</v>
      </c>
      <c r="I12" s="1">
        <v>7.9515789475358227</v>
      </c>
      <c r="J12" s="1">
        <v>14.75314</v>
      </c>
      <c r="K12" s="1">
        <v>14.056139999999999</v>
      </c>
      <c r="L12" s="1">
        <v>91.016440000000003</v>
      </c>
      <c r="M12" s="1">
        <v>72.255549999999999</v>
      </c>
    </row>
    <row r="13" spans="1:13" x14ac:dyDescent="0.2">
      <c r="B13" s="1">
        <v>41.901119999999999</v>
      </c>
      <c r="C13" s="1">
        <v>56.700519999999997</v>
      </c>
      <c r="D13" s="1">
        <v>100.2997</v>
      </c>
      <c r="E13" s="1">
        <v>74.413179999999997</v>
      </c>
      <c r="F13" s="1">
        <v>6.7200000001414733</v>
      </c>
      <c r="G13" s="1">
        <v>10.642105263381939</v>
      </c>
      <c r="H13" s="1">
        <v>89.684210528203877</v>
      </c>
      <c r="I13" s="1">
        <v>6.0063157896001327</v>
      </c>
      <c r="J13" s="1">
        <v>12.60406</v>
      </c>
      <c r="K13" s="1">
        <v>15.15973</v>
      </c>
      <c r="L13" s="1">
        <v>101.58759999999999</v>
      </c>
      <c r="M13" s="1">
        <v>49.603090000000002</v>
      </c>
    </row>
    <row r="14" spans="1:13" x14ac:dyDescent="0.2">
      <c r="B14" s="1">
        <v>32.179119999999998</v>
      </c>
      <c r="C14" s="1">
        <v>55.252209999999998</v>
      </c>
      <c r="D14" s="1">
        <v>103.32940000000001</v>
      </c>
      <c r="E14" s="1">
        <v>86.598969999999994</v>
      </c>
      <c r="F14" s="1">
        <v>7.4652631580518998</v>
      </c>
      <c r="G14" s="1">
        <v>6.5305263159269584</v>
      </c>
      <c r="H14" s="1">
        <v>97.263157896784477</v>
      </c>
      <c r="I14" s="1">
        <v>5.3368421053755126</v>
      </c>
      <c r="J14" s="1">
        <v>13.76573</v>
      </c>
      <c r="K14" s="1">
        <v>19.225549999999998</v>
      </c>
      <c r="L14" s="1">
        <v>107.3959</v>
      </c>
      <c r="M14" s="1">
        <v>70.629220000000004</v>
      </c>
    </row>
    <row r="17" spans="1:13" s="3" customFormat="1" x14ac:dyDescent="0.2">
      <c r="A17" s="3" t="s">
        <v>11</v>
      </c>
    </row>
    <row r="18" spans="1:13" x14ac:dyDescent="0.2">
      <c r="B18">
        <f>B3*100/6007</f>
        <v>44.14849342433827</v>
      </c>
      <c r="C18">
        <f t="shared" ref="C18:D18" si="0">C3*100/6007</f>
        <v>49.392375561844517</v>
      </c>
      <c r="D18">
        <f t="shared" si="0"/>
        <v>96.370900615948059</v>
      </c>
      <c r="E18">
        <f>E3*100/6007</f>
        <v>84.05193940402863</v>
      </c>
      <c r="F18">
        <f>F3*100/15833.333333</f>
        <v>5.4821052632733069</v>
      </c>
      <c r="G18">
        <f t="shared" ref="G18:I18" si="1">G3*100/15833.333333</f>
        <v>5.5894736843281994</v>
      </c>
      <c r="H18">
        <f t="shared" si="1"/>
        <v>113.05263158132742</v>
      </c>
      <c r="I18">
        <f t="shared" si="1"/>
        <v>7.9515789475358227</v>
      </c>
      <c r="J18">
        <f>J3*100/1721.66667</f>
        <v>14.753146147622175</v>
      </c>
      <c r="K18">
        <f t="shared" ref="K18:M18" si="2">K3*100/1721.66667</f>
        <v>14.056147117025851</v>
      </c>
      <c r="L18">
        <f t="shared" si="2"/>
        <v>91.016456745369879</v>
      </c>
      <c r="M18">
        <f t="shared" si="2"/>
        <v>72.255566171818842</v>
      </c>
    </row>
    <row r="19" spans="1:13" x14ac:dyDescent="0.2">
      <c r="B19">
        <f t="shared" ref="B19:D20" si="3">B4*100/6007</f>
        <v>41.901115365407023</v>
      </c>
      <c r="C19">
        <f t="shared" si="3"/>
        <v>56.700516064591312</v>
      </c>
      <c r="D19">
        <f t="shared" si="3"/>
        <v>100.2996504078575</v>
      </c>
      <c r="E19">
        <f t="shared" ref="E19" si="4">E4*100/6007</f>
        <v>74.413184617945731</v>
      </c>
      <c r="F19">
        <f t="shared" ref="F19:I19" si="5">F4*100/15833.333333</f>
        <v>6.7200000001414733</v>
      </c>
      <c r="G19">
        <f t="shared" si="5"/>
        <v>10.642105263381939</v>
      </c>
      <c r="H19">
        <f t="shared" si="5"/>
        <v>89.684210528203877</v>
      </c>
      <c r="I19">
        <f t="shared" si="5"/>
        <v>6.0063157896001327</v>
      </c>
      <c r="J19">
        <f t="shared" ref="J19:M20" si="6">J4*100/1721.66667</f>
        <v>12.604065803283511</v>
      </c>
      <c r="K19">
        <f t="shared" si="6"/>
        <v>15.15972891547003</v>
      </c>
      <c r="L19">
        <f t="shared" si="6"/>
        <v>101.58760870941411</v>
      </c>
      <c r="M19">
        <f t="shared" si="6"/>
        <v>49.603097677438335</v>
      </c>
    </row>
    <row r="20" spans="1:13" x14ac:dyDescent="0.2">
      <c r="B20">
        <f t="shared" si="3"/>
        <v>32.17912435491926</v>
      </c>
      <c r="C20">
        <f t="shared" si="3"/>
        <v>55.252205759946726</v>
      </c>
      <c r="D20">
        <f t="shared" si="3"/>
        <v>103.32944897619444</v>
      </c>
      <c r="E20">
        <f t="shared" ref="E20" si="7">E5*100/6007</f>
        <v>86.598967870817376</v>
      </c>
      <c r="F20">
        <f t="shared" ref="F20:I20" si="8">F5*100/15833.333333</f>
        <v>7.4652631580518998</v>
      </c>
      <c r="G20">
        <f t="shared" si="8"/>
        <v>6.5305263159269584</v>
      </c>
      <c r="H20">
        <f t="shared" si="8"/>
        <v>97.263157896784477</v>
      </c>
      <c r="I20">
        <f t="shared" si="8"/>
        <v>5.3368421053755126</v>
      </c>
      <c r="J20">
        <f t="shared" si="6"/>
        <v>13.765730854277384</v>
      </c>
      <c r="K20">
        <f t="shared" si="6"/>
        <v>19.225556593948582</v>
      </c>
      <c r="L20">
        <f t="shared" si="6"/>
        <v>107.39593396438347</v>
      </c>
      <c r="M20">
        <f t="shared" si="6"/>
        <v>70.629235100427422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A2CAD-F334-1844-9153-9E0354C78146}">
  <dimension ref="A1:M21"/>
  <sheetViews>
    <sheetView workbookViewId="0">
      <selection activeCell="F28" sqref="F28"/>
    </sheetView>
  </sheetViews>
  <sheetFormatPr baseColWidth="10" defaultRowHeight="16" x14ac:dyDescent="0.2"/>
  <cols>
    <col min="1" max="1" width="14.1640625" customWidth="1"/>
  </cols>
  <sheetData>
    <row r="1" spans="1:13" x14ac:dyDescent="0.2">
      <c r="A1" t="s">
        <v>10</v>
      </c>
      <c r="B1" t="s">
        <v>7</v>
      </c>
      <c r="F1" t="s">
        <v>8</v>
      </c>
      <c r="J1" t="s">
        <v>9</v>
      </c>
    </row>
    <row r="2" spans="1:13" x14ac:dyDescent="0.2">
      <c r="A2" t="s">
        <v>14</v>
      </c>
      <c r="B2" t="s">
        <v>3</v>
      </c>
      <c r="C2" t="s">
        <v>4</v>
      </c>
      <c r="D2" t="s">
        <v>5</v>
      </c>
      <c r="E2" t="s">
        <v>6</v>
      </c>
      <c r="F2" t="s">
        <v>3</v>
      </c>
      <c r="G2" t="s">
        <v>4</v>
      </c>
      <c r="H2" t="s">
        <v>5</v>
      </c>
      <c r="I2" t="s">
        <v>6</v>
      </c>
      <c r="J2" t="s">
        <v>3</v>
      </c>
      <c r="K2" t="s">
        <v>4</v>
      </c>
      <c r="L2" t="s">
        <v>5</v>
      </c>
      <c r="M2" t="s">
        <v>6</v>
      </c>
    </row>
    <row r="3" spans="1:13" x14ac:dyDescent="0.2">
      <c r="B3">
        <v>1879</v>
      </c>
      <c r="C3">
        <v>3082</v>
      </c>
      <c r="D3">
        <v>5962</v>
      </c>
      <c r="E3">
        <v>7937</v>
      </c>
      <c r="F3">
        <v>484</v>
      </c>
      <c r="G3">
        <v>394</v>
      </c>
      <c r="H3">
        <v>3431</v>
      </c>
      <c r="I3">
        <v>3174</v>
      </c>
      <c r="J3">
        <v>355</v>
      </c>
      <c r="K3">
        <v>224</v>
      </c>
      <c r="L3">
        <v>1304</v>
      </c>
      <c r="M3">
        <v>1595</v>
      </c>
    </row>
    <row r="4" spans="1:13" x14ac:dyDescent="0.2">
      <c r="B4">
        <v>2529</v>
      </c>
      <c r="C4">
        <v>3982</v>
      </c>
      <c r="D4">
        <v>8499</v>
      </c>
      <c r="E4">
        <v>4888</v>
      </c>
      <c r="F4">
        <v>720</v>
      </c>
      <c r="G4">
        <v>501</v>
      </c>
      <c r="H4">
        <v>4008</v>
      </c>
      <c r="I4">
        <v>3108</v>
      </c>
      <c r="J4">
        <v>249</v>
      </c>
      <c r="K4">
        <v>230</v>
      </c>
      <c r="L4">
        <v>1502</v>
      </c>
      <c r="M4">
        <v>1843</v>
      </c>
    </row>
    <row r="5" spans="1:13" x14ac:dyDescent="0.2">
      <c r="B5">
        <v>1741</v>
      </c>
      <c r="C5">
        <v>3784</v>
      </c>
      <c r="D5">
        <v>7994</v>
      </c>
      <c r="E5">
        <v>5691</v>
      </c>
      <c r="F5">
        <v>448</v>
      </c>
      <c r="G5">
        <v>403</v>
      </c>
      <c r="H5">
        <v>2746</v>
      </c>
      <c r="I5">
        <v>3425</v>
      </c>
      <c r="J5">
        <v>245</v>
      </c>
      <c r="K5">
        <v>217</v>
      </c>
      <c r="L5">
        <v>1321</v>
      </c>
      <c r="M5">
        <v>1855</v>
      </c>
    </row>
    <row r="6" spans="1:13" x14ac:dyDescent="0.2">
      <c r="D6">
        <f>AVERAGE(D3:D5)</f>
        <v>7485</v>
      </c>
      <c r="H6">
        <f>AVERAGE(H3:H5)</f>
        <v>3395</v>
      </c>
      <c r="L6">
        <f>AVERAGE(L3:L5)</f>
        <v>1375.6666666666667</v>
      </c>
    </row>
    <row r="9" spans="1:13" x14ac:dyDescent="0.2">
      <c r="B9" t="s">
        <v>7</v>
      </c>
      <c r="F9" t="s">
        <v>8</v>
      </c>
      <c r="J9" t="s">
        <v>9</v>
      </c>
    </row>
    <row r="10" spans="1:13" x14ac:dyDescent="0.2">
      <c r="B10" t="s">
        <v>3</v>
      </c>
      <c r="C10" t="s">
        <v>4</v>
      </c>
      <c r="D10" t="s">
        <v>5</v>
      </c>
      <c r="E10" t="s">
        <v>6</v>
      </c>
      <c r="F10" t="s">
        <v>3</v>
      </c>
      <c r="G10" t="s">
        <v>4</v>
      </c>
      <c r="H10" t="s">
        <v>5</v>
      </c>
      <c r="I10" t="s">
        <v>6</v>
      </c>
      <c r="J10" t="s">
        <v>3</v>
      </c>
      <c r="K10" t="s">
        <v>4</v>
      </c>
      <c r="L10" t="s">
        <v>5</v>
      </c>
      <c r="M10" t="s">
        <v>6</v>
      </c>
    </row>
    <row r="11" spans="1:13" x14ac:dyDescent="0.2">
      <c r="A11" t="s">
        <v>2</v>
      </c>
      <c r="B11" s="2" t="s">
        <v>0</v>
      </c>
      <c r="C11" s="2" t="s">
        <v>1</v>
      </c>
      <c r="D11" s="2" t="s">
        <v>0</v>
      </c>
      <c r="E11" s="2" t="s">
        <v>1</v>
      </c>
      <c r="F11" s="2" t="s">
        <v>0</v>
      </c>
      <c r="G11" s="2" t="s">
        <v>1</v>
      </c>
      <c r="H11" s="2" t="s">
        <v>0</v>
      </c>
      <c r="I11" s="2" t="s">
        <v>1</v>
      </c>
      <c r="J11" s="2" t="s">
        <v>0</v>
      </c>
      <c r="K11" s="2" t="s">
        <v>1</v>
      </c>
      <c r="L11" s="2" t="s">
        <v>0</v>
      </c>
      <c r="M11" s="2" t="s">
        <v>1</v>
      </c>
    </row>
    <row r="12" spans="1:13" x14ac:dyDescent="0.2">
      <c r="B12" s="1">
        <v>25.103539999999999</v>
      </c>
      <c r="C12" s="1">
        <v>41.17568</v>
      </c>
      <c r="D12" s="1">
        <v>79.652640000000005</v>
      </c>
      <c r="E12" s="1">
        <v>106.03870000000001</v>
      </c>
      <c r="F12" s="1">
        <v>14.256259999999999</v>
      </c>
      <c r="G12" s="1">
        <v>11.6053</v>
      </c>
      <c r="H12" s="1">
        <v>101.0604</v>
      </c>
      <c r="I12" s="1">
        <v>93.490430000000003</v>
      </c>
      <c r="J12" s="1">
        <v>25.80566</v>
      </c>
      <c r="K12" s="1">
        <v>16.283010000000001</v>
      </c>
      <c r="L12" s="1">
        <v>94.790379999999999</v>
      </c>
      <c r="M12" s="1">
        <v>115.9438</v>
      </c>
    </row>
    <row r="13" spans="1:13" x14ac:dyDescent="0.2">
      <c r="B13" s="1">
        <v>33.787579999999998</v>
      </c>
      <c r="C13" s="1">
        <v>53.199730000000002</v>
      </c>
      <c r="D13" s="1">
        <v>113.5471</v>
      </c>
      <c r="E13" s="1">
        <v>65.303939999999997</v>
      </c>
      <c r="F13" s="1">
        <v>21.207660000000001</v>
      </c>
      <c r="G13" s="1">
        <v>14.757</v>
      </c>
      <c r="H13" s="1">
        <v>118.056</v>
      </c>
      <c r="I13" s="1">
        <v>91.546390000000002</v>
      </c>
      <c r="J13" s="1">
        <v>18.10031</v>
      </c>
      <c r="K13" s="1">
        <v>16.719159999999999</v>
      </c>
      <c r="L13" s="1">
        <v>109.18340000000001</v>
      </c>
      <c r="M13" s="1">
        <v>133.97139999999999</v>
      </c>
    </row>
    <row r="14" spans="1:13" x14ac:dyDescent="0.2">
      <c r="B14" s="1">
        <v>23.25985</v>
      </c>
      <c r="C14" s="1">
        <v>50.55444</v>
      </c>
      <c r="D14" s="1">
        <v>106.80029999999999</v>
      </c>
      <c r="E14" s="1">
        <v>76.032060000000001</v>
      </c>
      <c r="F14" s="1">
        <v>13.195880000000001</v>
      </c>
      <c r="G14" s="1">
        <v>11.8704</v>
      </c>
      <c r="H14" s="1">
        <v>80.883650000000003</v>
      </c>
      <c r="I14" s="1">
        <v>100.8837</v>
      </c>
      <c r="J14" s="1">
        <v>17.809539999999998</v>
      </c>
      <c r="K14" s="1">
        <v>15.77417</v>
      </c>
      <c r="L14" s="1">
        <v>96.026150000000001</v>
      </c>
      <c r="M14" s="1">
        <v>134.84370000000001</v>
      </c>
    </row>
    <row r="18" spans="1:13" s="3" customFormat="1" x14ac:dyDescent="0.2">
      <c r="A18" s="3" t="s">
        <v>11</v>
      </c>
    </row>
    <row r="19" spans="1:13" x14ac:dyDescent="0.2">
      <c r="B19" s="24">
        <f>B3*100/7485</f>
        <v>25.103540414161657</v>
      </c>
      <c r="C19" s="24">
        <f t="shared" ref="C19:E19" si="0">C3*100/7485</f>
        <v>41.175684702738813</v>
      </c>
      <c r="D19" s="24">
        <f t="shared" si="0"/>
        <v>79.652638610554447</v>
      </c>
      <c r="E19" s="24">
        <f t="shared" si="0"/>
        <v>106.03874415497663</v>
      </c>
      <c r="F19" s="24">
        <f>F3*100/3395</f>
        <v>14.256259204712814</v>
      </c>
      <c r="G19" s="24">
        <f t="shared" ref="G19:I19" si="1">G3*100/3395</f>
        <v>11.605301914580265</v>
      </c>
      <c r="H19" s="24">
        <f t="shared" si="1"/>
        <v>101.06038291605302</v>
      </c>
      <c r="I19" s="24">
        <f t="shared" si="1"/>
        <v>93.490427098674516</v>
      </c>
      <c r="J19" s="24">
        <f>J3*100/1375.66667</f>
        <v>25.805669915663508</v>
      </c>
      <c r="K19" s="24">
        <f t="shared" ref="K19:M19" si="2">K3*100/1375.66667</f>
        <v>16.283014256644016</v>
      </c>
      <c r="L19" s="24">
        <f t="shared" si="2"/>
        <v>94.79040442260623</v>
      </c>
      <c r="M19" s="24">
        <f t="shared" si="2"/>
        <v>115.94378455065717</v>
      </c>
    </row>
    <row r="20" spans="1:13" x14ac:dyDescent="0.2">
      <c r="B20" s="24">
        <f t="shared" ref="B20:E21" si="3">B4*100/7485</f>
        <v>33.787575150300604</v>
      </c>
      <c r="C20" s="24">
        <f t="shared" si="3"/>
        <v>53.199732798931194</v>
      </c>
      <c r="D20" s="24">
        <f t="shared" si="3"/>
        <v>113.54709418837675</v>
      </c>
      <c r="E20" s="24">
        <f t="shared" si="3"/>
        <v>65.303941215764866</v>
      </c>
      <c r="F20" s="24">
        <f t="shared" ref="F20:I21" si="4">F4*100/3395</f>
        <v>21.207658321060382</v>
      </c>
      <c r="G20" s="24">
        <f t="shared" si="4"/>
        <v>14.756995581737851</v>
      </c>
      <c r="H20" s="24">
        <f t="shared" si="4"/>
        <v>118.05596465390281</v>
      </c>
      <c r="I20" s="24">
        <f t="shared" si="4"/>
        <v>91.546391752577321</v>
      </c>
      <c r="J20" s="24">
        <f t="shared" ref="J20:M21" si="5">J4*100/1375.66667</f>
        <v>18.10031495493018</v>
      </c>
      <c r="K20" s="24">
        <f t="shared" si="5"/>
        <v>16.719166424232696</v>
      </c>
      <c r="L20" s="24">
        <f t="shared" si="5"/>
        <v>109.18342595303264</v>
      </c>
      <c r="M20" s="24">
        <f t="shared" si="5"/>
        <v>133.9714074776559</v>
      </c>
    </row>
    <row r="21" spans="1:13" x14ac:dyDescent="0.2">
      <c r="B21" s="24">
        <f t="shared" si="3"/>
        <v>23.259853039412157</v>
      </c>
      <c r="C21" s="24">
        <f t="shared" si="3"/>
        <v>50.554442217768873</v>
      </c>
      <c r="D21" s="24">
        <f t="shared" si="3"/>
        <v>106.80026720106881</v>
      </c>
      <c r="E21" s="24">
        <f t="shared" si="3"/>
        <v>76.032064128256508</v>
      </c>
      <c r="F21" s="24">
        <f t="shared" si="4"/>
        <v>13.195876288659793</v>
      </c>
      <c r="G21" s="24">
        <f t="shared" si="4"/>
        <v>11.87039764359352</v>
      </c>
      <c r="H21" s="24">
        <f t="shared" si="4"/>
        <v>80.883652430044179</v>
      </c>
      <c r="I21" s="24">
        <f t="shared" si="4"/>
        <v>100.88365243004418</v>
      </c>
      <c r="J21" s="24">
        <f t="shared" si="5"/>
        <v>17.809546843204391</v>
      </c>
      <c r="K21" s="24">
        <f t="shared" si="5"/>
        <v>15.77417006112389</v>
      </c>
      <c r="L21" s="24">
        <f t="shared" si="5"/>
        <v>96.026168897440826</v>
      </c>
      <c r="M21" s="24">
        <f t="shared" si="5"/>
        <v>134.84371181283325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C3A0B-CE17-ED4C-93CE-BF62B1F39F9B}">
  <dimension ref="A1:X39"/>
  <sheetViews>
    <sheetView workbookViewId="0">
      <selection activeCell="P22" sqref="P22"/>
    </sheetView>
  </sheetViews>
  <sheetFormatPr baseColWidth="10" defaultRowHeight="16" x14ac:dyDescent="0.2"/>
  <sheetData>
    <row r="1" spans="1:24" x14ac:dyDescent="0.2">
      <c r="A1" t="s">
        <v>10</v>
      </c>
      <c r="N1" s="3" t="s">
        <v>11</v>
      </c>
    </row>
    <row r="2" spans="1:24" x14ac:dyDescent="0.2">
      <c r="A2" t="s">
        <v>12</v>
      </c>
      <c r="B2" s="4" t="s">
        <v>15</v>
      </c>
      <c r="E2" s="5" t="s">
        <v>29</v>
      </c>
      <c r="Q2" s="5" t="s">
        <v>29</v>
      </c>
    </row>
    <row r="3" spans="1:24" x14ac:dyDescent="0.2">
      <c r="B3" s="4" t="s">
        <v>4</v>
      </c>
      <c r="C3" s="6" t="s">
        <v>3</v>
      </c>
      <c r="D3" s="6" t="s">
        <v>16</v>
      </c>
      <c r="E3" s="7">
        <v>1.0000000000000001E-18</v>
      </c>
      <c r="F3" s="7">
        <v>9.9999999999999998E-17</v>
      </c>
      <c r="G3" s="7">
        <v>1.0000000000000001E-15</v>
      </c>
      <c r="H3" s="7">
        <v>1E-13</v>
      </c>
      <c r="I3" s="7">
        <v>9.9999999999999998E-13</v>
      </c>
      <c r="J3" s="7">
        <v>1E-10</v>
      </c>
      <c r="K3" s="7">
        <v>1.0000000000000001E-9</v>
      </c>
      <c r="L3" s="7">
        <v>9.9999999999999995E-8</v>
      </c>
      <c r="O3" s="6" t="s">
        <v>3</v>
      </c>
      <c r="P3" s="6" t="s">
        <v>16</v>
      </c>
      <c r="Q3" s="7">
        <v>1.0000000000000001E-18</v>
      </c>
      <c r="R3" s="7">
        <v>9.9999999999999998E-17</v>
      </c>
      <c r="S3" s="7">
        <v>1.0000000000000001E-15</v>
      </c>
      <c r="T3" s="7">
        <v>1E-13</v>
      </c>
      <c r="U3" s="7">
        <v>9.9999999999999998E-13</v>
      </c>
      <c r="V3" s="7">
        <v>1E-10</v>
      </c>
      <c r="W3" s="7">
        <v>1.0000000000000001E-9</v>
      </c>
      <c r="X3" s="7">
        <v>9.9999999999999995E-8</v>
      </c>
    </row>
    <row r="4" spans="1:24" x14ac:dyDescent="0.2">
      <c r="C4">
        <v>3023</v>
      </c>
      <c r="D4">
        <v>8748</v>
      </c>
      <c r="E4">
        <v>7047</v>
      </c>
      <c r="F4">
        <v>5720</v>
      </c>
      <c r="G4">
        <v>5549</v>
      </c>
      <c r="H4">
        <v>3768</v>
      </c>
      <c r="I4">
        <v>5591</v>
      </c>
      <c r="J4">
        <v>3635</v>
      </c>
      <c r="P4">
        <f>AVERAGE(D4:D6)</f>
        <v>8525</v>
      </c>
    </row>
    <row r="5" spans="1:24" x14ac:dyDescent="0.2">
      <c r="C5">
        <v>4298</v>
      </c>
      <c r="D5">
        <v>8068</v>
      </c>
      <c r="E5">
        <v>7210</v>
      </c>
      <c r="F5">
        <v>6281</v>
      </c>
      <c r="G5">
        <v>5106</v>
      </c>
      <c r="H5">
        <v>4172</v>
      </c>
      <c r="I5">
        <v>3891</v>
      </c>
      <c r="J5">
        <v>4874</v>
      </c>
      <c r="O5">
        <f>C4*100/8525</f>
        <v>35.460410557184751</v>
      </c>
      <c r="P5" s="8">
        <f t="shared" ref="P5:X7" si="0">D4*100/8525</f>
        <v>102.61583577712609</v>
      </c>
      <c r="Q5" s="9">
        <f t="shared" si="0"/>
        <v>82.662756598240463</v>
      </c>
      <c r="R5" s="9">
        <f t="shared" si="0"/>
        <v>67.096774193548384</v>
      </c>
      <c r="S5" s="9">
        <f t="shared" si="0"/>
        <v>65.090909090909093</v>
      </c>
      <c r="T5" s="9">
        <f t="shared" si="0"/>
        <v>44.199413489736074</v>
      </c>
      <c r="U5" s="9">
        <f t="shared" si="0"/>
        <v>65.583577712609966</v>
      </c>
      <c r="V5" s="9">
        <f t="shared" si="0"/>
        <v>42.639296187683286</v>
      </c>
      <c r="W5" s="9"/>
      <c r="X5" s="10"/>
    </row>
    <row r="6" spans="1:24" x14ac:dyDescent="0.2">
      <c r="C6">
        <v>3824</v>
      </c>
      <c r="D6">
        <v>8759</v>
      </c>
      <c r="E6">
        <v>7000</v>
      </c>
      <c r="F6">
        <v>5112</v>
      </c>
      <c r="G6">
        <v>5239</v>
      </c>
      <c r="H6">
        <v>4886</v>
      </c>
      <c r="I6">
        <v>5280</v>
      </c>
      <c r="J6">
        <v>4037</v>
      </c>
      <c r="O6">
        <f t="shared" ref="O6:O7" si="1">C5*100/8525</f>
        <v>50.416422287390027</v>
      </c>
      <c r="P6" s="11">
        <f t="shared" si="0"/>
        <v>94.639296187683286</v>
      </c>
      <c r="Q6" s="18">
        <f t="shared" si="0"/>
        <v>84.574780058651029</v>
      </c>
      <c r="R6" s="18">
        <f t="shared" si="0"/>
        <v>73.677419354838705</v>
      </c>
      <c r="S6" s="18">
        <f t="shared" si="0"/>
        <v>59.894428152492665</v>
      </c>
      <c r="T6" s="18">
        <f t="shared" si="0"/>
        <v>48.938416422287389</v>
      </c>
      <c r="U6" s="18">
        <f t="shared" si="0"/>
        <v>45.642228739002931</v>
      </c>
      <c r="V6" s="18">
        <f t="shared" si="0"/>
        <v>57.173020527859236</v>
      </c>
      <c r="W6" s="18"/>
      <c r="X6" s="12"/>
    </row>
    <row r="7" spans="1:24" x14ac:dyDescent="0.2">
      <c r="O7">
        <f t="shared" si="1"/>
        <v>44.856304985337246</v>
      </c>
      <c r="P7" s="13">
        <f t="shared" si="0"/>
        <v>102.74486803519062</v>
      </c>
      <c r="Q7" s="14">
        <f t="shared" si="0"/>
        <v>82.111436950146626</v>
      </c>
      <c r="R7" s="14">
        <f t="shared" si="0"/>
        <v>59.964809384164219</v>
      </c>
      <c r="S7" s="14">
        <f t="shared" si="0"/>
        <v>61.454545454545453</v>
      </c>
      <c r="T7" s="14">
        <f t="shared" si="0"/>
        <v>57.313782991202345</v>
      </c>
      <c r="U7" s="14">
        <f t="shared" si="0"/>
        <v>61.935483870967744</v>
      </c>
      <c r="V7" s="14">
        <f t="shared" si="0"/>
        <v>47.354838709677416</v>
      </c>
      <c r="W7" s="14"/>
      <c r="X7" s="15"/>
    </row>
    <row r="10" spans="1:24" x14ac:dyDescent="0.2">
      <c r="E10" s="4" t="s">
        <v>17</v>
      </c>
      <c r="Q10" s="4" t="s">
        <v>17</v>
      </c>
    </row>
    <row r="11" spans="1:24" x14ac:dyDescent="0.2">
      <c r="C11" s="6" t="s">
        <v>3</v>
      </c>
      <c r="D11" s="6" t="s">
        <v>16</v>
      </c>
      <c r="E11" t="s">
        <v>18</v>
      </c>
      <c r="F11" t="s">
        <v>19</v>
      </c>
      <c r="G11" t="s">
        <v>20</v>
      </c>
      <c r="H11" t="s">
        <v>21</v>
      </c>
      <c r="I11" t="s">
        <v>22</v>
      </c>
      <c r="J11" t="s">
        <v>23</v>
      </c>
      <c r="K11" t="s">
        <v>24</v>
      </c>
      <c r="L11" t="s">
        <v>25</v>
      </c>
      <c r="O11" s="6" t="s">
        <v>3</v>
      </c>
      <c r="P11" s="6" t="s">
        <v>16</v>
      </c>
      <c r="Q11" t="s">
        <v>18</v>
      </c>
      <c r="R11" t="s">
        <v>19</v>
      </c>
      <c r="S11" t="s">
        <v>20</v>
      </c>
      <c r="T11" t="s">
        <v>21</v>
      </c>
      <c r="U11" t="s">
        <v>22</v>
      </c>
      <c r="V11" t="s">
        <v>23</v>
      </c>
      <c r="W11" t="s">
        <v>24</v>
      </c>
      <c r="X11" t="s">
        <v>25</v>
      </c>
    </row>
    <row r="12" spans="1:24" x14ac:dyDescent="0.2">
      <c r="C12">
        <v>4013</v>
      </c>
      <c r="D12">
        <v>7300</v>
      </c>
      <c r="E12">
        <v>7924</v>
      </c>
      <c r="F12">
        <v>6481</v>
      </c>
      <c r="G12">
        <v>4193</v>
      </c>
      <c r="H12">
        <v>4519</v>
      </c>
      <c r="I12">
        <v>3408</v>
      </c>
      <c r="J12">
        <v>3517</v>
      </c>
      <c r="K12">
        <v>2601</v>
      </c>
      <c r="L12">
        <v>2074</v>
      </c>
      <c r="P12">
        <f>AVERAGE(D12:D14)</f>
        <v>8735.3333333333339</v>
      </c>
    </row>
    <row r="13" spans="1:24" x14ac:dyDescent="0.2">
      <c r="C13">
        <v>4044</v>
      </c>
      <c r="D13">
        <v>8901</v>
      </c>
      <c r="E13">
        <v>9678</v>
      </c>
      <c r="F13">
        <v>7664</v>
      </c>
      <c r="G13">
        <v>4891</v>
      </c>
      <c r="H13">
        <v>4506</v>
      </c>
      <c r="I13">
        <v>4282</v>
      </c>
      <c r="J13">
        <v>3328</v>
      </c>
      <c r="K13">
        <v>2543</v>
      </c>
      <c r="L13">
        <v>2673</v>
      </c>
      <c r="O13">
        <f>C12*100/8735.33333</f>
        <v>45.93986111804162</v>
      </c>
      <c r="P13" s="8">
        <f t="shared" ref="P13:P15" si="2">D12*100/8735.33333</f>
        <v>83.568648433018652</v>
      </c>
      <c r="Q13" s="9">
        <f>E12*100/8735.33333</f>
        <v>90.712050710032841</v>
      </c>
      <c r="R13" s="9">
        <f>F12*100/8735.33333</f>
        <v>74.192932944437516</v>
      </c>
      <c r="S13" s="9">
        <f>G12*100/8735.33333</f>
        <v>48.000457928718795</v>
      </c>
      <c r="T13" s="9">
        <f>H12*100/8735.33333</f>
        <v>51.732427708056335</v>
      </c>
      <c r="U13" s="9">
        <f>I12*100/8735.33333</f>
        <v>39.013966282154456</v>
      </c>
      <c r="V13" s="9">
        <f>J12*100/8735.33333</f>
        <v>40.26177212862008</v>
      </c>
      <c r="W13" s="9">
        <f>K12*100/8735.33333</f>
        <v>29.775623914285138</v>
      </c>
      <c r="X13" s="10">
        <f>L12*100/8735.33333</f>
        <v>23.742654363024748</v>
      </c>
    </row>
    <row r="14" spans="1:24" x14ac:dyDescent="0.2">
      <c r="C14">
        <v>3008</v>
      </c>
      <c r="D14">
        <v>10005</v>
      </c>
      <c r="E14">
        <v>7898</v>
      </c>
      <c r="F14">
        <v>6269</v>
      </c>
      <c r="G14">
        <v>4243</v>
      </c>
      <c r="H14">
        <v>5092</v>
      </c>
      <c r="I14">
        <v>4299</v>
      </c>
      <c r="J14">
        <v>3171</v>
      </c>
      <c r="K14">
        <v>2200</v>
      </c>
      <c r="L14">
        <v>1592</v>
      </c>
      <c r="O14">
        <f t="shared" ref="O14:O15" si="3">C13*100/8735.33333</f>
        <v>46.294741679880467</v>
      </c>
      <c r="P14" s="11">
        <f t="shared" si="2"/>
        <v>101.89651228798616</v>
      </c>
      <c r="Q14" s="18">
        <f>E13*100/8735.33333</f>
        <v>110.79142185407595</v>
      </c>
      <c r="R14" s="18">
        <f>F13*100/8735.33333</f>
        <v>87.735633094610264</v>
      </c>
      <c r="S14" s="18">
        <f>G13*100/8735.33333</f>
        <v>55.990994450122493</v>
      </c>
      <c r="T14" s="18">
        <f>H13*100/8735.33333</f>
        <v>51.583606827285209</v>
      </c>
      <c r="U14" s="18">
        <f>I13*100/8735.33333</f>
        <v>49.01930857399806</v>
      </c>
      <c r="V14" s="18">
        <f>J13*100/8735.33333</f>
        <v>38.098145477409048</v>
      </c>
      <c r="W14" s="18">
        <f>K13*100/8735.33333</f>
        <v>29.111653830844713</v>
      </c>
      <c r="X14" s="12">
        <f>L13*100/8735.33333</f>
        <v>30.599862638556004</v>
      </c>
    </row>
    <row r="15" spans="1:24" x14ac:dyDescent="0.2">
      <c r="O15">
        <f t="shared" si="3"/>
        <v>34.434862258427408</v>
      </c>
      <c r="P15" s="13">
        <f t="shared" si="2"/>
        <v>114.53483939347281</v>
      </c>
      <c r="Q15" s="14">
        <f>E14*100/8735.33333</f>
        <v>90.414408948490589</v>
      </c>
      <c r="R15" s="14">
        <f>F14*100/8735.33333</f>
        <v>71.766007811862181</v>
      </c>
      <c r="S15" s="14">
        <f>G14*100/8735.33333</f>
        <v>48.572845931684675</v>
      </c>
      <c r="T15" s="14">
        <f>H14*100/8735.33333</f>
        <v>58.291994222045332</v>
      </c>
      <c r="U15" s="14">
        <f>I14*100/8735.33333</f>
        <v>49.213920495006462</v>
      </c>
      <c r="V15" s="14">
        <f>J14*100/8735.33333</f>
        <v>36.300847148096182</v>
      </c>
      <c r="W15" s="14">
        <f>K14*100/8735.33333</f>
        <v>25.185072130498771</v>
      </c>
      <c r="X15" s="15">
        <f>L14*100/8735.33333</f>
        <v>18.224834014433654</v>
      </c>
    </row>
    <row r="20" spans="2:10" x14ac:dyDescent="0.2">
      <c r="B20" t="s">
        <v>2</v>
      </c>
      <c r="D20" s="2"/>
      <c r="E20" s="17" t="s">
        <v>4</v>
      </c>
      <c r="F20" s="17"/>
      <c r="G20" s="17"/>
      <c r="H20" s="17" t="s">
        <v>26</v>
      </c>
      <c r="I20" s="17"/>
      <c r="J20" s="17"/>
    </row>
    <row r="21" spans="2:10" x14ac:dyDescent="0.2">
      <c r="D21" s="1">
        <v>1E-25</v>
      </c>
      <c r="E21" s="1">
        <v>102.61579999999999</v>
      </c>
      <c r="F21" s="1">
        <v>94.639300000000006</v>
      </c>
      <c r="G21" s="1">
        <v>102.7449</v>
      </c>
      <c r="H21" s="1"/>
      <c r="I21" s="1"/>
      <c r="J21" s="1"/>
    </row>
    <row r="22" spans="2:10" x14ac:dyDescent="0.2">
      <c r="D22" s="1">
        <v>1.0000000000000001E-18</v>
      </c>
      <c r="E22" s="1">
        <v>82.662760000000006</v>
      </c>
      <c r="F22" s="1">
        <v>84.574780000000004</v>
      </c>
      <c r="G22" s="1">
        <v>82.111440000000002</v>
      </c>
      <c r="H22" s="1"/>
      <c r="I22" s="1"/>
      <c r="J22" s="1"/>
    </row>
    <row r="23" spans="2:10" x14ac:dyDescent="0.2">
      <c r="D23" s="1">
        <v>9.9999999999999998E-17</v>
      </c>
      <c r="E23" s="1">
        <v>67.096770000000006</v>
      </c>
      <c r="F23" s="1">
        <v>73.677419999999998</v>
      </c>
      <c r="G23" s="1">
        <v>59.96481</v>
      </c>
      <c r="H23" s="1"/>
      <c r="I23" s="1"/>
      <c r="J23" s="1"/>
    </row>
    <row r="24" spans="2:10" x14ac:dyDescent="0.2">
      <c r="D24" s="1">
        <v>1.0000000000000001E-15</v>
      </c>
      <c r="E24" s="1">
        <v>65.090909999999994</v>
      </c>
      <c r="F24" s="1">
        <v>59.89443</v>
      </c>
      <c r="G24" s="1">
        <v>61.454549999999998</v>
      </c>
      <c r="H24" s="1"/>
      <c r="I24" s="1"/>
      <c r="J24" s="1"/>
    </row>
    <row r="25" spans="2:10" x14ac:dyDescent="0.2">
      <c r="D25" s="1">
        <v>1E-13</v>
      </c>
      <c r="E25" s="1">
        <v>44.19941</v>
      </c>
      <c r="F25" s="1">
        <v>48.938420000000001</v>
      </c>
      <c r="G25" s="1">
        <v>57.313780000000001</v>
      </c>
      <c r="H25" s="1"/>
      <c r="I25" s="1"/>
      <c r="J25" s="1"/>
    </row>
    <row r="26" spans="2:10" x14ac:dyDescent="0.2">
      <c r="D26" s="1">
        <v>9.9999999999999998E-13</v>
      </c>
      <c r="E26" s="1">
        <v>65.583579999999998</v>
      </c>
      <c r="F26" s="1">
        <v>45.642229999999998</v>
      </c>
      <c r="G26" s="1">
        <v>61.935479999999998</v>
      </c>
      <c r="H26" s="1"/>
      <c r="I26" s="1"/>
      <c r="J26" s="1"/>
    </row>
    <row r="27" spans="2:10" x14ac:dyDescent="0.2">
      <c r="D27" s="1">
        <v>1E-10</v>
      </c>
      <c r="E27" s="1">
        <v>42.639299999999999</v>
      </c>
      <c r="F27" s="1">
        <v>57.173020000000001</v>
      </c>
      <c r="G27" s="1">
        <v>47.354840000000003</v>
      </c>
      <c r="H27" s="1"/>
      <c r="I27" s="1"/>
      <c r="J27" s="1"/>
    </row>
    <row r="28" spans="2:10" x14ac:dyDescent="0.2">
      <c r="D28" s="1">
        <v>1.0000000000000001E-9</v>
      </c>
      <c r="E28" s="1"/>
      <c r="F28" s="1"/>
      <c r="G28" s="1"/>
      <c r="H28" s="1"/>
      <c r="I28" s="1"/>
      <c r="J28" s="1"/>
    </row>
    <row r="29" spans="2:10" x14ac:dyDescent="0.2">
      <c r="D29" s="1">
        <v>9.9999999999999995E-8</v>
      </c>
      <c r="E29" s="1"/>
      <c r="F29" s="1"/>
      <c r="G29" s="1"/>
      <c r="H29" s="1"/>
      <c r="I29" s="1"/>
      <c r="J29" s="1"/>
    </row>
    <row r="30" spans="2:10" x14ac:dyDescent="0.2">
      <c r="D30" s="1"/>
      <c r="E30" s="1"/>
      <c r="F30" s="1"/>
      <c r="G30" s="1"/>
      <c r="H30" s="1"/>
      <c r="I30" s="1"/>
      <c r="J30" s="1"/>
    </row>
    <row r="31" spans="2:10" x14ac:dyDescent="0.2">
      <c r="D31" s="1">
        <v>1E-25</v>
      </c>
      <c r="E31" s="1"/>
      <c r="F31" s="1"/>
      <c r="G31" s="1"/>
      <c r="H31" s="1">
        <v>83.568680000000001</v>
      </c>
      <c r="I31" s="1">
        <v>101.89660000000001</v>
      </c>
      <c r="J31" s="1">
        <v>114.53489999999999</v>
      </c>
    </row>
    <row r="32" spans="2:10" x14ac:dyDescent="0.2">
      <c r="D32" s="1">
        <v>1.4999999999999999E-13</v>
      </c>
      <c r="E32" s="1"/>
      <c r="F32" s="1"/>
      <c r="G32" s="1"/>
      <c r="H32" s="1">
        <v>90.712090000000003</v>
      </c>
      <c r="I32" s="1">
        <v>110.7915</v>
      </c>
      <c r="J32" s="1">
        <v>90.414439999999999</v>
      </c>
    </row>
    <row r="33" spans="4:10" x14ac:dyDescent="0.2">
      <c r="D33" s="1">
        <v>1.5000000000000001E-12</v>
      </c>
      <c r="E33" s="1"/>
      <c r="F33" s="1"/>
      <c r="G33" s="1"/>
      <c r="H33" s="1">
        <v>74.192959999999999</v>
      </c>
      <c r="I33" s="1">
        <v>87.735669999999999</v>
      </c>
      <c r="J33" s="1">
        <v>71.766040000000004</v>
      </c>
    </row>
    <row r="34" spans="4:10" x14ac:dyDescent="0.2">
      <c r="D34" s="1">
        <v>1.5E-11</v>
      </c>
      <c r="E34" s="1"/>
      <c r="F34" s="1"/>
      <c r="G34" s="1"/>
      <c r="H34" s="1">
        <v>48.000480000000003</v>
      </c>
      <c r="I34" s="1">
        <v>55.991019999999999</v>
      </c>
      <c r="J34" s="1">
        <v>48.572859999999999</v>
      </c>
    </row>
    <row r="35" spans="4:10" x14ac:dyDescent="0.2">
      <c r="D35" s="1">
        <v>1.5E-10</v>
      </c>
      <c r="E35" s="1"/>
      <c r="F35" s="1"/>
      <c r="G35" s="1"/>
      <c r="H35" s="1">
        <v>51.73245</v>
      </c>
      <c r="I35" s="1">
        <v>51.583629999999999</v>
      </c>
      <c r="J35" s="1">
        <v>58.292020000000001</v>
      </c>
    </row>
    <row r="36" spans="4:10" x14ac:dyDescent="0.2">
      <c r="D36" s="1">
        <v>1.5E-9</v>
      </c>
      <c r="E36" s="1"/>
      <c r="F36" s="1"/>
      <c r="G36" s="1"/>
      <c r="H36" s="1">
        <v>39.013979999999997</v>
      </c>
      <c r="I36" s="1">
        <v>49.019329999999997</v>
      </c>
      <c r="J36" s="1">
        <v>49.213940000000001</v>
      </c>
    </row>
    <row r="37" spans="4:10" x14ac:dyDescent="0.2">
      <c r="D37" s="1">
        <v>1.4999999999999999E-8</v>
      </c>
      <c r="E37" s="1"/>
      <c r="F37" s="1"/>
      <c r="G37" s="1"/>
      <c r="H37" s="1">
        <v>40.261789999999998</v>
      </c>
      <c r="I37" s="1">
        <v>38.09816</v>
      </c>
      <c r="J37" s="1">
        <v>36.30086</v>
      </c>
    </row>
    <row r="38" spans="4:10" x14ac:dyDescent="0.2">
      <c r="D38" s="1">
        <v>1.4999999999999999E-7</v>
      </c>
      <c r="E38" s="1"/>
      <c r="F38" s="1"/>
      <c r="G38" s="1"/>
      <c r="H38" s="1">
        <v>29.775639999999999</v>
      </c>
      <c r="I38" s="1">
        <v>29.111660000000001</v>
      </c>
      <c r="J38" s="1">
        <v>25.185079999999999</v>
      </c>
    </row>
    <row r="39" spans="4:10" x14ac:dyDescent="0.2">
      <c r="D39" s="1">
        <v>1.5E-6</v>
      </c>
      <c r="E39" s="1"/>
      <c r="F39" s="1"/>
      <c r="G39" s="1"/>
      <c r="H39" s="1">
        <v>23.742660000000001</v>
      </c>
      <c r="I39" s="1">
        <v>30.599869999999999</v>
      </c>
      <c r="J39" s="1">
        <v>18.22484</v>
      </c>
    </row>
  </sheetData>
  <mergeCells count="2">
    <mergeCell ref="E20:G20"/>
    <mergeCell ref="H20:J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E2332-50A0-5344-B56F-4212CD644B19}">
  <dimension ref="A1:X39"/>
  <sheetViews>
    <sheetView workbookViewId="0">
      <selection activeCell="N23" sqref="N23"/>
    </sheetView>
  </sheetViews>
  <sheetFormatPr baseColWidth="10" defaultRowHeight="16" x14ac:dyDescent="0.2"/>
  <cols>
    <col min="1" max="1" width="15.5" customWidth="1"/>
  </cols>
  <sheetData>
    <row r="1" spans="1:24" x14ac:dyDescent="0.2">
      <c r="A1" t="s">
        <v>10</v>
      </c>
      <c r="N1" s="3" t="s">
        <v>11</v>
      </c>
    </row>
    <row r="2" spans="1:24" x14ac:dyDescent="0.2">
      <c r="A2" t="s">
        <v>13</v>
      </c>
      <c r="B2" s="4" t="s">
        <v>15</v>
      </c>
      <c r="E2" s="5" t="s">
        <v>29</v>
      </c>
      <c r="Q2" s="5" t="s">
        <v>29</v>
      </c>
    </row>
    <row r="3" spans="1:24" x14ac:dyDescent="0.2">
      <c r="B3" s="4" t="s">
        <v>30</v>
      </c>
      <c r="C3" s="6" t="s">
        <v>3</v>
      </c>
      <c r="D3" s="6" t="s">
        <v>16</v>
      </c>
      <c r="E3" s="7">
        <v>1.0000000000000001E-18</v>
      </c>
      <c r="F3" s="7">
        <v>9.9999999999999998E-17</v>
      </c>
      <c r="G3" s="7">
        <v>1.0000000000000001E-15</v>
      </c>
      <c r="H3" s="7">
        <v>1E-13</v>
      </c>
      <c r="I3" s="7">
        <v>9.9999999999999998E-13</v>
      </c>
      <c r="J3" s="7">
        <v>1E-10</v>
      </c>
      <c r="K3" s="7">
        <v>1.0000000000000001E-9</v>
      </c>
      <c r="L3" s="7">
        <v>9.9999999999999995E-8</v>
      </c>
      <c r="O3" s="6" t="s">
        <v>3</v>
      </c>
      <c r="P3" s="6" t="s">
        <v>16</v>
      </c>
      <c r="Q3" s="7">
        <v>1.0000000000000001E-18</v>
      </c>
      <c r="R3" s="7">
        <v>9.9999999999999998E-17</v>
      </c>
      <c r="S3" s="7">
        <v>1.0000000000000001E-15</v>
      </c>
      <c r="T3" s="7">
        <v>1E-13</v>
      </c>
      <c r="U3" s="7">
        <v>9.9999999999999998E-13</v>
      </c>
      <c r="V3" s="7">
        <v>1E-10</v>
      </c>
      <c r="W3" s="7">
        <v>1.0000000000000001E-9</v>
      </c>
      <c r="X3" s="7">
        <v>9.9999999999999995E-8</v>
      </c>
    </row>
    <row r="4" spans="1:24" x14ac:dyDescent="0.2">
      <c r="C4">
        <v>2008</v>
      </c>
      <c r="D4">
        <v>8987</v>
      </c>
      <c r="E4">
        <v>6317</v>
      </c>
      <c r="F4">
        <v>4197</v>
      </c>
      <c r="G4">
        <v>4197</v>
      </c>
      <c r="H4">
        <v>3782</v>
      </c>
      <c r="I4">
        <v>2550</v>
      </c>
      <c r="J4">
        <v>3588</v>
      </c>
      <c r="P4">
        <f>AVERAGE(D4:D6)</f>
        <v>8644.6666666666661</v>
      </c>
    </row>
    <row r="5" spans="1:24" x14ac:dyDescent="0.2">
      <c r="C5">
        <v>2197</v>
      </c>
      <c r="D5">
        <v>10542</v>
      </c>
      <c r="E5">
        <v>7010</v>
      </c>
      <c r="F5">
        <v>3736</v>
      </c>
      <c r="G5">
        <v>3695</v>
      </c>
      <c r="H5">
        <v>4425</v>
      </c>
      <c r="I5">
        <v>2876</v>
      </c>
      <c r="J5">
        <v>3461</v>
      </c>
      <c r="O5">
        <f>C4*100/8644.66667</f>
        <v>23.228194638995838</v>
      </c>
      <c r="P5" s="8">
        <f>D4*100/8644.66667</f>
        <v>103.96005240072489</v>
      </c>
      <c r="Q5" s="9">
        <f t="shared" ref="Q5:X7" si="0">E4*100/8644.66667</f>
        <v>73.07395693951031</v>
      </c>
      <c r="R5" s="9">
        <f t="shared" si="0"/>
        <v>48.55016578678562</v>
      </c>
      <c r="S5" s="9">
        <f t="shared" si="0"/>
        <v>48.55016578678562</v>
      </c>
      <c r="T5" s="9">
        <f t="shared" si="0"/>
        <v>43.749517990379609</v>
      </c>
      <c r="U5" s="9">
        <f t="shared" si="0"/>
        <v>29.497956339362243</v>
      </c>
      <c r="V5" s="9">
        <f t="shared" si="0"/>
        <v>41.505359743384993</v>
      </c>
      <c r="W5" s="9"/>
      <c r="X5" s="10"/>
    </row>
    <row r="6" spans="1:24" x14ac:dyDescent="0.2">
      <c r="C6">
        <v>2401</v>
      </c>
      <c r="D6">
        <v>6405</v>
      </c>
      <c r="E6">
        <v>5800</v>
      </c>
      <c r="F6">
        <v>5824</v>
      </c>
      <c r="G6">
        <v>3447</v>
      </c>
      <c r="H6">
        <v>4376</v>
      </c>
      <c r="I6">
        <v>3332</v>
      </c>
      <c r="J6">
        <v>3193</v>
      </c>
      <c r="O6">
        <f t="shared" ref="O6:O7" si="1">C5*100/8644.66667</f>
        <v>25.414513755913273</v>
      </c>
      <c r="P6" s="11">
        <f t="shared" ref="P6:P7" si="2">D5*100/8644.66667</f>
        <v>121.94802185472814</v>
      </c>
      <c r="Q6" s="18">
        <f t="shared" si="0"/>
        <v>81.090460368207573</v>
      </c>
      <c r="R6" s="18">
        <f t="shared" si="0"/>
        <v>43.217397993669543</v>
      </c>
      <c r="S6" s="18">
        <f t="shared" si="0"/>
        <v>42.743117127036662</v>
      </c>
      <c r="T6" s="18">
        <f t="shared" si="0"/>
        <v>51.187630118305066</v>
      </c>
      <c r="U6" s="18">
        <f t="shared" si="0"/>
        <v>33.269067620394438</v>
      </c>
      <c r="V6" s="18">
        <f t="shared" si="0"/>
        <v>40.036245839424595</v>
      </c>
      <c r="W6" s="18"/>
      <c r="X6" s="12"/>
    </row>
    <row r="7" spans="1:24" x14ac:dyDescent="0.2">
      <c r="O7">
        <f t="shared" si="1"/>
        <v>27.774350263062253</v>
      </c>
      <c r="P7" s="13">
        <f t="shared" si="2"/>
        <v>74.091925628868694</v>
      </c>
      <c r="Q7" s="14">
        <f t="shared" si="0"/>
        <v>67.0933908895298</v>
      </c>
      <c r="R7" s="14">
        <f t="shared" si="0"/>
        <v>67.37101871390027</v>
      </c>
      <c r="S7" s="14">
        <f t="shared" si="0"/>
        <v>39.874296275208486</v>
      </c>
      <c r="T7" s="14">
        <f t="shared" si="0"/>
        <v>50.620806643548697</v>
      </c>
      <c r="U7" s="14">
        <f t="shared" si="0"/>
        <v>38.54399628343333</v>
      </c>
      <c r="V7" s="14">
        <f t="shared" si="0"/>
        <v>36.936068467287704</v>
      </c>
      <c r="W7" s="14"/>
      <c r="X7" s="15"/>
    </row>
    <row r="10" spans="1:24" x14ac:dyDescent="0.2">
      <c r="E10" s="4" t="s">
        <v>17</v>
      </c>
      <c r="Q10" s="4" t="s">
        <v>17</v>
      </c>
    </row>
    <row r="11" spans="1:24" x14ac:dyDescent="0.2">
      <c r="C11" s="6" t="s">
        <v>3</v>
      </c>
      <c r="D11" s="6" t="s">
        <v>16</v>
      </c>
      <c r="E11" t="s">
        <v>18</v>
      </c>
      <c r="F11" t="s">
        <v>19</v>
      </c>
      <c r="G11" t="s">
        <v>20</v>
      </c>
      <c r="H11" t="s">
        <v>21</v>
      </c>
      <c r="I11" t="s">
        <v>22</v>
      </c>
      <c r="J11" t="s">
        <v>23</v>
      </c>
      <c r="K11" t="s">
        <v>24</v>
      </c>
      <c r="L11" t="s">
        <v>25</v>
      </c>
      <c r="O11" s="6" t="s">
        <v>3</v>
      </c>
      <c r="P11" s="6" t="s">
        <v>16</v>
      </c>
      <c r="Q11" t="s">
        <v>18</v>
      </c>
      <c r="R11" t="s">
        <v>19</v>
      </c>
      <c r="S11" t="s">
        <v>20</v>
      </c>
      <c r="T11" t="s">
        <v>21</v>
      </c>
      <c r="U11" t="s">
        <v>22</v>
      </c>
      <c r="V11" t="s">
        <v>23</v>
      </c>
      <c r="W11" t="s">
        <v>24</v>
      </c>
      <c r="X11" t="s">
        <v>25</v>
      </c>
    </row>
    <row r="12" spans="1:24" x14ac:dyDescent="0.2">
      <c r="C12" s="1">
        <v>1552</v>
      </c>
      <c r="D12" s="1">
        <v>3658</v>
      </c>
      <c r="E12" s="1">
        <v>2713</v>
      </c>
      <c r="F12" s="1">
        <v>1651</v>
      </c>
      <c r="G12" s="1">
        <v>1274</v>
      </c>
      <c r="H12" s="1">
        <v>1067</v>
      </c>
      <c r="I12" s="1">
        <v>1014</v>
      </c>
      <c r="J12" s="1">
        <v>760</v>
      </c>
      <c r="K12" s="1">
        <v>623</v>
      </c>
      <c r="L12" s="1">
        <v>494</v>
      </c>
      <c r="P12">
        <f>AVERAGE(D12:D14)</f>
        <v>3626.3333333333335</v>
      </c>
    </row>
    <row r="13" spans="1:24" x14ac:dyDescent="0.2">
      <c r="C13" s="1">
        <v>1517</v>
      </c>
      <c r="D13" s="1">
        <v>3664</v>
      </c>
      <c r="E13" s="1">
        <v>2680</v>
      </c>
      <c r="F13" s="1">
        <v>1750</v>
      </c>
      <c r="G13" s="1">
        <v>1267</v>
      </c>
      <c r="H13" s="1">
        <v>1124</v>
      </c>
      <c r="I13" s="1">
        <v>988</v>
      </c>
      <c r="J13" s="1">
        <v>744</v>
      </c>
      <c r="K13" s="1">
        <v>635</v>
      </c>
      <c r="L13" s="1">
        <v>474</v>
      </c>
      <c r="O13">
        <f>C12*100/3626.33333</f>
        <v>42.798051330819057</v>
      </c>
      <c r="P13">
        <f t="shared" ref="P13:X15" si="3">D12*100/3626.33333</f>
        <v>100.8732421186444</v>
      </c>
      <c r="Q13">
        <f t="shared" si="3"/>
        <v>74.813861636927896</v>
      </c>
      <c r="R13">
        <f t="shared" si="3"/>
        <v>45.528081666998879</v>
      </c>
      <c r="S13">
        <f t="shared" si="3"/>
        <v>35.131905538314101</v>
      </c>
      <c r="T13">
        <f t="shared" si="3"/>
        <v>29.423660289938102</v>
      </c>
      <c r="U13">
        <f t="shared" si="3"/>
        <v>27.962128897841833</v>
      </c>
      <c r="V13">
        <f t="shared" si="3"/>
        <v>20.957808641380467</v>
      </c>
      <c r="W13">
        <f t="shared" si="3"/>
        <v>17.179887873131619</v>
      </c>
      <c r="X13">
        <f t="shared" si="3"/>
        <v>13.622575616897302</v>
      </c>
    </row>
    <row r="14" spans="1:24" x14ac:dyDescent="0.2">
      <c r="C14" s="1">
        <v>1500</v>
      </c>
      <c r="D14" s="1">
        <v>3557</v>
      </c>
      <c r="E14" s="1">
        <v>2641</v>
      </c>
      <c r="F14" s="1">
        <v>1890</v>
      </c>
      <c r="G14" s="1">
        <v>1363</v>
      </c>
      <c r="H14" s="1">
        <v>1078</v>
      </c>
      <c r="I14" s="1">
        <v>802</v>
      </c>
      <c r="J14" s="1">
        <v>778</v>
      </c>
      <c r="K14" s="1">
        <v>722</v>
      </c>
      <c r="L14" s="1">
        <v>471</v>
      </c>
      <c r="O14">
        <f t="shared" ref="O14:O15" si="4">C13*100/3626.33333</f>
        <v>41.832889090755486</v>
      </c>
      <c r="P14">
        <f t="shared" si="3"/>
        <v>101.03869850265529</v>
      </c>
      <c r="Q14">
        <f t="shared" si="3"/>
        <v>73.90385152486796</v>
      </c>
      <c r="R14">
        <f t="shared" si="3"/>
        <v>48.258112003178702</v>
      </c>
      <c r="S14">
        <f t="shared" si="3"/>
        <v>34.938873090301385</v>
      </c>
      <c r="T14">
        <f t="shared" si="3"/>
        <v>30.995495938041635</v>
      </c>
      <c r="U14">
        <f t="shared" si="3"/>
        <v>27.245151233794605</v>
      </c>
      <c r="V14">
        <f t="shared" si="3"/>
        <v>20.516591617351402</v>
      </c>
      <c r="W14">
        <f t="shared" si="3"/>
        <v>17.510800641153416</v>
      </c>
      <c r="X14">
        <f t="shared" si="3"/>
        <v>13.071054336860975</v>
      </c>
    </row>
    <row r="15" spans="1:24" x14ac:dyDescent="0.2">
      <c r="O15">
        <f t="shared" si="4"/>
        <v>41.364096002724601</v>
      </c>
      <c r="P15">
        <f t="shared" si="3"/>
        <v>98.088059654460949</v>
      </c>
      <c r="Q15">
        <f t="shared" si="3"/>
        <v>72.828385028797115</v>
      </c>
      <c r="R15">
        <f t="shared" si="3"/>
        <v>52.118760963433004</v>
      </c>
      <c r="S15">
        <f t="shared" si="3"/>
        <v>37.58617523447576</v>
      </c>
      <c r="T15">
        <f t="shared" si="3"/>
        <v>29.726996993958082</v>
      </c>
      <c r="U15">
        <f t="shared" si="3"/>
        <v>22.116003329456756</v>
      </c>
      <c r="V15">
        <f t="shared" si="3"/>
        <v>21.454177793413162</v>
      </c>
      <c r="W15">
        <f t="shared" si="3"/>
        <v>19.909918209311442</v>
      </c>
      <c r="X15">
        <f t="shared" si="3"/>
        <v>12.988326144855526</v>
      </c>
    </row>
    <row r="20" spans="3:10" x14ac:dyDescent="0.2">
      <c r="C20" t="s">
        <v>27</v>
      </c>
      <c r="D20" s="2"/>
      <c r="E20" s="17" t="s">
        <v>4</v>
      </c>
      <c r="F20" s="17"/>
      <c r="G20" s="17"/>
      <c r="H20" s="17" t="s">
        <v>26</v>
      </c>
      <c r="I20" s="17"/>
      <c r="J20" s="17"/>
    </row>
    <row r="21" spans="3:10" x14ac:dyDescent="0.2">
      <c r="D21" s="1">
        <v>1E-25</v>
      </c>
      <c r="E21" s="1">
        <v>103.96</v>
      </c>
      <c r="F21" s="1">
        <v>121.94799999999999</v>
      </c>
      <c r="G21" s="1">
        <v>74.091920000000002</v>
      </c>
      <c r="H21" s="1"/>
      <c r="I21" s="1"/>
      <c r="J21" s="1"/>
    </row>
    <row r="22" spans="3:10" x14ac:dyDescent="0.2">
      <c r="D22" s="1">
        <v>1.0000000000000001E-18</v>
      </c>
      <c r="E22" s="1">
        <v>73.073949999999996</v>
      </c>
      <c r="F22" s="1">
        <v>81.090459999999993</v>
      </c>
      <c r="G22" s="1">
        <v>67.093389999999999</v>
      </c>
      <c r="H22" s="1"/>
      <c r="I22" s="1"/>
      <c r="J22" s="1"/>
    </row>
    <row r="23" spans="3:10" x14ac:dyDescent="0.2">
      <c r="D23" s="1">
        <v>9.9999999999999998E-17</v>
      </c>
      <c r="E23" s="1">
        <v>48.550159999999998</v>
      </c>
      <c r="F23" s="1">
        <v>43.217399999999998</v>
      </c>
      <c r="G23" s="1">
        <v>67.371020000000001</v>
      </c>
      <c r="H23" s="1"/>
      <c r="I23" s="1"/>
      <c r="J23" s="1"/>
    </row>
    <row r="24" spans="3:10" x14ac:dyDescent="0.2">
      <c r="D24" s="1">
        <v>1.0000000000000001E-15</v>
      </c>
      <c r="E24" s="1">
        <v>48.550159999999998</v>
      </c>
      <c r="F24" s="1">
        <v>42.743119999999998</v>
      </c>
      <c r="G24" s="1">
        <v>39.874290000000002</v>
      </c>
      <c r="H24" s="1"/>
      <c r="I24" s="1"/>
      <c r="J24" s="1"/>
    </row>
    <row r="25" spans="3:10" x14ac:dyDescent="0.2">
      <c r="D25" s="1">
        <v>1E-13</v>
      </c>
      <c r="E25" s="1">
        <v>43.749519999999997</v>
      </c>
      <c r="F25" s="1">
        <v>51.187629999999999</v>
      </c>
      <c r="G25" s="1">
        <v>50.620800000000003</v>
      </c>
      <c r="H25" s="1"/>
      <c r="I25" s="1"/>
      <c r="J25" s="1"/>
    </row>
    <row r="26" spans="3:10" x14ac:dyDescent="0.2">
      <c r="D26" s="1">
        <v>9.9999999999999998E-13</v>
      </c>
      <c r="E26" s="1">
        <v>29.497959999999999</v>
      </c>
      <c r="F26" s="1">
        <v>33.269069999999999</v>
      </c>
      <c r="G26" s="1">
        <v>38.543990000000001</v>
      </c>
      <c r="H26" s="1"/>
      <c r="I26" s="1"/>
      <c r="J26" s="1"/>
    </row>
    <row r="27" spans="3:10" x14ac:dyDescent="0.2">
      <c r="D27" s="1">
        <v>1E-10</v>
      </c>
      <c r="E27" s="1">
        <v>41.505360000000003</v>
      </c>
      <c r="F27" s="1">
        <v>40.036239999999999</v>
      </c>
      <c r="G27" s="1">
        <v>36.936070000000001</v>
      </c>
      <c r="H27" s="1"/>
      <c r="I27" s="1"/>
      <c r="J27" s="1"/>
    </row>
    <row r="28" spans="3:10" x14ac:dyDescent="0.2">
      <c r="D28" s="1">
        <v>1.0000000000000001E-9</v>
      </c>
      <c r="E28" s="1"/>
      <c r="F28" s="1"/>
      <c r="G28" s="1"/>
      <c r="H28" s="1"/>
      <c r="I28" s="1"/>
      <c r="J28" s="1"/>
    </row>
    <row r="29" spans="3:10" x14ac:dyDescent="0.2">
      <c r="D29" s="1">
        <v>9.9999999999999995E-8</v>
      </c>
      <c r="E29" s="1"/>
      <c r="F29" s="1"/>
      <c r="G29" s="1"/>
      <c r="H29" s="1"/>
      <c r="I29" s="1"/>
      <c r="J29" s="1"/>
    </row>
    <row r="30" spans="3:10" x14ac:dyDescent="0.2">
      <c r="D30" s="1"/>
      <c r="E30" s="1"/>
      <c r="F30" s="1"/>
      <c r="G30" s="1"/>
      <c r="H30" s="1"/>
      <c r="I30" s="1"/>
      <c r="J30" s="1"/>
    </row>
    <row r="31" spans="3:10" x14ac:dyDescent="0.2">
      <c r="D31" s="1">
        <v>1E-25</v>
      </c>
      <c r="E31" s="1"/>
      <c r="F31" s="1"/>
      <c r="G31" s="1"/>
      <c r="H31" s="1">
        <v>100.8733</v>
      </c>
      <c r="I31" s="1">
        <v>101.03879999999999</v>
      </c>
      <c r="J31" s="1">
        <v>98.088149999999999</v>
      </c>
    </row>
    <row r="32" spans="3:10" x14ac:dyDescent="0.2">
      <c r="D32" s="1">
        <v>1.4999999999999999E-13</v>
      </c>
      <c r="E32" s="1"/>
      <c r="F32" s="1"/>
      <c r="G32" s="1"/>
      <c r="H32" s="1">
        <v>74.813929999999999</v>
      </c>
      <c r="I32" s="1">
        <v>73.903919999999999</v>
      </c>
      <c r="J32" s="1">
        <v>72.828450000000004</v>
      </c>
    </row>
    <row r="33" spans="4:10" x14ac:dyDescent="0.2">
      <c r="D33" s="1">
        <v>1.5000000000000001E-12</v>
      </c>
      <c r="E33" s="1"/>
      <c r="F33" s="1"/>
      <c r="G33" s="1"/>
      <c r="H33" s="1">
        <v>45.528120000000001</v>
      </c>
      <c r="I33" s="1">
        <v>48.258159999999997</v>
      </c>
      <c r="J33" s="1">
        <v>52.118810000000003</v>
      </c>
    </row>
    <row r="34" spans="4:10" x14ac:dyDescent="0.2">
      <c r="D34" s="1">
        <v>1.5E-11</v>
      </c>
      <c r="E34" s="1"/>
      <c r="F34" s="1"/>
      <c r="G34" s="1"/>
      <c r="H34" s="1">
        <v>35.13194</v>
      </c>
      <c r="I34" s="1">
        <v>34.93891</v>
      </c>
      <c r="J34" s="1">
        <v>37.586210000000001</v>
      </c>
    </row>
    <row r="35" spans="4:10" x14ac:dyDescent="0.2">
      <c r="D35" s="1">
        <v>1.5E-10</v>
      </c>
      <c r="E35" s="1"/>
      <c r="F35" s="1"/>
      <c r="G35" s="1"/>
      <c r="H35" s="1">
        <v>29.423690000000001</v>
      </c>
      <c r="I35" s="1">
        <v>30.995519999999999</v>
      </c>
      <c r="J35" s="1">
        <v>29.72702</v>
      </c>
    </row>
    <row r="36" spans="4:10" x14ac:dyDescent="0.2">
      <c r="D36" s="1">
        <v>1.5E-9</v>
      </c>
      <c r="E36" s="1"/>
      <c r="F36" s="1"/>
      <c r="G36" s="1"/>
      <c r="H36" s="1">
        <v>27.962150000000001</v>
      </c>
      <c r="I36" s="1">
        <v>27.245180000000001</v>
      </c>
      <c r="J36" s="1">
        <v>22.116019999999999</v>
      </c>
    </row>
    <row r="37" spans="4:10" x14ac:dyDescent="0.2">
      <c r="D37" s="1">
        <v>1.4999999999999999E-8</v>
      </c>
      <c r="E37" s="1"/>
      <c r="F37" s="1"/>
      <c r="G37" s="1"/>
      <c r="H37" s="1">
        <v>20.957830000000001</v>
      </c>
      <c r="I37" s="1">
        <v>20.51661</v>
      </c>
      <c r="J37" s="1">
        <v>21.4542</v>
      </c>
    </row>
    <row r="38" spans="4:10" x14ac:dyDescent="0.2">
      <c r="D38" s="1">
        <v>1.4999999999999999E-7</v>
      </c>
      <c r="E38" s="1"/>
      <c r="F38" s="1"/>
      <c r="G38" s="1"/>
      <c r="H38" s="1">
        <v>17.1799</v>
      </c>
      <c r="I38" s="1">
        <v>17.510819999999999</v>
      </c>
      <c r="J38" s="1">
        <v>19.909939999999999</v>
      </c>
    </row>
    <row r="39" spans="4:10" x14ac:dyDescent="0.2">
      <c r="D39" s="1">
        <v>1.5E-6</v>
      </c>
      <c r="E39" s="1"/>
      <c r="F39" s="1"/>
      <c r="G39" s="1"/>
      <c r="H39" s="1">
        <v>13.622590000000001</v>
      </c>
      <c r="I39" s="1">
        <v>13.071070000000001</v>
      </c>
      <c r="J39" s="1">
        <v>12.988340000000001</v>
      </c>
    </row>
  </sheetData>
  <mergeCells count="2">
    <mergeCell ref="E20:G20"/>
    <mergeCell ref="H20:J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81F14-ED80-FD4A-8113-265454295567}">
  <dimension ref="A1:X39"/>
  <sheetViews>
    <sheetView topLeftCell="A11" workbookViewId="0">
      <selection activeCell="N34" sqref="N34"/>
    </sheetView>
  </sheetViews>
  <sheetFormatPr baseColWidth="10" defaultRowHeight="16" x14ac:dyDescent="0.2"/>
  <cols>
    <col min="1" max="1" width="12.5" customWidth="1"/>
  </cols>
  <sheetData>
    <row r="1" spans="1:24" x14ac:dyDescent="0.2">
      <c r="A1" t="s">
        <v>10</v>
      </c>
      <c r="N1" s="3" t="s">
        <v>11</v>
      </c>
    </row>
    <row r="2" spans="1:24" x14ac:dyDescent="0.2">
      <c r="A2" t="s">
        <v>31</v>
      </c>
      <c r="B2" s="4" t="s">
        <v>15</v>
      </c>
      <c r="E2" s="5" t="s">
        <v>29</v>
      </c>
      <c r="Q2" s="5" t="s">
        <v>29</v>
      </c>
    </row>
    <row r="3" spans="1:24" x14ac:dyDescent="0.2">
      <c r="B3" s="4" t="s">
        <v>30</v>
      </c>
      <c r="C3" s="6" t="s">
        <v>3</v>
      </c>
      <c r="D3" s="6" t="s">
        <v>16</v>
      </c>
      <c r="E3" s="7">
        <v>1.0000000000000001E-18</v>
      </c>
      <c r="F3" s="7">
        <v>9.9999999999999998E-17</v>
      </c>
      <c r="G3" s="7">
        <v>1.0000000000000001E-15</v>
      </c>
      <c r="H3" s="7">
        <v>1E-13</v>
      </c>
      <c r="I3" s="7">
        <v>9.9999999999999998E-13</v>
      </c>
      <c r="J3" s="7">
        <v>1E-10</v>
      </c>
      <c r="K3" s="7">
        <v>1.0000000000000001E-9</v>
      </c>
      <c r="L3" s="7">
        <v>9.9999999999999995E-8</v>
      </c>
      <c r="O3" s="6" t="s">
        <v>3</v>
      </c>
      <c r="P3" s="6" t="s">
        <v>16</v>
      </c>
      <c r="Q3" s="7">
        <v>1.0000000000000001E-18</v>
      </c>
      <c r="R3" s="7">
        <v>9.9999999999999998E-17</v>
      </c>
      <c r="S3" s="7">
        <v>1.0000000000000001E-15</v>
      </c>
      <c r="T3" s="7">
        <v>1E-13</v>
      </c>
      <c r="U3" s="7">
        <v>9.9999999999999998E-13</v>
      </c>
      <c r="V3" s="7">
        <v>1E-10</v>
      </c>
      <c r="W3" s="7">
        <v>1.0000000000000001E-9</v>
      </c>
      <c r="X3" s="7">
        <v>9.9999999999999995E-8</v>
      </c>
    </row>
    <row r="4" spans="1:24" x14ac:dyDescent="0.2">
      <c r="C4">
        <v>3652</v>
      </c>
      <c r="D4">
        <v>7392</v>
      </c>
      <c r="F4">
        <v>9062</v>
      </c>
      <c r="G4">
        <v>7037</v>
      </c>
      <c r="H4">
        <v>7708</v>
      </c>
      <c r="I4">
        <v>7112</v>
      </c>
      <c r="J4">
        <v>9390</v>
      </c>
      <c r="K4">
        <v>7094</v>
      </c>
      <c r="L4">
        <v>9810</v>
      </c>
      <c r="P4" s="18">
        <f>AVERAGE(D4:D6)</f>
        <v>8346</v>
      </c>
      <c r="Q4" s="18"/>
      <c r="R4" s="18"/>
    </row>
    <row r="5" spans="1:24" x14ac:dyDescent="0.2">
      <c r="C5">
        <v>3483</v>
      </c>
      <c r="D5">
        <v>8428</v>
      </c>
      <c r="F5">
        <v>9982</v>
      </c>
      <c r="G5">
        <v>8073</v>
      </c>
      <c r="H5">
        <v>7176</v>
      </c>
      <c r="I5">
        <v>8911</v>
      </c>
      <c r="J5">
        <v>8163</v>
      </c>
      <c r="K5">
        <v>8539</v>
      </c>
      <c r="L5">
        <v>8461</v>
      </c>
      <c r="O5">
        <f>C4*100/8346</f>
        <v>43.757488617301703</v>
      </c>
      <c r="P5" s="19">
        <f>D4*100/8346</f>
        <v>88.569374550682966</v>
      </c>
      <c r="Q5" s="18"/>
      <c r="R5" s="8">
        <f t="shared" ref="Q5:R5" si="0">F4*100/8346</f>
        <v>108.57895998082914</v>
      </c>
      <c r="S5" s="9">
        <f t="shared" ref="Q5:X5" si="1">G4*100/8346</f>
        <v>84.31583992331656</v>
      </c>
      <c r="T5" s="9">
        <f t="shared" si="1"/>
        <v>92.355619458423192</v>
      </c>
      <c r="U5" s="9">
        <f t="shared" si="1"/>
        <v>85.214473999520735</v>
      </c>
      <c r="V5" s="9">
        <f t="shared" si="1"/>
        <v>112.50898634076204</v>
      </c>
      <c r="W5" s="9">
        <f t="shared" si="1"/>
        <v>84.998801821231723</v>
      </c>
      <c r="X5" s="10">
        <f t="shared" si="1"/>
        <v>117.54133716750539</v>
      </c>
    </row>
    <row r="6" spans="1:24" x14ac:dyDescent="0.2">
      <c r="C6">
        <v>4024</v>
      </c>
      <c r="D6">
        <v>9218</v>
      </c>
      <c r="F6">
        <v>7910</v>
      </c>
      <c r="G6">
        <v>7612</v>
      </c>
      <c r="H6">
        <v>9667</v>
      </c>
      <c r="I6">
        <v>8817</v>
      </c>
      <c r="J6">
        <v>6840</v>
      </c>
      <c r="K6">
        <v>9237</v>
      </c>
      <c r="L6">
        <v>7779</v>
      </c>
      <c r="O6">
        <f t="shared" ref="O6:O7" si="2">C5*100/8346</f>
        <v>41.732566498921642</v>
      </c>
      <c r="P6" s="20">
        <f t="shared" ref="P6:P7" si="3">D5*100/8346</f>
        <v>100.98250658998323</v>
      </c>
      <c r="Q6" s="18"/>
      <c r="R6" s="11">
        <f t="shared" ref="R6:R7" si="4">F5*100/8346</f>
        <v>119.60220464893362</v>
      </c>
      <c r="S6" s="18">
        <f t="shared" ref="S6:S7" si="5">G5*100/8346</f>
        <v>96.728971962616825</v>
      </c>
      <c r="T6" s="18">
        <f t="shared" ref="T6:T7" si="6">H5*100/8346</f>
        <v>85.981308411214954</v>
      </c>
      <c r="U6" s="18">
        <f t="shared" ref="U6:U7" si="7">I5*100/8346</f>
        <v>106.76971004073808</v>
      </c>
      <c r="V6" s="18">
        <f t="shared" ref="V6:V7" si="8">J5*100/8346</f>
        <v>97.807332854061826</v>
      </c>
      <c r="W6" s="18">
        <f t="shared" ref="W6:W7" si="9">K5*100/8346</f>
        <v>102.3124850227654</v>
      </c>
      <c r="X6" s="12">
        <f t="shared" ref="X6:X7" si="10">L5*100/8346</f>
        <v>101.37790558351305</v>
      </c>
    </row>
    <row r="7" spans="1:24" x14ac:dyDescent="0.2">
      <c r="O7">
        <f t="shared" si="2"/>
        <v>48.214713635274386</v>
      </c>
      <c r="P7" s="23">
        <f t="shared" si="3"/>
        <v>110.44811885933382</v>
      </c>
      <c r="Q7" s="18"/>
      <c r="R7" s="13">
        <f t="shared" si="4"/>
        <v>94.775940570333091</v>
      </c>
      <c r="S7" s="14">
        <f t="shared" si="5"/>
        <v>91.205367840881863</v>
      </c>
      <c r="T7" s="14">
        <f t="shared" si="6"/>
        <v>115.82794152887611</v>
      </c>
      <c r="U7" s="14">
        <f t="shared" si="7"/>
        <v>105.64342199856219</v>
      </c>
      <c r="V7" s="14">
        <f t="shared" si="8"/>
        <v>81.955427749820274</v>
      </c>
      <c r="W7" s="14">
        <f t="shared" si="9"/>
        <v>110.67577282530553</v>
      </c>
      <c r="X7" s="15">
        <f t="shared" si="10"/>
        <v>93.206326383896482</v>
      </c>
    </row>
    <row r="10" spans="1:24" x14ac:dyDescent="0.2">
      <c r="E10" s="4" t="s">
        <v>17</v>
      </c>
      <c r="Q10" s="4" t="s">
        <v>17</v>
      </c>
    </row>
    <row r="11" spans="1:24" x14ac:dyDescent="0.2">
      <c r="C11" s="6" t="s">
        <v>3</v>
      </c>
      <c r="D11" s="6" t="s">
        <v>16</v>
      </c>
      <c r="E11" t="s">
        <v>18</v>
      </c>
      <c r="F11" t="s">
        <v>19</v>
      </c>
      <c r="G11" t="s">
        <v>20</v>
      </c>
      <c r="H11" t="s">
        <v>21</v>
      </c>
      <c r="I11" t="s">
        <v>22</v>
      </c>
      <c r="J11" t="s">
        <v>23</v>
      </c>
      <c r="K11" t="s">
        <v>24</v>
      </c>
      <c r="L11" t="s">
        <v>25</v>
      </c>
      <c r="O11" s="6" t="s">
        <v>3</v>
      </c>
      <c r="P11" s="6" t="s">
        <v>16</v>
      </c>
      <c r="Q11" t="s">
        <v>18</v>
      </c>
      <c r="R11" t="s">
        <v>19</v>
      </c>
      <c r="S11" t="s">
        <v>20</v>
      </c>
      <c r="T11" t="s">
        <v>21</v>
      </c>
      <c r="U11" t="s">
        <v>22</v>
      </c>
      <c r="V11" t="s">
        <v>23</v>
      </c>
      <c r="W11" t="s">
        <v>24</v>
      </c>
      <c r="X11" t="s">
        <v>25</v>
      </c>
    </row>
    <row r="12" spans="1:24" x14ac:dyDescent="0.2">
      <c r="C12" s="1">
        <v>394</v>
      </c>
      <c r="D12" s="1">
        <v>1364</v>
      </c>
      <c r="E12" s="1">
        <v>1081</v>
      </c>
      <c r="F12" s="1">
        <v>1086</v>
      </c>
      <c r="G12" s="1">
        <v>710</v>
      </c>
      <c r="H12" s="1">
        <v>699</v>
      </c>
      <c r="I12" s="1">
        <v>330</v>
      </c>
      <c r="J12" s="1">
        <v>151</v>
      </c>
      <c r="K12" s="1">
        <v>83</v>
      </c>
      <c r="L12" s="1">
        <v>58</v>
      </c>
      <c r="P12">
        <f>AVERAGE(D12:D14)</f>
        <v>1424</v>
      </c>
    </row>
    <row r="13" spans="1:24" x14ac:dyDescent="0.2">
      <c r="C13" s="1">
        <v>501</v>
      </c>
      <c r="D13" s="1">
        <v>1599</v>
      </c>
      <c r="E13" s="1">
        <v>1243</v>
      </c>
      <c r="F13" s="1">
        <v>931</v>
      </c>
      <c r="G13" s="1">
        <v>864</v>
      </c>
      <c r="H13" s="1">
        <v>595</v>
      </c>
      <c r="I13" s="1">
        <v>223</v>
      </c>
      <c r="J13" s="1">
        <v>171</v>
      </c>
      <c r="K13" s="1">
        <v>64</v>
      </c>
      <c r="L13" s="1">
        <v>52</v>
      </c>
      <c r="O13">
        <f>C12*100/1424</f>
        <v>27.668539325842698</v>
      </c>
      <c r="P13">
        <f t="shared" ref="P13:X15" si="11">D12*100/1424</f>
        <v>95.786516853932582</v>
      </c>
      <c r="Q13">
        <f t="shared" si="11"/>
        <v>75.912921348314612</v>
      </c>
      <c r="R13">
        <f t="shared" si="11"/>
        <v>76.264044943820224</v>
      </c>
      <c r="S13">
        <f t="shared" si="11"/>
        <v>49.859550561797754</v>
      </c>
      <c r="T13">
        <f t="shared" si="11"/>
        <v>49.087078651685395</v>
      </c>
      <c r="U13">
        <f t="shared" si="11"/>
        <v>23.174157303370787</v>
      </c>
      <c r="V13">
        <f t="shared" si="11"/>
        <v>10.603932584269662</v>
      </c>
      <c r="W13">
        <f t="shared" si="11"/>
        <v>5.8286516853932584</v>
      </c>
      <c r="X13">
        <f t="shared" si="11"/>
        <v>4.0730337078651688</v>
      </c>
    </row>
    <row r="14" spans="1:24" x14ac:dyDescent="0.2">
      <c r="C14" s="1">
        <v>403</v>
      </c>
      <c r="D14" s="1">
        <v>1309</v>
      </c>
      <c r="E14" s="1">
        <v>1110</v>
      </c>
      <c r="F14" s="1">
        <v>1011</v>
      </c>
      <c r="G14" s="1">
        <v>828</v>
      </c>
      <c r="H14" s="1">
        <v>493</v>
      </c>
      <c r="I14" s="1">
        <v>445</v>
      </c>
      <c r="J14" s="1">
        <v>136</v>
      </c>
      <c r="K14" s="1">
        <v>68</v>
      </c>
      <c r="L14" s="1">
        <v>47</v>
      </c>
      <c r="O14">
        <f t="shared" ref="O14:O15" si="12">C13*100/1424</f>
        <v>35.182584269662918</v>
      </c>
      <c r="P14">
        <f t="shared" si="11"/>
        <v>112.28932584269663</v>
      </c>
      <c r="Q14">
        <f t="shared" si="11"/>
        <v>87.289325842696627</v>
      </c>
      <c r="R14">
        <f t="shared" si="11"/>
        <v>65.379213483146074</v>
      </c>
      <c r="S14">
        <f t="shared" si="11"/>
        <v>60.674157303370784</v>
      </c>
      <c r="T14">
        <f t="shared" si="11"/>
        <v>41.783707865168537</v>
      </c>
      <c r="U14">
        <f t="shared" si="11"/>
        <v>15.660112359550562</v>
      </c>
      <c r="V14">
        <f t="shared" si="11"/>
        <v>12.008426966292134</v>
      </c>
      <c r="W14">
        <f t="shared" si="11"/>
        <v>4.4943820224719104</v>
      </c>
      <c r="X14">
        <f t="shared" si="11"/>
        <v>3.6516853932584268</v>
      </c>
    </row>
    <row r="15" spans="1:24" x14ac:dyDescent="0.2">
      <c r="O15">
        <f t="shared" si="12"/>
        <v>28.30056179775281</v>
      </c>
      <c r="P15">
        <f t="shared" si="11"/>
        <v>91.924157303370791</v>
      </c>
      <c r="Q15">
        <f t="shared" si="11"/>
        <v>77.949438202247194</v>
      </c>
      <c r="R15">
        <f t="shared" si="11"/>
        <v>70.997191011235955</v>
      </c>
      <c r="S15">
        <f t="shared" si="11"/>
        <v>58.146067415730336</v>
      </c>
      <c r="T15">
        <f t="shared" si="11"/>
        <v>34.620786516853933</v>
      </c>
      <c r="U15">
        <f t="shared" si="11"/>
        <v>31.25</v>
      </c>
      <c r="V15">
        <f t="shared" si="11"/>
        <v>9.5505617977528097</v>
      </c>
      <c r="W15">
        <f t="shared" si="11"/>
        <v>4.7752808988764048</v>
      </c>
      <c r="X15">
        <f t="shared" si="11"/>
        <v>3.3005617977528088</v>
      </c>
    </row>
    <row r="19" spans="3:24" x14ac:dyDescent="0.2">
      <c r="C19" t="s">
        <v>27</v>
      </c>
      <c r="D19" s="2"/>
      <c r="E19" s="17" t="s">
        <v>4</v>
      </c>
      <c r="F19" s="17"/>
      <c r="G19" s="17"/>
      <c r="H19" s="17" t="s">
        <v>26</v>
      </c>
      <c r="I19" s="17"/>
      <c r="J19" s="17"/>
    </row>
    <row r="20" spans="3:24" x14ac:dyDescent="0.2">
      <c r="D20" s="1">
        <v>1E-25</v>
      </c>
      <c r="E20" s="1">
        <v>88.569370000000006</v>
      </c>
      <c r="F20" s="1">
        <v>100.9825</v>
      </c>
      <c r="G20" s="1">
        <v>110.4481</v>
      </c>
      <c r="H20" s="1"/>
      <c r="I20" s="1"/>
      <c r="J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3:24" x14ac:dyDescent="0.2">
      <c r="D21" s="1">
        <v>1.0000000000000001E-18</v>
      </c>
      <c r="E21" s="16"/>
      <c r="F21" s="16"/>
      <c r="G21" s="16"/>
      <c r="H21" s="1"/>
      <c r="I21" s="1"/>
      <c r="J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3:24" x14ac:dyDescent="0.2">
      <c r="D22" s="1">
        <v>9.9999999999999998E-17</v>
      </c>
      <c r="E22" s="1">
        <v>108.57899999999999</v>
      </c>
      <c r="F22" s="1">
        <v>119.6022</v>
      </c>
      <c r="G22" s="1">
        <v>94.775940000000006</v>
      </c>
      <c r="H22" s="1"/>
      <c r="I22" s="1"/>
      <c r="J22" s="1"/>
      <c r="O22" s="1"/>
      <c r="P22" s="1"/>
      <c r="T22" s="1"/>
      <c r="U22" s="1"/>
      <c r="V22" s="1"/>
      <c r="W22" s="1"/>
      <c r="X22" s="1"/>
    </row>
    <row r="23" spans="3:24" x14ac:dyDescent="0.2">
      <c r="D23" s="1">
        <v>1.0000000000000001E-15</v>
      </c>
      <c r="E23" s="1">
        <v>84.315839999999994</v>
      </c>
      <c r="F23" s="1">
        <v>96.728970000000004</v>
      </c>
      <c r="G23" s="1">
        <v>91.205370000000002</v>
      </c>
      <c r="H23" s="1"/>
      <c r="I23" s="1"/>
      <c r="J23" s="1"/>
      <c r="O23" s="1"/>
      <c r="P23" s="1"/>
      <c r="T23" s="1"/>
      <c r="U23" s="1"/>
      <c r="V23" s="1"/>
      <c r="W23" s="1"/>
      <c r="X23" s="1"/>
    </row>
    <row r="24" spans="3:24" x14ac:dyDescent="0.2">
      <c r="D24" s="1">
        <v>1E-13</v>
      </c>
      <c r="E24" s="1">
        <v>92.355620000000002</v>
      </c>
      <c r="F24" s="1">
        <v>85.981309999999993</v>
      </c>
      <c r="G24" s="1">
        <v>115.8279</v>
      </c>
      <c r="H24" s="1"/>
      <c r="I24" s="1"/>
      <c r="J24" s="1"/>
      <c r="O24" s="1"/>
      <c r="P24" s="1"/>
      <c r="T24" s="1"/>
      <c r="U24" s="1"/>
      <c r="V24" s="1"/>
      <c r="W24" s="1"/>
      <c r="X24" s="1"/>
    </row>
    <row r="25" spans="3:24" x14ac:dyDescent="0.2">
      <c r="D25" s="1">
        <v>9.9999999999999998E-13</v>
      </c>
      <c r="E25" s="1">
        <v>85.214470000000006</v>
      </c>
      <c r="F25" s="1">
        <v>106.7697</v>
      </c>
      <c r="G25" s="1">
        <v>105.6434</v>
      </c>
      <c r="H25" s="1"/>
      <c r="I25" s="1"/>
      <c r="J25" s="1"/>
      <c r="O25" s="1"/>
      <c r="P25" s="1"/>
      <c r="T25" s="1"/>
      <c r="U25" s="1"/>
      <c r="V25" s="1"/>
      <c r="W25" s="1"/>
      <c r="X25" s="1"/>
    </row>
    <row r="26" spans="3:24" x14ac:dyDescent="0.2">
      <c r="D26" s="1">
        <v>1E-10</v>
      </c>
      <c r="E26" s="22">
        <v>112.509</v>
      </c>
      <c r="F26" s="22">
        <v>97.807329999999993</v>
      </c>
      <c r="G26" s="22">
        <v>81.955430000000007</v>
      </c>
      <c r="H26" s="1"/>
      <c r="I26" s="1"/>
      <c r="J26" s="1"/>
      <c r="O26" s="1"/>
      <c r="P26" s="1"/>
      <c r="T26" s="25"/>
      <c r="U26" s="25"/>
      <c r="V26" s="1"/>
      <c r="W26" s="1"/>
      <c r="X26" s="1"/>
    </row>
    <row r="27" spans="3:24" x14ac:dyDescent="0.2">
      <c r="D27" s="1">
        <v>1.0000000000000001E-9</v>
      </c>
      <c r="E27" s="1">
        <v>84.998800000000003</v>
      </c>
      <c r="F27" s="1">
        <v>102.3125</v>
      </c>
      <c r="G27" s="1">
        <v>110.6758</v>
      </c>
      <c r="H27" s="1"/>
      <c r="I27" s="1"/>
      <c r="J27" s="1"/>
      <c r="O27" s="1"/>
      <c r="P27" s="1"/>
      <c r="T27" s="25"/>
      <c r="U27" s="25"/>
      <c r="V27" s="1"/>
      <c r="W27" s="1"/>
      <c r="X27" s="1"/>
    </row>
    <row r="28" spans="3:24" x14ac:dyDescent="0.2">
      <c r="D28" s="1">
        <v>9.9999999999999995E-8</v>
      </c>
      <c r="E28" s="1">
        <v>117.54130000000001</v>
      </c>
      <c r="F28" s="1">
        <v>101.3779</v>
      </c>
      <c r="G28" s="1">
        <v>93.206329999999994</v>
      </c>
      <c r="H28" s="1"/>
      <c r="I28" s="1"/>
      <c r="J28" s="1"/>
      <c r="O28" s="1"/>
      <c r="P28" s="1"/>
      <c r="T28" s="25"/>
      <c r="U28" s="25"/>
      <c r="V28" s="1"/>
      <c r="W28" s="1"/>
      <c r="X28" s="1"/>
    </row>
    <row r="29" spans="3:24" x14ac:dyDescent="0.2">
      <c r="D29" s="1"/>
      <c r="E29" s="1"/>
      <c r="F29" s="1"/>
      <c r="G29" s="1"/>
      <c r="H29" s="1"/>
      <c r="I29" s="1"/>
      <c r="J29" s="1"/>
      <c r="O29" s="1"/>
      <c r="P29" s="1"/>
      <c r="T29" s="25"/>
      <c r="U29" s="25"/>
      <c r="V29" s="1"/>
      <c r="W29" s="1"/>
      <c r="X29" s="1"/>
    </row>
    <row r="30" spans="3:24" x14ac:dyDescent="0.2">
      <c r="D30" s="1">
        <v>1E-25</v>
      </c>
      <c r="E30" s="1"/>
      <c r="F30" s="1"/>
      <c r="G30" s="1"/>
      <c r="H30" s="1">
        <v>100</v>
      </c>
      <c r="I30" s="1">
        <v>100</v>
      </c>
      <c r="J30" s="1">
        <v>100</v>
      </c>
      <c r="O30" s="1"/>
      <c r="P30" s="1"/>
      <c r="Q30" s="1"/>
      <c r="R30" s="1"/>
      <c r="S30" s="25"/>
      <c r="T30" s="25"/>
      <c r="U30" s="25"/>
      <c r="V30" s="1"/>
      <c r="W30" s="1"/>
      <c r="X30" s="1"/>
    </row>
    <row r="31" spans="3:24" x14ac:dyDescent="0.2">
      <c r="D31" s="1">
        <v>1.4999999999999999E-13</v>
      </c>
      <c r="E31" s="1"/>
      <c r="F31" s="1"/>
      <c r="G31" s="1"/>
      <c r="H31" s="1">
        <v>95.786516853932582</v>
      </c>
      <c r="I31" s="1">
        <v>112.28932584269663</v>
      </c>
      <c r="J31" s="1">
        <v>91.924157303370791</v>
      </c>
      <c r="O31" s="1"/>
      <c r="P31" s="1"/>
      <c r="Q31" s="1"/>
      <c r="S31" s="25"/>
      <c r="T31" s="25"/>
      <c r="U31" s="25"/>
    </row>
    <row r="32" spans="3:24" x14ac:dyDescent="0.2">
      <c r="D32" s="1">
        <v>1.5000000000000001E-12</v>
      </c>
      <c r="E32" s="1"/>
      <c r="F32" s="1"/>
      <c r="G32" s="1"/>
      <c r="H32" s="1">
        <v>75.912921348314612</v>
      </c>
      <c r="I32" s="1">
        <v>87.289325842696627</v>
      </c>
      <c r="J32" s="1">
        <v>77.949438202247194</v>
      </c>
      <c r="O32" s="1"/>
      <c r="P32" s="1"/>
      <c r="Q32" s="1"/>
      <c r="S32" s="25"/>
      <c r="T32" s="25"/>
      <c r="U32" s="25"/>
    </row>
    <row r="33" spans="4:21" x14ac:dyDescent="0.2">
      <c r="D33" s="1">
        <v>1.5E-11</v>
      </c>
      <c r="E33" s="1"/>
      <c r="F33" s="1"/>
      <c r="G33" s="1"/>
      <c r="H33" s="1">
        <v>76.264044943820224</v>
      </c>
      <c r="I33" s="1">
        <v>65.379213483146074</v>
      </c>
      <c r="J33" s="1">
        <v>70.997191011235955</v>
      </c>
      <c r="O33" s="1"/>
      <c r="P33" s="1"/>
      <c r="Q33" s="1"/>
      <c r="S33" s="25"/>
      <c r="T33" s="25"/>
      <c r="U33" s="25"/>
    </row>
    <row r="34" spans="4:21" x14ac:dyDescent="0.2">
      <c r="D34" s="1">
        <v>1.5E-10</v>
      </c>
      <c r="E34" s="1"/>
      <c r="F34" s="1"/>
      <c r="G34" s="1"/>
      <c r="H34" s="1">
        <v>49.859550561797754</v>
      </c>
      <c r="I34" s="1">
        <v>60.674157303370784</v>
      </c>
      <c r="J34" s="1">
        <v>58.146067415730336</v>
      </c>
      <c r="O34" s="1"/>
      <c r="P34" s="1"/>
      <c r="Q34" s="1"/>
      <c r="S34" s="25"/>
      <c r="T34" s="25"/>
      <c r="U34" s="25"/>
    </row>
    <row r="35" spans="4:21" x14ac:dyDescent="0.2">
      <c r="D35" s="1">
        <v>1.5E-9</v>
      </c>
      <c r="E35" s="1"/>
      <c r="F35" s="1"/>
      <c r="G35" s="1"/>
      <c r="H35" s="1">
        <v>49.087078651685395</v>
      </c>
      <c r="I35" s="1">
        <v>41.783707865168537</v>
      </c>
      <c r="J35" s="1">
        <v>34.620786516853933</v>
      </c>
      <c r="O35" s="1"/>
      <c r="P35" s="1"/>
      <c r="Q35" s="1"/>
      <c r="S35" s="1"/>
      <c r="T35" s="1"/>
      <c r="U35" s="1"/>
    </row>
    <row r="36" spans="4:21" x14ac:dyDescent="0.2">
      <c r="D36" s="1">
        <v>1.4999999999999999E-8</v>
      </c>
      <c r="E36" s="1"/>
      <c r="F36" s="1"/>
      <c r="G36" s="1"/>
      <c r="H36" s="1">
        <v>23.174157303370787</v>
      </c>
      <c r="I36" s="1">
        <v>15.660112359550562</v>
      </c>
      <c r="J36" s="1">
        <v>31.25</v>
      </c>
      <c r="O36" s="1"/>
      <c r="P36" s="1"/>
      <c r="Q36" s="1"/>
      <c r="S36" s="1"/>
      <c r="T36" s="1"/>
      <c r="U36" s="1"/>
    </row>
    <row r="37" spans="4:21" x14ac:dyDescent="0.2">
      <c r="D37" s="1">
        <v>1.4999999999999999E-7</v>
      </c>
      <c r="E37" s="1"/>
      <c r="F37" s="1"/>
      <c r="G37" s="1"/>
      <c r="H37" s="1">
        <v>10.603932584269662</v>
      </c>
      <c r="I37" s="1">
        <v>12.008426966292134</v>
      </c>
      <c r="J37" s="1">
        <v>9.5505617977528097</v>
      </c>
      <c r="O37" s="1"/>
      <c r="P37" s="1"/>
      <c r="Q37" s="1"/>
      <c r="S37" s="1"/>
      <c r="T37" s="1"/>
      <c r="U37" s="1"/>
    </row>
    <row r="38" spans="4:21" x14ac:dyDescent="0.2">
      <c r="D38" s="1">
        <v>1.5E-6</v>
      </c>
      <c r="E38" s="1"/>
      <c r="F38" s="1"/>
      <c r="G38" s="1"/>
      <c r="H38" s="1">
        <v>5.8286516853932584</v>
      </c>
      <c r="I38" s="1">
        <v>4.4943820224719104</v>
      </c>
      <c r="J38" s="1">
        <v>4.7752808988764048</v>
      </c>
    </row>
    <row r="39" spans="4:21" x14ac:dyDescent="0.2">
      <c r="H39">
        <v>4.0730337078651688</v>
      </c>
      <c r="I39">
        <v>3.6516853932584268</v>
      </c>
      <c r="J39">
        <v>3.3005617977528088</v>
      </c>
    </row>
  </sheetData>
  <mergeCells count="2">
    <mergeCell ref="E19:G19"/>
    <mergeCell ref="H19:J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01E9C-36DD-794D-AD4A-1ADE37BBFEE7}">
  <dimension ref="A1:Q23"/>
  <sheetViews>
    <sheetView tabSelected="1" workbookViewId="0">
      <selection activeCell="N26" sqref="N26"/>
    </sheetView>
  </sheetViews>
  <sheetFormatPr baseColWidth="10" defaultRowHeight="16" x14ac:dyDescent="0.2"/>
  <sheetData>
    <row r="1" spans="1:17" x14ac:dyDescent="0.2">
      <c r="A1" t="s">
        <v>10</v>
      </c>
    </row>
    <row r="2" spans="1:17" x14ac:dyDescent="0.2">
      <c r="B2" s="2" t="s">
        <v>3</v>
      </c>
      <c r="C2" s="2" t="s">
        <v>28</v>
      </c>
      <c r="D2" s="2" t="s">
        <v>4</v>
      </c>
      <c r="E2" s="2" t="s">
        <v>3</v>
      </c>
      <c r="F2" s="2" t="s">
        <v>28</v>
      </c>
      <c r="G2" s="2" t="s">
        <v>4</v>
      </c>
    </row>
    <row r="3" spans="1:17" x14ac:dyDescent="0.2">
      <c r="B3" s="1">
        <v>428</v>
      </c>
      <c r="C3" s="1">
        <v>530</v>
      </c>
      <c r="D3" s="1">
        <v>597</v>
      </c>
      <c r="E3" s="1">
        <v>1575</v>
      </c>
      <c r="F3" s="1">
        <v>700</v>
      </c>
      <c r="G3" s="1">
        <v>627</v>
      </c>
    </row>
    <row r="4" spans="1:17" x14ac:dyDescent="0.2">
      <c r="B4" s="1">
        <v>438</v>
      </c>
      <c r="C4" s="1">
        <v>561</v>
      </c>
      <c r="D4" s="1">
        <v>599</v>
      </c>
      <c r="E4" s="1">
        <v>1471</v>
      </c>
      <c r="F4" s="1">
        <v>747</v>
      </c>
      <c r="G4" s="1">
        <v>626</v>
      </c>
    </row>
    <row r="5" spans="1:17" x14ac:dyDescent="0.2">
      <c r="B5" s="1">
        <v>510</v>
      </c>
      <c r="C5" s="1">
        <v>574</v>
      </c>
      <c r="D5" s="1">
        <v>610</v>
      </c>
      <c r="E5" s="1">
        <v>1151</v>
      </c>
      <c r="F5" s="1">
        <v>839</v>
      </c>
      <c r="G5" s="1">
        <v>694</v>
      </c>
    </row>
    <row r="12" spans="1:17" x14ac:dyDescent="0.2">
      <c r="O12" s="2"/>
      <c r="Q12" s="2"/>
    </row>
    <row r="13" spans="1:17" x14ac:dyDescent="0.2">
      <c r="O13" s="1"/>
      <c r="Q13" s="1"/>
    </row>
    <row r="14" spans="1:17" x14ac:dyDescent="0.2">
      <c r="O14" s="1"/>
      <c r="Q14" s="1"/>
    </row>
    <row r="15" spans="1:17" x14ac:dyDescent="0.2">
      <c r="O15" s="1"/>
      <c r="Q15" s="1"/>
    </row>
    <row r="20" spans="11:16" x14ac:dyDescent="0.2">
      <c r="K20" s="2"/>
      <c r="L20" s="2"/>
      <c r="M20" s="2"/>
      <c r="N20" s="2"/>
      <c r="O20" s="2"/>
      <c r="P20" s="2"/>
    </row>
    <row r="21" spans="11:16" x14ac:dyDescent="0.2">
      <c r="K21" s="1"/>
      <c r="L21" s="1"/>
      <c r="M21" s="1"/>
      <c r="N21" s="1"/>
      <c r="O21" s="1"/>
      <c r="P21" s="1"/>
    </row>
    <row r="22" spans="11:16" x14ac:dyDescent="0.2">
      <c r="K22" s="1"/>
      <c r="L22" s="1"/>
      <c r="M22" s="1"/>
      <c r="N22" s="1"/>
      <c r="O22" s="1"/>
      <c r="P22" s="1"/>
    </row>
    <row r="23" spans="11:16" x14ac:dyDescent="0.2">
      <c r="K23" s="1"/>
      <c r="L23" s="1"/>
      <c r="M23" s="1"/>
      <c r="N23" s="1"/>
      <c r="O23" s="1"/>
      <c r="P2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S1a </vt:lpstr>
      <vt:lpstr>Figure S1b </vt:lpstr>
      <vt:lpstr>Figure S1c </vt:lpstr>
      <vt:lpstr>Figure S1d </vt:lpstr>
      <vt:lpstr>Figure S1e </vt:lpstr>
      <vt:lpstr>Figure S1f</vt:lpstr>
      <vt:lpstr>Figure S1g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Cheuk Man Cherie Au</dc:creator>
  <cp:lastModifiedBy>Cheuk Man Cherie Au</cp:lastModifiedBy>
  <dcterms:created xsi:type="dcterms:W3CDTF">2020-04-02T22:05:45Z</dcterms:created>
  <dcterms:modified xsi:type="dcterms:W3CDTF">2020-04-03T00:51:12Z</dcterms:modified>
</cp:coreProperties>
</file>