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ieau/Desktop/Prism for each paper figure/**Overall paper raw data/"/>
    </mc:Choice>
  </mc:AlternateContent>
  <xr:revisionPtr revIDLastSave="0" documentId="13_ncr:1_{D21D9799-8174-BC4D-8B28-7219C291EBD3}" xr6:coauthVersionLast="45" xr6:coauthVersionMax="45" xr10:uidLastSave="{00000000-0000-0000-0000-000000000000}"/>
  <bookViews>
    <workbookView xWindow="8460" yWindow="2200" windowWidth="26520" windowHeight="17180" xr2:uid="{C7C7E8B8-30CB-C54C-892D-685A8DB0BBD2}"/>
  </bookViews>
  <sheets>
    <sheet name="Figure 2a" sheetId="8" r:id="rId1"/>
    <sheet name="Figure 2c" sheetId="1" r:id="rId2"/>
    <sheet name="Figure 2d" sheetId="3" r:id="rId3"/>
    <sheet name="Figure 2e (MCF7)" sheetId="4" r:id="rId4"/>
    <sheet name="Figure 2e (MDA-MB 468)" sheetId="5" r:id="rId5"/>
    <sheet name="Figure 2f" sheetId="2" r:id="rId6"/>
    <sheet name="Figure 2g" sheetId="6" r:id="rId7"/>
    <sheet name="Figure 2h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7" l="1"/>
  <c r="G6" i="7"/>
  <c r="D6" i="7"/>
  <c r="O32" i="7"/>
  <c r="P32" i="7"/>
  <c r="Q32" i="7"/>
  <c r="O33" i="7"/>
  <c r="P33" i="7"/>
  <c r="Q33" i="7"/>
  <c r="O34" i="7"/>
  <c r="P34" i="7"/>
  <c r="Q34" i="7"/>
  <c r="N33" i="7"/>
  <c r="N34" i="7"/>
  <c r="N32" i="7"/>
  <c r="P30" i="7"/>
  <c r="O20" i="7" l="1"/>
  <c r="P20" i="7"/>
  <c r="Q20" i="7"/>
  <c r="O21" i="7"/>
  <c r="P21" i="7"/>
  <c r="Q21" i="7"/>
  <c r="O22" i="7"/>
  <c r="P22" i="7"/>
  <c r="Q22" i="7"/>
  <c r="N21" i="7"/>
  <c r="N22" i="7"/>
  <c r="N20" i="7"/>
  <c r="P18" i="7" l="1"/>
  <c r="O9" i="7"/>
  <c r="P9" i="7"/>
  <c r="Q9" i="7"/>
  <c r="O10" i="7"/>
  <c r="P10" i="7"/>
  <c r="Q10" i="7"/>
  <c r="O11" i="7"/>
  <c r="P11" i="7"/>
  <c r="Q11" i="7"/>
  <c r="N10" i="7"/>
  <c r="N11" i="7"/>
  <c r="N9" i="7"/>
  <c r="P7" i="7"/>
  <c r="N27" i="6"/>
  <c r="M27" i="6"/>
  <c r="L27" i="6"/>
  <c r="K27" i="6"/>
  <c r="N26" i="6"/>
  <c r="M26" i="6"/>
  <c r="L26" i="6"/>
  <c r="K26" i="6"/>
  <c r="N25" i="6"/>
  <c r="M25" i="6"/>
  <c r="L25" i="6"/>
  <c r="K25" i="6"/>
  <c r="M10" i="6"/>
  <c r="J27" i="6"/>
  <c r="I27" i="6"/>
  <c r="H27" i="6"/>
  <c r="G27" i="6"/>
  <c r="J26" i="6"/>
  <c r="I26" i="6"/>
  <c r="H26" i="6"/>
  <c r="G26" i="6"/>
  <c r="J25" i="6"/>
  <c r="I25" i="6"/>
  <c r="H25" i="6"/>
  <c r="G25" i="6"/>
  <c r="I10" i="6"/>
  <c r="F27" i="6"/>
  <c r="E27" i="6"/>
  <c r="D27" i="6"/>
  <c r="C27" i="6"/>
  <c r="F26" i="6"/>
  <c r="E26" i="6"/>
  <c r="D26" i="6"/>
  <c r="C26" i="6"/>
  <c r="F25" i="6"/>
  <c r="E25" i="6"/>
  <c r="D25" i="6"/>
  <c r="C25" i="6"/>
  <c r="E10" i="6"/>
  <c r="D20" i="2" l="1"/>
  <c r="E20" i="2"/>
  <c r="F20" i="2"/>
  <c r="G20" i="2"/>
  <c r="H20" i="2"/>
  <c r="I20" i="2"/>
  <c r="D21" i="2"/>
  <c r="E21" i="2"/>
  <c r="F21" i="2"/>
  <c r="G21" i="2"/>
  <c r="H21" i="2"/>
  <c r="I21" i="2"/>
  <c r="D22" i="2"/>
  <c r="E22" i="2"/>
  <c r="F22" i="2"/>
  <c r="G22" i="2"/>
  <c r="H22" i="2"/>
  <c r="I22" i="2"/>
  <c r="C21" i="2"/>
  <c r="C22" i="2"/>
  <c r="C20" i="2"/>
  <c r="E8" i="2"/>
  <c r="AE25" i="1" l="1"/>
  <c r="AF25" i="1"/>
  <c r="AE26" i="1"/>
  <c r="AF26" i="1"/>
  <c r="AE27" i="1"/>
  <c r="AF27" i="1"/>
  <c r="AD26" i="1"/>
  <c r="AD27" i="1"/>
  <c r="AD25" i="1"/>
  <c r="AB25" i="1"/>
  <c r="AC25" i="1"/>
  <c r="AB26" i="1"/>
  <c r="AC26" i="1"/>
  <c r="AB27" i="1"/>
  <c r="AC27" i="1"/>
  <c r="AA26" i="1"/>
  <c r="AA27" i="1"/>
  <c r="AA25" i="1"/>
  <c r="Y25" i="1"/>
  <c r="Z25" i="1"/>
  <c r="Y26" i="1"/>
  <c r="Z26" i="1"/>
  <c r="Y27" i="1"/>
  <c r="Z27" i="1"/>
  <c r="X26" i="1"/>
  <c r="X27" i="1"/>
  <c r="X25" i="1"/>
  <c r="V25" i="1"/>
  <c r="W25" i="1"/>
  <c r="V26" i="1"/>
  <c r="W26" i="1"/>
  <c r="V27" i="1"/>
  <c r="W27" i="1"/>
  <c r="U26" i="1"/>
  <c r="U27" i="1"/>
  <c r="U25" i="1"/>
  <c r="S25" i="1"/>
  <c r="T25" i="1"/>
  <c r="S26" i="1"/>
  <c r="T26" i="1"/>
  <c r="S27" i="1"/>
  <c r="T27" i="1"/>
  <c r="R26" i="1"/>
  <c r="R27" i="1"/>
  <c r="R25" i="1"/>
  <c r="P25" i="1"/>
  <c r="Q25" i="1"/>
  <c r="P26" i="1"/>
  <c r="Q26" i="1"/>
  <c r="P27" i="1"/>
  <c r="Q27" i="1"/>
  <c r="O26" i="1"/>
  <c r="O27" i="1"/>
  <c r="O25" i="1"/>
  <c r="M25" i="1"/>
  <c r="N25" i="1"/>
  <c r="M26" i="1"/>
  <c r="N26" i="1"/>
  <c r="M27" i="1"/>
  <c r="N27" i="1"/>
  <c r="L26" i="1"/>
  <c r="L27" i="1"/>
  <c r="L25" i="1"/>
  <c r="J25" i="1"/>
  <c r="K25" i="1"/>
  <c r="J26" i="1"/>
  <c r="K26" i="1"/>
  <c r="J27" i="1"/>
  <c r="K27" i="1"/>
  <c r="I26" i="1"/>
  <c r="I27" i="1"/>
  <c r="I25" i="1"/>
  <c r="G25" i="1"/>
  <c r="H25" i="1"/>
  <c r="G26" i="1"/>
  <c r="H26" i="1"/>
  <c r="G27" i="1"/>
  <c r="H27" i="1"/>
  <c r="F26" i="1"/>
  <c r="F27" i="1"/>
  <c r="F25" i="1"/>
  <c r="D25" i="1"/>
  <c r="E25" i="1"/>
  <c r="D26" i="1"/>
  <c r="E26" i="1"/>
  <c r="D27" i="1"/>
  <c r="E27" i="1"/>
  <c r="C26" i="1"/>
  <c r="C27" i="1"/>
  <c r="C25" i="1"/>
  <c r="AE7" i="1"/>
  <c r="AB7" i="1"/>
  <c r="Y7" i="1"/>
  <c r="V7" i="1"/>
  <c r="S7" i="1"/>
  <c r="P7" i="1"/>
  <c r="M7" i="1"/>
  <c r="J7" i="1"/>
  <c r="G7" i="1"/>
  <c r="D7" i="1"/>
</calcChain>
</file>

<file path=xl/sharedStrings.xml><?xml version="1.0" encoding="utf-8"?>
<sst xmlns="http://schemas.openxmlformats.org/spreadsheetml/2006/main" count="442" uniqueCount="83">
  <si>
    <t>Figure 2c</t>
  </si>
  <si>
    <t>Raw data</t>
  </si>
  <si>
    <t>%CM</t>
  </si>
  <si>
    <t>0</t>
  </si>
  <si>
    <t>100</t>
  </si>
  <si>
    <t>GNAI1.1</t>
  </si>
  <si>
    <t>GNAI1.2</t>
  </si>
  <si>
    <t>GNAI1.3</t>
  </si>
  <si>
    <t>GNAI2.1</t>
  </si>
  <si>
    <t>GNAI2.2</t>
  </si>
  <si>
    <t>GNAI2.3</t>
  </si>
  <si>
    <t>GNAI3.1</t>
  </si>
  <si>
    <t>GNAI3.2</t>
  </si>
  <si>
    <t>GNAI3.3</t>
  </si>
  <si>
    <t>scrambled</t>
  </si>
  <si>
    <t>GNAI1</t>
  </si>
  <si>
    <t>GNAI2</t>
  </si>
  <si>
    <t>GNAI3</t>
  </si>
  <si>
    <t>Control</t>
  </si>
  <si>
    <t>Figure 2f</t>
  </si>
  <si>
    <t>VC</t>
  </si>
  <si>
    <t>UAG</t>
  </si>
  <si>
    <t>CM</t>
  </si>
  <si>
    <t>CM+UAG</t>
  </si>
  <si>
    <t>CM+KT</t>
  </si>
  <si>
    <t>CM+SQ</t>
  </si>
  <si>
    <t>CM+cAMP-RP</t>
  </si>
  <si>
    <t>Figure 2d</t>
  </si>
  <si>
    <t>Figure 2e</t>
  </si>
  <si>
    <t>Figure 2g</t>
  </si>
  <si>
    <t>Figure 2h</t>
  </si>
  <si>
    <t>E2</t>
  </si>
  <si>
    <t>E2+UAG</t>
  </si>
  <si>
    <t>E2+PT 20</t>
  </si>
  <si>
    <t>E2+PT200</t>
  </si>
  <si>
    <t>CM+PT 20</t>
  </si>
  <si>
    <t>CM+PT200</t>
  </si>
  <si>
    <t>%FSK</t>
  </si>
  <si>
    <t>FSK</t>
  </si>
  <si>
    <t>FSK+UAG</t>
  </si>
  <si>
    <t>MCF7</t>
  </si>
  <si>
    <t>MDA-MB-468</t>
  </si>
  <si>
    <t>MDA-MB-231</t>
  </si>
  <si>
    <t>FSK+U0126</t>
  </si>
  <si>
    <t>MAPKi</t>
  </si>
  <si>
    <t>FSK+MAPKi</t>
  </si>
  <si>
    <t>MDA-MB231</t>
  </si>
  <si>
    <t>MDA-MB468</t>
  </si>
  <si>
    <t>Validation</t>
  </si>
  <si>
    <t xml:space="preserve">Original experiment data set and Validation </t>
  </si>
  <si>
    <t>Cell number count</t>
  </si>
  <si>
    <t>STD1</t>
  </si>
  <si>
    <t>STD2</t>
  </si>
  <si>
    <t>STD3</t>
  </si>
  <si>
    <t>STD4</t>
  </si>
  <si>
    <t>STD5</t>
  </si>
  <si>
    <t>STD6</t>
  </si>
  <si>
    <t>STD7</t>
  </si>
  <si>
    <t>STD8</t>
  </si>
  <si>
    <t>STD9</t>
  </si>
  <si>
    <t>STD10</t>
  </si>
  <si>
    <t>STD11</t>
  </si>
  <si>
    <t>STD12</t>
  </si>
  <si>
    <t>FSK 1uM</t>
  </si>
  <si>
    <t>FSK + 1nM DAG</t>
  </si>
  <si>
    <t>FSK + 100pM DAG</t>
  </si>
  <si>
    <t>FSK + 10pM DAG</t>
  </si>
  <si>
    <t>FSK + 1pM DAG</t>
  </si>
  <si>
    <t>FSK + 0.1pM DAG</t>
  </si>
  <si>
    <t>FSK + Melatonin</t>
  </si>
  <si>
    <t>STD (M)</t>
  </si>
  <si>
    <t>STD (M)
(Interpolated)</t>
  </si>
  <si>
    <t>Data Set-A
(Entered)</t>
  </si>
  <si>
    <t>Interpolated X replicates</t>
  </si>
  <si>
    <t>Transform X value to 10^X</t>
  </si>
  <si>
    <t>cAMP assay</t>
  </si>
  <si>
    <t>10</t>
  </si>
  <si>
    <t>1000</t>
  </si>
  <si>
    <t>0.5mM FSK</t>
  </si>
  <si>
    <t>FSK+UAG 10</t>
  </si>
  <si>
    <t>FSK+UAG 100</t>
  </si>
  <si>
    <t>FSK+UAG 1000</t>
  </si>
  <si>
    <t>FSK+Mel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</si>
</sst>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0" fillId="3" borderId="0" xfId="0" applyFill="1"/>
    <xf numFmtId="0" fontId="3" fillId="3" borderId="0" xfId="0" applyFont="1" applyFill="1"/>
    <xf numFmtId="1" fontId="0" fillId="0" borderId="0" xfId="0" applyNumberFormat="1"/>
    <xf numFmtId="1" fontId="0" fillId="0" borderId="0" xfId="0" applyNumberFormat="1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520701</xdr:colOff>
      <xdr:row>2</xdr:row>
      <xdr:rowOff>50800</xdr:rowOff>
    </xdr:from>
    <xdr:to>
      <xdr:col>6</xdr:col>
      <xdr:colOff>665553</xdr:colOff>
      <xdr:row>22</xdr:row>
      <xdr:rowOff>177162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91206-58E4-F247-840B-34A7EA294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1" y="457200"/>
          <a:ext cx="6825052" cy="4190362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3</xdr:row>
      <xdr:rowOff>139700</xdr:rowOff>
    </xdr:from>
    <xdr:to>
      <xdr:col>20</xdr:col>
      <xdr:colOff>1041400</xdr:colOff>
      <xdr:row>16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C8246F-3665-4249-8EB0-4324E73924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0859"/>
        <a:stretch/>
      </xdr:blipFill>
      <xdr:spPr>
        <a:xfrm>
          <a:off x="19646900" y="749300"/>
          <a:ext cx="4813300" cy="250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800100</xdr:colOff>
      <xdr:row>27</xdr:row>
      <xdr:rowOff>139700</xdr:rowOff>
    </xdr:from>
    <xdr:to>
      <xdr:col>17</xdr:col>
      <xdr:colOff>190500</xdr:colOff>
      <xdr:row>39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FC5BC3-E0CC-FE45-B506-E16EF8CF7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909"/>
        <a:stretch/>
      </xdr:blipFill>
      <xdr:spPr>
        <a:xfrm>
          <a:off x="16535400" y="5626100"/>
          <a:ext cx="3746500" cy="24892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203200</xdr:colOff>
      <xdr:row>61</xdr:row>
      <xdr:rowOff>139700</xdr:rowOff>
    </xdr:from>
    <xdr:to>
      <xdr:col>17</xdr:col>
      <xdr:colOff>177800</xdr:colOff>
      <xdr:row>75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55D663-A6B4-F847-88C0-1077B3B3DF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9362" r="12339"/>
        <a:stretch/>
      </xdr:blipFill>
      <xdr:spPr>
        <a:xfrm>
          <a:off x="15938500" y="12534900"/>
          <a:ext cx="4330700" cy="270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4BFA-8F3F-5F41-BEE5-7F180886430E}">
  <dimension ref="A1:AB91"/>
  <sheetViews>
    <sheetView tabSelected="1" workbookViewId="0">
      <selection activeCell="X75" sqref="X75"/>
    </sheetView>
  </sheetViews>
  <sheetFormatPr baseColWidth="10" defaultRowHeight="16" x14ac:dyDescent="0.2"/>
  <cols>
    <col min="2" max="2" width="12.83203125" customWidth="1"/>
    <col min="3" max="3" width="15.83203125" customWidth="1"/>
    <col min="4" max="4" width="15.1640625" customWidth="1"/>
    <col min="5" max="5" width="17" customWidth="1"/>
    <col min="6" max="6" width="16" customWidth="1"/>
    <col min="7" max="7" width="17.5" customWidth="1"/>
    <col min="11" max="11" width="23.83203125" customWidth="1"/>
    <col min="12" max="12" width="22.6640625" customWidth="1"/>
    <col min="13" max="13" width="22.33203125" customWidth="1"/>
    <col min="14" max="14" width="15.33203125" customWidth="1"/>
    <col min="15" max="15" width="14.6640625" customWidth="1"/>
    <col min="16" max="16" width="16.33203125" customWidth="1"/>
    <col min="19" max="19" width="7" customWidth="1"/>
    <col min="20" max="20" width="25.83203125" customWidth="1"/>
    <col min="21" max="21" width="23.33203125" customWidth="1"/>
    <col min="22" max="22" width="31.83203125" customWidth="1"/>
  </cols>
  <sheetData>
    <row r="1" spans="1:28" x14ac:dyDescent="0.2">
      <c r="A1" t="s">
        <v>75</v>
      </c>
      <c r="L1" s="2" t="s">
        <v>70</v>
      </c>
      <c r="X1" s="2" t="s">
        <v>70</v>
      </c>
    </row>
    <row r="2" spans="1:28" x14ac:dyDescent="0.2">
      <c r="K2" s="30" t="s">
        <v>51</v>
      </c>
      <c r="L2" s="1">
        <v>9.9999999999999995E-7</v>
      </c>
      <c r="M2" s="1">
        <v>306</v>
      </c>
      <c r="N2" s="1">
        <v>322</v>
      </c>
      <c r="O2" s="1">
        <v>308</v>
      </c>
      <c r="P2" s="1"/>
      <c r="W2" s="30" t="s">
        <v>51</v>
      </c>
      <c r="X2" s="1">
        <v>9.9999999999999995E-7</v>
      </c>
      <c r="Y2" s="1">
        <v>306</v>
      </c>
      <c r="Z2" s="1">
        <v>322</v>
      </c>
      <c r="AA2" s="1">
        <v>308</v>
      </c>
      <c r="AB2" s="1"/>
    </row>
    <row r="3" spans="1:28" x14ac:dyDescent="0.2">
      <c r="K3" s="30" t="s">
        <v>52</v>
      </c>
      <c r="L3" s="1">
        <v>2.9999999999999999E-7</v>
      </c>
      <c r="M3" s="1">
        <v>327</v>
      </c>
      <c r="N3" s="1">
        <v>341</v>
      </c>
      <c r="O3" s="1">
        <v>310</v>
      </c>
      <c r="P3" s="1"/>
      <c r="W3" s="30" t="s">
        <v>52</v>
      </c>
      <c r="X3" s="1">
        <v>2.9999999999999999E-7</v>
      </c>
      <c r="Y3" s="1">
        <v>327</v>
      </c>
      <c r="Z3" s="1">
        <v>341</v>
      </c>
      <c r="AA3" s="1">
        <v>310</v>
      </c>
      <c r="AB3" s="1"/>
    </row>
    <row r="4" spans="1:28" x14ac:dyDescent="0.2">
      <c r="K4" s="30" t="s">
        <v>53</v>
      </c>
      <c r="L4" s="1">
        <v>9.9999999999999995E-8</v>
      </c>
      <c r="M4" s="1">
        <v>316</v>
      </c>
      <c r="N4" s="1">
        <v>374</v>
      </c>
      <c r="O4" s="32">
        <v>12703</v>
      </c>
      <c r="P4" s="1"/>
      <c r="W4" s="30" t="s">
        <v>53</v>
      </c>
      <c r="X4" s="1">
        <v>9.9999999999999995E-8</v>
      </c>
      <c r="Y4" s="1">
        <v>316</v>
      </c>
      <c r="Z4" s="1">
        <v>374</v>
      </c>
      <c r="AA4" s="32"/>
      <c r="AB4" s="1"/>
    </row>
    <row r="5" spans="1:28" x14ac:dyDescent="0.2">
      <c r="K5" s="30" t="s">
        <v>54</v>
      </c>
      <c r="L5" s="1">
        <v>2.9999999999999997E-8</v>
      </c>
      <c r="M5" s="1">
        <v>378</v>
      </c>
      <c r="N5" s="1">
        <v>341</v>
      </c>
      <c r="O5" s="1">
        <v>337</v>
      </c>
      <c r="P5" s="1"/>
      <c r="W5" s="30" t="s">
        <v>54</v>
      </c>
      <c r="X5" s="1">
        <v>2.9999999999999997E-8</v>
      </c>
      <c r="Y5" s="1">
        <v>378</v>
      </c>
      <c r="Z5" s="1">
        <v>341</v>
      </c>
      <c r="AA5" s="1">
        <v>337</v>
      </c>
      <c r="AB5" s="1"/>
    </row>
    <row r="6" spans="1:28" x14ac:dyDescent="0.2">
      <c r="K6" s="30" t="s">
        <v>55</v>
      </c>
      <c r="L6" s="1">
        <v>1E-8</v>
      </c>
      <c r="M6" s="1">
        <v>439</v>
      </c>
      <c r="N6" s="1">
        <v>398</v>
      </c>
      <c r="O6" s="32">
        <v>12053</v>
      </c>
      <c r="P6" s="1"/>
      <c r="W6" s="30" t="s">
        <v>55</v>
      </c>
      <c r="X6" s="1">
        <v>1E-8</v>
      </c>
      <c r="Y6" s="1">
        <v>439</v>
      </c>
      <c r="Z6" s="1">
        <v>398</v>
      </c>
      <c r="AA6" s="32"/>
      <c r="AB6" s="1"/>
    </row>
    <row r="7" spans="1:28" x14ac:dyDescent="0.2">
      <c r="K7" s="30" t="s">
        <v>56</v>
      </c>
      <c r="L7" s="1">
        <v>3E-9</v>
      </c>
      <c r="M7" s="1">
        <v>631</v>
      </c>
      <c r="N7" s="1">
        <v>700</v>
      </c>
      <c r="O7" s="1">
        <v>702</v>
      </c>
      <c r="P7" s="1"/>
      <c r="W7" s="30" t="s">
        <v>56</v>
      </c>
      <c r="X7" s="1">
        <v>3E-9</v>
      </c>
      <c r="Y7" s="1">
        <v>631</v>
      </c>
      <c r="Z7" s="1">
        <v>700</v>
      </c>
      <c r="AA7" s="1">
        <v>702</v>
      </c>
      <c r="AB7" s="1"/>
    </row>
    <row r="8" spans="1:28" x14ac:dyDescent="0.2">
      <c r="K8" s="30" t="s">
        <v>57</v>
      </c>
      <c r="L8" s="1">
        <v>1.0000000000000001E-9</v>
      </c>
      <c r="M8" s="1">
        <v>1452</v>
      </c>
      <c r="N8" s="1">
        <v>1424</v>
      </c>
      <c r="O8" s="32">
        <v>8953</v>
      </c>
      <c r="P8" s="1"/>
      <c r="W8" s="30" t="s">
        <v>57</v>
      </c>
      <c r="X8" s="1">
        <v>1.0000000000000001E-9</v>
      </c>
      <c r="Y8" s="1">
        <v>1452</v>
      </c>
      <c r="Z8" s="1">
        <v>1424</v>
      </c>
      <c r="AA8" s="32"/>
      <c r="AB8" s="1"/>
    </row>
    <row r="9" spans="1:28" x14ac:dyDescent="0.2">
      <c r="K9" s="30" t="s">
        <v>58</v>
      </c>
      <c r="L9" s="1">
        <v>3E-10</v>
      </c>
      <c r="M9" s="1">
        <v>3942</v>
      </c>
      <c r="N9" s="1">
        <v>4733</v>
      </c>
      <c r="O9" s="1">
        <v>5216</v>
      </c>
      <c r="P9" s="1"/>
      <c r="W9" s="30" t="s">
        <v>58</v>
      </c>
      <c r="X9" s="1">
        <v>3E-10</v>
      </c>
      <c r="Y9" s="1">
        <v>3942</v>
      </c>
      <c r="Z9" s="1">
        <v>4733</v>
      </c>
      <c r="AA9" s="1">
        <v>5216</v>
      </c>
      <c r="AB9" s="1"/>
    </row>
    <row r="10" spans="1:28" x14ac:dyDescent="0.2">
      <c r="K10" s="30" t="s">
        <v>59</v>
      </c>
      <c r="L10" s="1">
        <v>1E-10</v>
      </c>
      <c r="M10" s="1">
        <v>6496</v>
      </c>
      <c r="N10" s="1">
        <v>6364</v>
      </c>
      <c r="O10" s="32">
        <v>10756</v>
      </c>
      <c r="P10" s="1"/>
      <c r="W10" s="30" t="s">
        <v>59</v>
      </c>
      <c r="X10" s="1">
        <v>1E-10</v>
      </c>
      <c r="Y10" s="1">
        <v>6496</v>
      </c>
      <c r="Z10" s="1">
        <v>6364</v>
      </c>
      <c r="AA10" s="32"/>
      <c r="AB10" s="1"/>
    </row>
    <row r="11" spans="1:28" x14ac:dyDescent="0.2">
      <c r="K11" s="30" t="s">
        <v>60</v>
      </c>
      <c r="L11" s="1">
        <v>3E-11</v>
      </c>
      <c r="M11" s="1">
        <v>6370</v>
      </c>
      <c r="N11" s="1">
        <v>6683</v>
      </c>
      <c r="O11" s="1">
        <v>7130</v>
      </c>
      <c r="P11" s="1"/>
      <c r="W11" s="30" t="s">
        <v>60</v>
      </c>
      <c r="X11" s="1">
        <v>3E-11</v>
      </c>
      <c r="Y11" s="1">
        <v>6370</v>
      </c>
      <c r="Z11" s="1">
        <v>6683</v>
      </c>
      <c r="AA11" s="1">
        <v>7130</v>
      </c>
      <c r="AB11" s="1"/>
    </row>
    <row r="12" spans="1:28" x14ac:dyDescent="0.2">
      <c r="K12" s="30" t="s">
        <v>61</v>
      </c>
      <c r="L12" s="1">
        <v>9.9999999999999994E-12</v>
      </c>
      <c r="M12" s="1">
        <v>6855</v>
      </c>
      <c r="N12" s="1">
        <v>6331</v>
      </c>
      <c r="O12" s="1">
        <v>5789</v>
      </c>
      <c r="P12" s="1"/>
      <c r="W12" s="30" t="s">
        <v>61</v>
      </c>
      <c r="X12" s="1">
        <v>9.9999999999999994E-12</v>
      </c>
      <c r="Y12" s="1">
        <v>6855</v>
      </c>
      <c r="Z12" s="1">
        <v>6331</v>
      </c>
      <c r="AA12" s="1">
        <v>5789</v>
      </c>
      <c r="AB12" s="1"/>
    </row>
    <row r="13" spans="1:28" x14ac:dyDescent="0.2">
      <c r="K13" s="30" t="s">
        <v>62</v>
      </c>
      <c r="L13" s="1">
        <v>0</v>
      </c>
      <c r="M13" s="1">
        <v>13607</v>
      </c>
      <c r="N13" s="1">
        <v>5790</v>
      </c>
      <c r="O13" s="32">
        <v>140</v>
      </c>
      <c r="P13" s="1"/>
      <c r="W13" s="30" t="s">
        <v>62</v>
      </c>
      <c r="X13" s="1">
        <v>0</v>
      </c>
      <c r="Y13" s="1">
        <v>13607</v>
      </c>
      <c r="Z13" s="1">
        <v>5790</v>
      </c>
      <c r="AA13" s="32"/>
      <c r="AB13" s="1"/>
    </row>
    <row r="14" spans="1:28" x14ac:dyDescent="0.2">
      <c r="K14" s="30" t="s">
        <v>20</v>
      </c>
      <c r="L14" s="1"/>
      <c r="M14" s="1">
        <v>5074</v>
      </c>
      <c r="N14" s="1">
        <v>5783</v>
      </c>
      <c r="O14" s="1">
        <v>6202</v>
      </c>
      <c r="P14" s="1">
        <v>6173</v>
      </c>
      <c r="W14" s="30" t="s">
        <v>20</v>
      </c>
      <c r="X14" s="1"/>
      <c r="Y14" s="1">
        <v>5074</v>
      </c>
      <c r="Z14" s="1">
        <v>5783</v>
      </c>
      <c r="AA14" s="1">
        <v>6202</v>
      </c>
      <c r="AB14" s="1">
        <v>6173</v>
      </c>
    </row>
    <row r="15" spans="1:28" x14ac:dyDescent="0.2">
      <c r="K15" s="30" t="s">
        <v>63</v>
      </c>
      <c r="L15" s="1"/>
      <c r="M15" s="1">
        <v>1619</v>
      </c>
      <c r="N15" s="1">
        <v>1729</v>
      </c>
      <c r="O15" s="1">
        <v>1756</v>
      </c>
      <c r="P15" s="1">
        <v>2162</v>
      </c>
      <c r="W15" s="30" t="s">
        <v>63</v>
      </c>
      <c r="X15" s="1"/>
      <c r="Y15" s="1">
        <v>1619</v>
      </c>
      <c r="Z15" s="1">
        <v>1729</v>
      </c>
      <c r="AA15" s="1">
        <v>1756</v>
      </c>
      <c r="AB15" s="1">
        <v>2162</v>
      </c>
    </row>
    <row r="16" spans="1:28" x14ac:dyDescent="0.2">
      <c r="K16" s="30" t="s">
        <v>64</v>
      </c>
      <c r="L16" s="1"/>
      <c r="M16" s="1">
        <v>1107</v>
      </c>
      <c r="N16" s="1">
        <v>4052</v>
      </c>
      <c r="O16" s="1">
        <v>2944</v>
      </c>
      <c r="P16" s="1">
        <v>4047</v>
      </c>
      <c r="W16" s="30" t="s">
        <v>64</v>
      </c>
      <c r="X16" s="1"/>
      <c r="Y16" s="1">
        <v>1107</v>
      </c>
      <c r="Z16" s="1">
        <v>4052</v>
      </c>
      <c r="AA16" s="1">
        <v>2944</v>
      </c>
      <c r="AB16" s="1">
        <v>4047</v>
      </c>
    </row>
    <row r="17" spans="1:28" x14ac:dyDescent="0.2">
      <c r="K17" s="30" t="s">
        <v>65</v>
      </c>
      <c r="L17" s="1"/>
      <c r="M17" s="1">
        <v>3140</v>
      </c>
      <c r="N17" s="1">
        <v>3868</v>
      </c>
      <c r="O17" s="1">
        <v>1444</v>
      </c>
      <c r="P17" s="1">
        <v>2912</v>
      </c>
      <c r="W17" s="30" t="s">
        <v>65</v>
      </c>
      <c r="X17" s="1"/>
      <c r="Y17" s="1">
        <v>3140</v>
      </c>
      <c r="Z17" s="1">
        <v>3868</v>
      </c>
      <c r="AA17" s="1">
        <v>1444</v>
      </c>
      <c r="AB17" s="1">
        <v>2912</v>
      </c>
    </row>
    <row r="18" spans="1:28" x14ac:dyDescent="0.2">
      <c r="K18" s="30" t="s">
        <v>66</v>
      </c>
      <c r="L18" s="1"/>
      <c r="M18" s="1">
        <v>3168</v>
      </c>
      <c r="N18" s="1">
        <v>1084</v>
      </c>
      <c r="O18" s="1">
        <v>1398</v>
      </c>
      <c r="P18" s="1">
        <v>3027</v>
      </c>
      <c r="W18" s="30" t="s">
        <v>66</v>
      </c>
      <c r="X18" s="1"/>
      <c r="Y18" s="1">
        <v>3168</v>
      </c>
      <c r="Z18" s="1">
        <v>1084</v>
      </c>
      <c r="AA18" s="1">
        <v>1398</v>
      </c>
      <c r="AB18" s="1">
        <v>3027</v>
      </c>
    </row>
    <row r="19" spans="1:28" x14ac:dyDescent="0.2">
      <c r="K19" s="31" t="s">
        <v>67</v>
      </c>
      <c r="L19" s="32"/>
      <c r="M19" s="32">
        <v>2826</v>
      </c>
      <c r="N19" s="32">
        <v>4572</v>
      </c>
      <c r="O19" s="32">
        <v>893</v>
      </c>
      <c r="P19" s="32">
        <v>3250</v>
      </c>
      <c r="W19" s="30" t="s">
        <v>69</v>
      </c>
      <c r="X19" s="1"/>
      <c r="Y19" s="1">
        <v>2861</v>
      </c>
      <c r="Z19" s="1">
        <v>1128</v>
      </c>
      <c r="AA19" s="1">
        <v>3047</v>
      </c>
      <c r="AB19" s="1">
        <v>3101</v>
      </c>
    </row>
    <row r="20" spans="1:28" x14ac:dyDescent="0.2">
      <c r="K20" s="31" t="s">
        <v>68</v>
      </c>
      <c r="L20" s="32"/>
      <c r="M20" s="32">
        <v>5877</v>
      </c>
      <c r="N20" s="32">
        <v>3042</v>
      </c>
      <c r="O20" s="32">
        <v>967</v>
      </c>
      <c r="P20" s="32">
        <v>1623</v>
      </c>
    </row>
    <row r="21" spans="1:28" x14ac:dyDescent="0.2">
      <c r="K21" s="30" t="s">
        <v>69</v>
      </c>
      <c r="L21" s="1"/>
      <c r="M21" s="1">
        <v>2861</v>
      </c>
      <c r="N21" s="1">
        <v>1128</v>
      </c>
      <c r="O21" s="1">
        <v>3047</v>
      </c>
      <c r="P21" s="1">
        <v>3101</v>
      </c>
    </row>
    <row r="22" spans="1:28" x14ac:dyDescent="0.2">
      <c r="K22" s="30"/>
      <c r="L22" s="1"/>
      <c r="M22" s="1"/>
      <c r="N22" s="1"/>
      <c r="O22" s="1"/>
      <c r="P22" s="1"/>
    </row>
    <row r="24" spans="1:28" x14ac:dyDescent="0.2">
      <c r="K24" s="2" t="s">
        <v>73</v>
      </c>
      <c r="L24" s="2" t="s">
        <v>71</v>
      </c>
      <c r="M24" s="2" t="s">
        <v>72</v>
      </c>
      <c r="T24" s="2" t="s">
        <v>73</v>
      </c>
      <c r="U24" s="2" t="s">
        <v>71</v>
      </c>
      <c r="V24" s="2" t="s">
        <v>72</v>
      </c>
    </row>
    <row r="25" spans="1:28" x14ac:dyDescent="0.2">
      <c r="K25" s="30"/>
      <c r="L25" s="1"/>
      <c r="M25" s="1"/>
      <c r="T25" s="30"/>
      <c r="U25" s="1"/>
      <c r="V25" s="1"/>
    </row>
    <row r="26" spans="1:28" x14ac:dyDescent="0.2">
      <c r="K26" s="30" t="s">
        <v>20</v>
      </c>
      <c r="L26" s="1">
        <v>-9.5958210000000008</v>
      </c>
      <c r="M26" s="1">
        <v>5074</v>
      </c>
      <c r="T26" s="30" t="s">
        <v>20</v>
      </c>
      <c r="U26" s="1">
        <v>-9.5958210000000008</v>
      </c>
      <c r="V26" s="1">
        <v>5074</v>
      </c>
    </row>
    <row r="27" spans="1:28" x14ac:dyDescent="0.2">
      <c r="K27" s="30" t="s">
        <v>20</v>
      </c>
      <c r="L27" s="1">
        <v>-9.7674190000000003</v>
      </c>
      <c r="M27" s="1">
        <v>5783</v>
      </c>
      <c r="T27" s="30" t="s">
        <v>20</v>
      </c>
      <c r="U27" s="1">
        <v>-9.7674190000000003</v>
      </c>
      <c r="V27" s="1">
        <v>5783</v>
      </c>
    </row>
    <row r="28" spans="1:28" x14ac:dyDescent="0.2">
      <c r="A28" s="2"/>
      <c r="B28" s="2" t="s">
        <v>20</v>
      </c>
      <c r="C28" s="2" t="s">
        <v>78</v>
      </c>
      <c r="D28" s="2" t="s">
        <v>79</v>
      </c>
      <c r="E28" s="2" t="s">
        <v>80</v>
      </c>
      <c r="F28" s="2" t="s">
        <v>81</v>
      </c>
      <c r="G28" s="2" t="s">
        <v>82</v>
      </c>
      <c r="K28" s="30" t="s">
        <v>20</v>
      </c>
      <c r="L28" s="1">
        <v>-9.9487050000000004</v>
      </c>
      <c r="M28" s="1">
        <v>6202</v>
      </c>
      <c r="T28" s="30" t="s">
        <v>20</v>
      </c>
      <c r="U28" s="1">
        <v>-9.9487050000000004</v>
      </c>
      <c r="V28" s="1">
        <v>6202</v>
      </c>
    </row>
    <row r="29" spans="1:28" x14ac:dyDescent="0.2">
      <c r="A29" s="1"/>
      <c r="B29" s="2" t="s">
        <v>3</v>
      </c>
      <c r="C29" s="2" t="s">
        <v>3</v>
      </c>
      <c r="D29" s="2" t="s">
        <v>76</v>
      </c>
      <c r="E29" s="2" t="s">
        <v>4</v>
      </c>
      <c r="F29" s="2" t="s">
        <v>77</v>
      </c>
      <c r="G29" s="2" t="s">
        <v>3</v>
      </c>
      <c r="K29" s="30" t="s">
        <v>20</v>
      </c>
      <c r="L29" s="1">
        <v>-9.9312699999999996</v>
      </c>
      <c r="M29" s="1">
        <v>6173</v>
      </c>
      <c r="T29" s="30" t="s">
        <v>20</v>
      </c>
      <c r="U29" s="1">
        <v>-9.9312699999999996</v>
      </c>
      <c r="V29" s="1">
        <v>6173</v>
      </c>
    </row>
    <row r="30" spans="1:28" x14ac:dyDescent="0.2">
      <c r="A30" s="1"/>
      <c r="B30" s="1">
        <v>2.5361700000000002E-10</v>
      </c>
      <c r="C30" s="1">
        <v>9.1413599999999997E-10</v>
      </c>
      <c r="D30" s="1">
        <v>5.0084600000000005E-10</v>
      </c>
      <c r="E30" s="1">
        <v>5.05517E-10</v>
      </c>
      <c r="F30" s="1">
        <v>3.7388999999999999E-10</v>
      </c>
      <c r="G30" s="1">
        <v>5.5520100000000001E-10</v>
      </c>
      <c r="K30" s="30" t="s">
        <v>63</v>
      </c>
      <c r="L30" s="1">
        <v>-9.0389890000000008</v>
      </c>
      <c r="M30" s="1">
        <v>1619</v>
      </c>
      <c r="T30" s="30" t="s">
        <v>63</v>
      </c>
      <c r="U30" s="1">
        <v>-9.0389890000000008</v>
      </c>
      <c r="V30" s="1">
        <v>1619</v>
      </c>
    </row>
    <row r="31" spans="1:28" x14ac:dyDescent="0.2">
      <c r="A31" s="1"/>
      <c r="B31" s="1">
        <v>1.70837E-10</v>
      </c>
      <c r="C31" s="1">
        <v>8.6565100000000001E-10</v>
      </c>
      <c r="D31" s="1"/>
      <c r="E31" s="1">
        <v>3.9774100000000002E-10</v>
      </c>
      <c r="F31" s="1">
        <v>5.3977300000000001E-10</v>
      </c>
      <c r="G31" s="1"/>
      <c r="K31" s="30" t="s">
        <v>63</v>
      </c>
      <c r="L31" s="1">
        <v>-9.0626569999999997</v>
      </c>
      <c r="M31" s="1">
        <v>1729</v>
      </c>
      <c r="T31" s="30" t="s">
        <v>63</v>
      </c>
      <c r="U31" s="1">
        <v>-9.0626569999999997</v>
      </c>
      <c r="V31" s="1">
        <v>1729</v>
      </c>
    </row>
    <row r="32" spans="1:28" x14ac:dyDescent="0.2">
      <c r="A32" s="1"/>
      <c r="B32" s="1">
        <v>1.1253699999999999E-10</v>
      </c>
      <c r="C32" s="1">
        <v>8.5457199999999999E-10</v>
      </c>
      <c r="D32" s="1"/>
      <c r="E32" s="1"/>
      <c r="F32" s="1">
        <v>3.7452600000000002E-10</v>
      </c>
      <c r="G32" s="1">
        <v>5.21415E-10</v>
      </c>
      <c r="K32" s="30" t="s">
        <v>63</v>
      </c>
      <c r="L32" s="1">
        <v>-9.0682519999999993</v>
      </c>
      <c r="M32" s="1">
        <v>1756</v>
      </c>
      <c r="T32" s="30" t="s">
        <v>63</v>
      </c>
      <c r="U32" s="1">
        <v>-9.0682519999999993</v>
      </c>
      <c r="V32" s="1">
        <v>1756</v>
      </c>
    </row>
    <row r="33" spans="2:22" x14ac:dyDescent="0.2">
      <c r="B33" s="1">
        <v>1.17147E-10</v>
      </c>
      <c r="C33" s="1">
        <v>7.1681100000000004E-10</v>
      </c>
      <c r="D33" s="1">
        <v>5.2491500000000004E-10</v>
      </c>
      <c r="E33" s="1">
        <v>5.4565199999999999E-10</v>
      </c>
      <c r="F33" s="1"/>
      <c r="G33" s="1">
        <v>5.1210899999999999E-10</v>
      </c>
      <c r="K33" s="30" t="s">
        <v>63</v>
      </c>
      <c r="L33" s="1">
        <v>-9.1445950000000007</v>
      </c>
      <c r="M33" s="1">
        <v>2162</v>
      </c>
      <c r="T33" s="30" t="s">
        <v>63</v>
      </c>
      <c r="U33" s="1">
        <v>-9.1445950000000007</v>
      </c>
      <c r="V33" s="1">
        <v>2162</v>
      </c>
    </row>
    <row r="34" spans="2:22" x14ac:dyDescent="0.2">
      <c r="K34" s="30" t="s">
        <v>64</v>
      </c>
      <c r="L34" s="1">
        <v>-8.9001470000000005</v>
      </c>
      <c r="M34" s="1">
        <v>1107</v>
      </c>
      <c r="T34" s="30" t="s">
        <v>64</v>
      </c>
      <c r="U34" s="1">
        <v>-8.9001470000000005</v>
      </c>
      <c r="V34" s="1">
        <v>1107</v>
      </c>
    </row>
    <row r="35" spans="2:22" x14ac:dyDescent="0.2">
      <c r="K35" s="30" t="s">
        <v>64</v>
      </c>
      <c r="L35" s="1">
        <v>-9.4272559999999999</v>
      </c>
      <c r="M35" s="1">
        <v>4052</v>
      </c>
      <c r="T35" s="30" t="s">
        <v>64</v>
      </c>
      <c r="U35" s="1">
        <v>-9.4272559999999999</v>
      </c>
      <c r="V35" s="1">
        <v>4052</v>
      </c>
    </row>
    <row r="36" spans="2:22" x14ac:dyDescent="0.2">
      <c r="K36" s="30" t="s">
        <v>64</v>
      </c>
      <c r="L36" s="1">
        <v>-9.2677890000000005</v>
      </c>
      <c r="M36" s="1">
        <v>2944</v>
      </c>
      <c r="T36" s="30" t="s">
        <v>64</v>
      </c>
      <c r="U36" s="1">
        <v>-9.2677890000000005</v>
      </c>
      <c r="V36" s="1">
        <v>2944</v>
      </c>
    </row>
    <row r="37" spans="2:22" x14ac:dyDescent="0.2">
      <c r="K37" s="30" t="s">
        <v>64</v>
      </c>
      <c r="L37" s="1">
        <v>-9.4265179999999997</v>
      </c>
      <c r="M37" s="1">
        <v>4047</v>
      </c>
      <c r="T37" s="30" t="s">
        <v>64</v>
      </c>
      <c r="U37" s="1">
        <v>-9.4265179999999997</v>
      </c>
      <c r="V37" s="1">
        <v>4047</v>
      </c>
    </row>
    <row r="38" spans="2:22" x14ac:dyDescent="0.2">
      <c r="K38" s="30" t="s">
        <v>65</v>
      </c>
      <c r="L38" s="1">
        <v>-9.296265</v>
      </c>
      <c r="M38" s="1">
        <v>3140</v>
      </c>
      <c r="T38" s="30" t="s">
        <v>65</v>
      </c>
      <c r="U38" s="1">
        <v>-9.296265</v>
      </c>
      <c r="V38" s="1">
        <v>3140</v>
      </c>
    </row>
    <row r="39" spans="2:22" x14ac:dyDescent="0.2">
      <c r="K39" s="30" t="s">
        <v>65</v>
      </c>
      <c r="L39" s="1">
        <v>-9.4003999999999994</v>
      </c>
      <c r="M39" s="1">
        <v>3868</v>
      </c>
      <c r="T39" s="30" t="s">
        <v>65</v>
      </c>
      <c r="U39" s="1">
        <v>-9.4003999999999994</v>
      </c>
      <c r="V39" s="1">
        <v>3868</v>
      </c>
    </row>
    <row r="40" spans="2:22" x14ac:dyDescent="0.2">
      <c r="K40" s="30" t="s">
        <v>65</v>
      </c>
      <c r="L40" s="1">
        <v>-8.9978429999999996</v>
      </c>
      <c r="M40" s="1">
        <v>1444</v>
      </c>
      <c r="T40" s="30" t="s">
        <v>65</v>
      </c>
      <c r="U40" s="1">
        <v>-8.9978429999999996</v>
      </c>
      <c r="V40" s="1">
        <v>1444</v>
      </c>
    </row>
    <row r="41" spans="2:22" x14ac:dyDescent="0.2">
      <c r="K41" s="30" t="s">
        <v>65</v>
      </c>
      <c r="L41" s="1">
        <v>-9.2630839999999992</v>
      </c>
      <c r="M41" s="1">
        <v>2912</v>
      </c>
      <c r="T41" s="30" t="s">
        <v>65</v>
      </c>
      <c r="U41" s="1">
        <v>-9.2630839999999992</v>
      </c>
      <c r="V41" s="1">
        <v>2912</v>
      </c>
    </row>
    <row r="42" spans="2:22" x14ac:dyDescent="0.2">
      <c r="K42" s="30" t="s">
        <v>66</v>
      </c>
      <c r="L42" s="1">
        <v>-9.3002959999999995</v>
      </c>
      <c r="M42" s="1">
        <v>3168</v>
      </c>
      <c r="T42" s="30" t="s">
        <v>66</v>
      </c>
      <c r="U42" s="1">
        <v>-9.3002959999999995</v>
      </c>
      <c r="V42" s="1">
        <v>3168</v>
      </c>
    </row>
    <row r="43" spans="2:22" x14ac:dyDescent="0.2">
      <c r="K43" s="30" t="s">
        <v>66</v>
      </c>
      <c r="L43" s="1">
        <v>-8.8921679999999999</v>
      </c>
      <c r="M43" s="1">
        <v>1084</v>
      </c>
      <c r="T43" s="30" t="s">
        <v>66</v>
      </c>
      <c r="U43" s="1">
        <v>-8.8921679999999999</v>
      </c>
      <c r="V43" s="1">
        <v>1084</v>
      </c>
    </row>
    <row r="44" spans="2:22" x14ac:dyDescent="0.2">
      <c r="K44" s="30" t="s">
        <v>66</v>
      </c>
      <c r="L44" s="1">
        <v>-8.9861570000000004</v>
      </c>
      <c r="M44" s="1">
        <v>1398</v>
      </c>
      <c r="T44" s="30" t="s">
        <v>66</v>
      </c>
      <c r="U44" s="1">
        <v>-8.9861570000000004</v>
      </c>
      <c r="V44" s="1">
        <v>1398</v>
      </c>
    </row>
    <row r="45" spans="2:22" x14ac:dyDescent="0.2">
      <c r="K45" s="30" t="s">
        <v>66</v>
      </c>
      <c r="L45" s="1">
        <v>-9.2799110000000002</v>
      </c>
      <c r="M45" s="1">
        <v>3027</v>
      </c>
      <c r="T45" s="30" t="s">
        <v>66</v>
      </c>
      <c r="U45" s="1">
        <v>-9.2799110000000002</v>
      </c>
      <c r="V45" s="1">
        <v>3027</v>
      </c>
    </row>
    <row r="46" spans="2:22" x14ac:dyDescent="0.2">
      <c r="K46" s="31" t="s">
        <v>67</v>
      </c>
      <c r="L46" s="32">
        <v>-9.2503499999999992</v>
      </c>
      <c r="M46" s="32">
        <v>2826</v>
      </c>
      <c r="T46" s="30" t="s">
        <v>69</v>
      </c>
      <c r="U46" s="1">
        <v>-9.2555490000000002</v>
      </c>
      <c r="V46" s="1">
        <v>2861</v>
      </c>
    </row>
    <row r="47" spans="2:22" x14ac:dyDescent="0.2">
      <c r="K47" s="31" t="s">
        <v>67</v>
      </c>
      <c r="L47" s="32">
        <v>-9.5073310000000006</v>
      </c>
      <c r="M47" s="32">
        <v>4572</v>
      </c>
      <c r="T47" s="30" t="s">
        <v>69</v>
      </c>
      <c r="U47" s="1">
        <v>-8.9072460000000007</v>
      </c>
      <c r="V47" s="1">
        <v>1128</v>
      </c>
    </row>
    <row r="48" spans="2:22" x14ac:dyDescent="0.2">
      <c r="K48" s="31" t="s">
        <v>67</v>
      </c>
      <c r="L48" s="32">
        <v>-8.8152720000000002</v>
      </c>
      <c r="M48" s="32">
        <v>893</v>
      </c>
      <c r="T48" s="30" t="s">
        <v>69</v>
      </c>
      <c r="U48" s="1">
        <v>-9.2828169999999997</v>
      </c>
      <c r="V48" s="1">
        <v>3047</v>
      </c>
    </row>
    <row r="49" spans="11:22" x14ac:dyDescent="0.2">
      <c r="K49" s="31" t="s">
        <v>67</v>
      </c>
      <c r="L49" s="32">
        <v>-9.3120589999999996</v>
      </c>
      <c r="M49" s="32">
        <v>3250</v>
      </c>
      <c r="T49" s="30" t="s">
        <v>69</v>
      </c>
      <c r="U49" s="1">
        <v>-9.2906379999999995</v>
      </c>
      <c r="V49" s="1">
        <v>3101</v>
      </c>
    </row>
    <row r="50" spans="11:22" x14ac:dyDescent="0.2">
      <c r="K50" s="31" t="s">
        <v>68</v>
      </c>
      <c r="L50" s="32">
        <v>-9.7989479999999993</v>
      </c>
      <c r="M50" s="32">
        <v>5877</v>
      </c>
    </row>
    <row r="51" spans="11:22" x14ac:dyDescent="0.2">
      <c r="K51" s="31" t="s">
        <v>68</v>
      </c>
      <c r="L51" s="32">
        <v>-9.2820909999999994</v>
      </c>
      <c r="M51" s="32">
        <v>3042</v>
      </c>
    </row>
    <row r="52" spans="11:22" x14ac:dyDescent="0.2">
      <c r="K52" s="31" t="s">
        <v>68</v>
      </c>
      <c r="L52" s="32">
        <v>-8.8476700000000008</v>
      </c>
      <c r="M52" s="32">
        <v>967</v>
      </c>
    </row>
    <row r="53" spans="11:22" x14ac:dyDescent="0.2">
      <c r="K53" s="31" t="s">
        <v>68</v>
      </c>
      <c r="L53" s="32">
        <v>-9.0398759999999996</v>
      </c>
      <c r="M53" s="32">
        <v>1623</v>
      </c>
    </row>
    <row r="54" spans="11:22" x14ac:dyDescent="0.2">
      <c r="K54" s="30" t="s">
        <v>69</v>
      </c>
      <c r="L54" s="1">
        <v>-9.2555490000000002</v>
      </c>
      <c r="M54" s="1">
        <v>2861</v>
      </c>
    </row>
    <row r="55" spans="11:22" x14ac:dyDescent="0.2">
      <c r="K55" s="30" t="s">
        <v>69</v>
      </c>
      <c r="L55" s="1">
        <v>-8.9072460000000007</v>
      </c>
      <c r="M55" s="1">
        <v>1128</v>
      </c>
    </row>
    <row r="56" spans="11:22" x14ac:dyDescent="0.2">
      <c r="K56" s="30" t="s">
        <v>69</v>
      </c>
      <c r="L56" s="1">
        <v>-9.2828169999999997</v>
      </c>
      <c r="M56" s="1">
        <v>3047</v>
      </c>
    </row>
    <row r="57" spans="11:22" x14ac:dyDescent="0.2">
      <c r="K57" s="30" t="s">
        <v>69</v>
      </c>
      <c r="L57" s="1">
        <v>-9.2906379999999995</v>
      </c>
      <c r="M57" s="1">
        <v>3101</v>
      </c>
    </row>
    <row r="58" spans="11:22" x14ac:dyDescent="0.2">
      <c r="T58" s="2" t="s">
        <v>74</v>
      </c>
      <c r="U58" s="2" t="s">
        <v>71</v>
      </c>
      <c r="V58" s="2" t="s">
        <v>72</v>
      </c>
    </row>
    <row r="59" spans="11:22" x14ac:dyDescent="0.2">
      <c r="K59" s="2" t="s">
        <v>74</v>
      </c>
      <c r="L59" s="2" t="s">
        <v>71</v>
      </c>
      <c r="M59" s="2" t="s">
        <v>72</v>
      </c>
      <c r="T59" s="30" t="s">
        <v>20</v>
      </c>
      <c r="U59" s="1">
        <v>2.5361719999999999E-10</v>
      </c>
      <c r="V59" s="1">
        <v>5074</v>
      </c>
    </row>
    <row r="60" spans="11:22" x14ac:dyDescent="0.2">
      <c r="K60" s="30" t="s">
        <v>20</v>
      </c>
      <c r="L60" s="1">
        <v>2.5361719999999999E-10</v>
      </c>
      <c r="M60" s="1">
        <v>5074</v>
      </c>
      <c r="T60" s="30" t="s">
        <v>20</v>
      </c>
      <c r="U60" s="1">
        <v>1.7083670000000001E-10</v>
      </c>
      <c r="V60" s="1">
        <v>5783</v>
      </c>
    </row>
    <row r="61" spans="11:22" x14ac:dyDescent="0.2">
      <c r="K61" s="30" t="s">
        <v>20</v>
      </c>
      <c r="L61" s="1">
        <v>1.7083670000000001E-10</v>
      </c>
      <c r="M61" s="1">
        <v>5783</v>
      </c>
      <c r="T61" s="30" t="s">
        <v>20</v>
      </c>
      <c r="U61" s="1">
        <v>1.1253699999999999E-10</v>
      </c>
      <c r="V61" s="1">
        <v>6202</v>
      </c>
    </row>
    <row r="62" spans="11:22" x14ac:dyDescent="0.2">
      <c r="K62" s="30" t="s">
        <v>20</v>
      </c>
      <c r="L62" s="1">
        <v>1.1253699999999999E-10</v>
      </c>
      <c r="M62" s="1">
        <v>6202</v>
      </c>
      <c r="T62" s="30" t="s">
        <v>20</v>
      </c>
      <c r="U62" s="1">
        <v>1.1714679999999999E-10</v>
      </c>
      <c r="V62" s="1">
        <v>6173</v>
      </c>
    </row>
    <row r="63" spans="11:22" x14ac:dyDescent="0.2">
      <c r="K63" s="30" t="s">
        <v>20</v>
      </c>
      <c r="L63" s="1">
        <v>1.1714679999999999E-10</v>
      </c>
      <c r="M63" s="1">
        <v>6173</v>
      </c>
      <c r="T63" s="30" t="s">
        <v>63</v>
      </c>
      <c r="U63" s="1">
        <v>9.1413629999999997E-10</v>
      </c>
      <c r="V63" s="1">
        <v>1619</v>
      </c>
    </row>
    <row r="64" spans="11:22" x14ac:dyDescent="0.2">
      <c r="K64" s="30" t="s">
        <v>63</v>
      </c>
      <c r="L64" s="1">
        <v>9.1413629999999997E-10</v>
      </c>
      <c r="M64" s="1">
        <v>1619</v>
      </c>
      <c r="T64" s="30" t="s">
        <v>63</v>
      </c>
      <c r="U64" s="1">
        <v>8.6565059999999999E-10</v>
      </c>
      <c r="V64" s="1">
        <v>1729</v>
      </c>
    </row>
    <row r="65" spans="11:22" x14ac:dyDescent="0.2">
      <c r="K65" s="30" t="s">
        <v>63</v>
      </c>
      <c r="L65" s="1">
        <v>8.6565059999999999E-10</v>
      </c>
      <c r="M65" s="1">
        <v>1729</v>
      </c>
      <c r="T65" s="30" t="s">
        <v>63</v>
      </c>
      <c r="U65" s="1">
        <v>8.5457150000000004E-10</v>
      </c>
      <c r="V65" s="1">
        <v>1756</v>
      </c>
    </row>
    <row r="66" spans="11:22" x14ac:dyDescent="0.2">
      <c r="K66" s="30" t="s">
        <v>63</v>
      </c>
      <c r="L66" s="1">
        <v>8.5457150000000004E-10</v>
      </c>
      <c r="M66" s="1">
        <v>1756</v>
      </c>
      <c r="T66" s="30" t="s">
        <v>63</v>
      </c>
      <c r="U66" s="1">
        <v>7.1681130000000003E-10</v>
      </c>
      <c r="V66" s="1">
        <v>2162</v>
      </c>
    </row>
    <row r="67" spans="11:22" x14ac:dyDescent="0.2">
      <c r="K67" s="30" t="s">
        <v>63</v>
      </c>
      <c r="L67" s="1">
        <v>7.1681130000000003E-10</v>
      </c>
      <c r="M67" s="1">
        <v>2162</v>
      </c>
      <c r="T67" s="30" t="s">
        <v>64</v>
      </c>
      <c r="U67" s="1">
        <v>1.2584979999999999E-9</v>
      </c>
      <c r="V67" s="1">
        <v>1107</v>
      </c>
    </row>
    <row r="68" spans="11:22" x14ac:dyDescent="0.2">
      <c r="K68" s="30" t="s">
        <v>64</v>
      </c>
      <c r="L68" s="1">
        <v>1.2584979999999999E-9</v>
      </c>
      <c r="M68" s="1">
        <v>1107</v>
      </c>
      <c r="T68" s="30" t="s">
        <v>64</v>
      </c>
      <c r="U68" s="1">
        <v>3.7389040000000001E-10</v>
      </c>
      <c r="V68" s="1">
        <v>4052</v>
      </c>
    </row>
    <row r="69" spans="11:22" x14ac:dyDescent="0.2">
      <c r="K69" s="30" t="s">
        <v>64</v>
      </c>
      <c r="L69" s="1">
        <v>3.7389040000000001E-10</v>
      </c>
      <c r="M69" s="1">
        <v>4052</v>
      </c>
      <c r="T69" s="30" t="s">
        <v>64</v>
      </c>
      <c r="U69" s="1">
        <v>5.3977289999999998E-10</v>
      </c>
      <c r="V69" s="1">
        <v>2944</v>
      </c>
    </row>
    <row r="70" spans="11:22" x14ac:dyDescent="0.2">
      <c r="K70" s="30" t="s">
        <v>64</v>
      </c>
      <c r="L70" s="1">
        <v>5.3977289999999998E-10</v>
      </c>
      <c r="M70" s="1">
        <v>2944</v>
      </c>
      <c r="T70" s="30" t="s">
        <v>64</v>
      </c>
      <c r="U70" s="1">
        <v>3.7452559999999999E-10</v>
      </c>
      <c r="V70" s="1">
        <v>4047</v>
      </c>
    </row>
    <row r="71" spans="11:22" x14ac:dyDescent="0.2">
      <c r="K71" s="30" t="s">
        <v>64</v>
      </c>
      <c r="L71" s="1">
        <v>3.7452559999999999E-10</v>
      </c>
      <c r="M71" s="1">
        <v>4047</v>
      </c>
      <c r="T71" s="30" t="s">
        <v>65</v>
      </c>
      <c r="U71" s="1">
        <v>5.0551650000000005E-10</v>
      </c>
      <c r="V71" s="1">
        <v>3140</v>
      </c>
    </row>
    <row r="72" spans="11:22" x14ac:dyDescent="0.2">
      <c r="K72" s="30" t="s">
        <v>65</v>
      </c>
      <c r="L72" s="1">
        <v>5.0551650000000005E-10</v>
      </c>
      <c r="M72" s="1">
        <v>3140</v>
      </c>
      <c r="T72" s="30" t="s">
        <v>65</v>
      </c>
      <c r="U72" s="1">
        <v>3.9774050000000002E-10</v>
      </c>
      <c r="V72" s="1">
        <v>3868</v>
      </c>
    </row>
    <row r="73" spans="11:22" x14ac:dyDescent="0.2">
      <c r="K73" s="30" t="s">
        <v>65</v>
      </c>
      <c r="L73" s="1">
        <v>3.9774050000000002E-10</v>
      </c>
      <c r="M73" s="1">
        <v>3868</v>
      </c>
      <c r="T73" s="30" t="s">
        <v>65</v>
      </c>
      <c r="U73" s="1">
        <v>1.00498E-9</v>
      </c>
      <c r="V73" s="1">
        <v>1444</v>
      </c>
    </row>
    <row r="74" spans="11:22" x14ac:dyDescent="0.2">
      <c r="K74" s="30" t="s">
        <v>65</v>
      </c>
      <c r="L74" s="1">
        <v>1.00498E-9</v>
      </c>
      <c r="M74" s="1">
        <v>1444</v>
      </c>
      <c r="T74" s="30" t="s">
        <v>65</v>
      </c>
      <c r="U74" s="1">
        <v>5.4565180000000003E-10</v>
      </c>
      <c r="V74" s="1">
        <v>2912</v>
      </c>
    </row>
    <row r="75" spans="11:22" x14ac:dyDescent="0.2">
      <c r="K75" s="30" t="s">
        <v>65</v>
      </c>
      <c r="L75" s="1">
        <v>5.4565180000000003E-10</v>
      </c>
      <c r="M75" s="1">
        <v>2912</v>
      </c>
      <c r="T75" s="30" t="s">
        <v>66</v>
      </c>
      <c r="U75" s="1">
        <v>5.0084600000000005E-10</v>
      </c>
      <c r="V75" s="1">
        <v>3168</v>
      </c>
    </row>
    <row r="76" spans="11:22" x14ac:dyDescent="0.2">
      <c r="K76" s="30" t="s">
        <v>66</v>
      </c>
      <c r="L76" s="1">
        <v>5.0084600000000005E-10</v>
      </c>
      <c r="M76" s="1">
        <v>3168</v>
      </c>
      <c r="T76" s="30" t="s">
        <v>66</v>
      </c>
      <c r="U76" s="1">
        <v>1.2818350000000001E-9</v>
      </c>
      <c r="V76" s="1">
        <v>1084</v>
      </c>
    </row>
    <row r="77" spans="11:22" x14ac:dyDescent="0.2">
      <c r="K77" s="30" t="s">
        <v>66</v>
      </c>
      <c r="L77" s="1">
        <v>1.2818350000000001E-9</v>
      </c>
      <c r="M77" s="1">
        <v>1084</v>
      </c>
      <c r="T77" s="30" t="s">
        <v>66</v>
      </c>
      <c r="U77" s="1">
        <v>1.0323870000000001E-9</v>
      </c>
      <c r="V77" s="1">
        <v>1398</v>
      </c>
    </row>
    <row r="78" spans="11:22" x14ac:dyDescent="0.2">
      <c r="K78" s="30" t="s">
        <v>66</v>
      </c>
      <c r="L78" s="1">
        <v>1.0323870000000001E-9</v>
      </c>
      <c r="M78" s="1">
        <v>1398</v>
      </c>
      <c r="T78" s="30" t="s">
        <v>66</v>
      </c>
      <c r="U78" s="1">
        <v>5.2491490000000001E-10</v>
      </c>
      <c r="V78" s="1">
        <v>3027</v>
      </c>
    </row>
    <row r="79" spans="11:22" x14ac:dyDescent="0.2">
      <c r="K79" s="30" t="s">
        <v>66</v>
      </c>
      <c r="L79" s="1">
        <v>5.2491490000000001E-10</v>
      </c>
      <c r="M79" s="1">
        <v>3027</v>
      </c>
      <c r="T79" s="30" t="s">
        <v>69</v>
      </c>
      <c r="U79" s="1">
        <v>5.5520140000000004E-10</v>
      </c>
      <c r="V79" s="1">
        <v>2861</v>
      </c>
    </row>
    <row r="80" spans="11:22" x14ac:dyDescent="0.2">
      <c r="K80" s="31" t="s">
        <v>67</v>
      </c>
      <c r="L80" s="32">
        <v>5.6188829999999999E-10</v>
      </c>
      <c r="M80" s="32">
        <v>2826</v>
      </c>
      <c r="T80" s="30" t="s">
        <v>69</v>
      </c>
      <c r="U80" s="1">
        <v>1.2380960000000001E-9</v>
      </c>
      <c r="V80" s="1">
        <v>1128</v>
      </c>
    </row>
    <row r="81" spans="11:22" x14ac:dyDescent="0.2">
      <c r="K81" s="31" t="s">
        <v>67</v>
      </c>
      <c r="L81" s="32">
        <v>3.109346E-10</v>
      </c>
      <c r="M81" s="32">
        <v>4572</v>
      </c>
      <c r="T81" s="30" t="s">
        <v>69</v>
      </c>
      <c r="U81" s="1">
        <v>5.2141450000000005E-10</v>
      </c>
      <c r="V81" s="1">
        <v>3047</v>
      </c>
    </row>
    <row r="82" spans="11:22" x14ac:dyDescent="0.2">
      <c r="K82" s="31" t="s">
        <v>67</v>
      </c>
      <c r="L82" s="32">
        <v>1.530128E-9</v>
      </c>
      <c r="M82" s="32">
        <v>893</v>
      </c>
      <c r="T82" s="30" t="s">
        <v>69</v>
      </c>
      <c r="U82" s="1">
        <v>5.1210859999999997E-10</v>
      </c>
      <c r="V82" s="1">
        <v>3101</v>
      </c>
    </row>
    <row r="83" spans="11:22" x14ac:dyDescent="0.2">
      <c r="K83" s="31" t="s">
        <v>67</v>
      </c>
      <c r="L83" s="32">
        <v>4.8746180000000005E-10</v>
      </c>
      <c r="M83" s="32">
        <v>3250</v>
      </c>
    </row>
    <row r="84" spans="11:22" x14ac:dyDescent="0.2">
      <c r="K84" s="31" t="s">
        <v>68</v>
      </c>
      <c r="L84" s="32">
        <v>1.588736E-10</v>
      </c>
      <c r="M84" s="32">
        <v>5877</v>
      </c>
    </row>
    <row r="85" spans="11:22" x14ac:dyDescent="0.2">
      <c r="K85" s="31" t="s">
        <v>68</v>
      </c>
      <c r="L85" s="32">
        <v>5.2228649999999998E-10</v>
      </c>
      <c r="M85" s="32">
        <v>3042</v>
      </c>
    </row>
    <row r="86" spans="11:22" x14ac:dyDescent="0.2">
      <c r="K86" s="31" t="s">
        <v>68</v>
      </c>
      <c r="L86" s="32">
        <v>1.420138E-9</v>
      </c>
      <c r="M86" s="32">
        <v>967</v>
      </c>
    </row>
    <row r="87" spans="11:22" x14ac:dyDescent="0.2">
      <c r="K87" s="31" t="s">
        <v>68</v>
      </c>
      <c r="L87" s="32">
        <v>9.1227129999999999E-10</v>
      </c>
      <c r="M87" s="32">
        <v>1623</v>
      </c>
    </row>
    <row r="88" spans="11:22" x14ac:dyDescent="0.2">
      <c r="K88" s="30" t="s">
        <v>69</v>
      </c>
      <c r="L88" s="1">
        <v>5.5520140000000004E-10</v>
      </c>
      <c r="M88" s="1">
        <v>2861</v>
      </c>
    </row>
    <row r="89" spans="11:22" x14ac:dyDescent="0.2">
      <c r="K89" s="30" t="s">
        <v>69</v>
      </c>
      <c r="L89" s="1">
        <v>1.2380960000000001E-9</v>
      </c>
      <c r="M89" s="1">
        <v>1128</v>
      </c>
    </row>
    <row r="90" spans="11:22" x14ac:dyDescent="0.2">
      <c r="K90" s="30" t="s">
        <v>69</v>
      </c>
      <c r="L90" s="1">
        <v>5.2141450000000005E-10</v>
      </c>
      <c r="M90" s="1">
        <v>3047</v>
      </c>
    </row>
    <row r="91" spans="11:22" x14ac:dyDescent="0.2">
      <c r="K91" s="30" t="s">
        <v>69</v>
      </c>
      <c r="L91" s="1">
        <v>5.1210859999999997E-10</v>
      </c>
      <c r="M91" s="1">
        <v>3101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CC61-C9B9-4440-BB05-E01E9CF9F223}">
  <dimension ref="A1:AH28"/>
  <sheetViews>
    <sheetView zoomScale="50" zoomScaleNormal="50" workbookViewId="0">
      <selection activeCell="AF1" sqref="A1:AF20"/>
    </sheetView>
  </sheetViews>
  <sheetFormatPr baseColWidth="10" defaultRowHeight="16" x14ac:dyDescent="0.2"/>
  <sheetData>
    <row r="1" spans="1:34" x14ac:dyDescent="0.2">
      <c r="A1" t="s">
        <v>0</v>
      </c>
      <c r="C1" s="4" t="s">
        <v>15</v>
      </c>
      <c r="D1" s="5"/>
      <c r="E1" s="5"/>
      <c r="F1" s="5"/>
      <c r="G1" s="5"/>
      <c r="H1" s="5"/>
      <c r="I1" s="5"/>
      <c r="J1" s="5"/>
      <c r="K1" s="6"/>
      <c r="L1" t="s">
        <v>16</v>
      </c>
      <c r="U1" s="4" t="s">
        <v>17</v>
      </c>
      <c r="V1" s="5"/>
      <c r="W1" s="5"/>
      <c r="X1" s="5"/>
      <c r="Y1" s="5"/>
      <c r="Z1" s="5"/>
      <c r="AA1" s="5"/>
      <c r="AB1" s="5"/>
      <c r="AC1" s="6"/>
      <c r="AD1" t="s">
        <v>18</v>
      </c>
    </row>
    <row r="2" spans="1:34" x14ac:dyDescent="0.2">
      <c r="C2" s="7" t="s">
        <v>5</v>
      </c>
      <c r="D2" s="8"/>
      <c r="E2" s="8"/>
      <c r="F2" s="8" t="s">
        <v>6</v>
      </c>
      <c r="G2" s="8"/>
      <c r="H2" s="8"/>
      <c r="I2" s="8" t="s">
        <v>7</v>
      </c>
      <c r="J2" s="8"/>
      <c r="K2" s="9"/>
      <c r="L2" s="7" t="s">
        <v>8</v>
      </c>
      <c r="M2" s="8"/>
      <c r="N2" s="8"/>
      <c r="O2" s="8" t="s">
        <v>9</v>
      </c>
      <c r="P2" s="8"/>
      <c r="Q2" s="8"/>
      <c r="R2" s="8" t="s">
        <v>10</v>
      </c>
      <c r="S2" s="8"/>
      <c r="T2" s="8"/>
      <c r="U2" s="20" t="s">
        <v>11</v>
      </c>
      <c r="V2" s="21"/>
      <c r="W2" s="21"/>
      <c r="X2" s="21" t="s">
        <v>12</v>
      </c>
      <c r="Y2" s="21"/>
      <c r="Z2" s="21"/>
      <c r="AA2" s="21" t="s">
        <v>13</v>
      </c>
      <c r="AB2" s="21"/>
      <c r="AC2" s="22"/>
      <c r="AD2" t="s">
        <v>14</v>
      </c>
    </row>
    <row r="3" spans="1:34" x14ac:dyDescent="0.2">
      <c r="A3" t="s">
        <v>50</v>
      </c>
      <c r="C3" s="10" t="s">
        <v>3</v>
      </c>
      <c r="D3" s="11" t="s">
        <v>3</v>
      </c>
      <c r="E3" s="11" t="s">
        <v>4</v>
      </c>
      <c r="F3" s="12" t="s">
        <v>3</v>
      </c>
      <c r="G3" s="12" t="s">
        <v>3</v>
      </c>
      <c r="H3" s="12" t="s">
        <v>4</v>
      </c>
      <c r="I3" s="11" t="s">
        <v>3</v>
      </c>
      <c r="J3" s="11" t="s">
        <v>3</v>
      </c>
      <c r="K3" s="13" t="s">
        <v>4</v>
      </c>
      <c r="L3" s="2" t="s">
        <v>3</v>
      </c>
      <c r="M3" s="2" t="s">
        <v>3</v>
      </c>
      <c r="N3" s="2" t="s">
        <v>4</v>
      </c>
      <c r="O3" s="3" t="s">
        <v>3</v>
      </c>
      <c r="P3" s="3" t="s">
        <v>3</v>
      </c>
      <c r="Q3" s="3" t="s">
        <v>4</v>
      </c>
      <c r="R3" s="2" t="s">
        <v>3</v>
      </c>
      <c r="S3" s="2" t="s">
        <v>3</v>
      </c>
      <c r="T3" s="2" t="s">
        <v>4</v>
      </c>
      <c r="U3" s="10" t="s">
        <v>3</v>
      </c>
      <c r="V3" s="11" t="s">
        <v>3</v>
      </c>
      <c r="W3" s="11" t="s">
        <v>4</v>
      </c>
      <c r="X3" s="12" t="s">
        <v>3</v>
      </c>
      <c r="Y3" s="12" t="s">
        <v>3</v>
      </c>
      <c r="Z3" s="12" t="s">
        <v>4</v>
      </c>
      <c r="AA3" s="11" t="s">
        <v>3</v>
      </c>
      <c r="AB3" s="11" t="s">
        <v>3</v>
      </c>
      <c r="AC3" s="13" t="s">
        <v>4</v>
      </c>
      <c r="AD3" s="2" t="s">
        <v>3</v>
      </c>
      <c r="AE3" s="2" t="s">
        <v>3</v>
      </c>
      <c r="AF3" s="2" t="s">
        <v>4</v>
      </c>
    </row>
    <row r="4" spans="1:34" x14ac:dyDescent="0.2">
      <c r="A4" t="s">
        <v>1</v>
      </c>
      <c r="C4" s="1">
        <v>1129</v>
      </c>
      <c r="D4" s="1">
        <v>2081</v>
      </c>
      <c r="E4" s="1">
        <v>2072</v>
      </c>
      <c r="F4" s="1">
        <v>1057</v>
      </c>
      <c r="G4" s="1">
        <v>2887</v>
      </c>
      <c r="H4" s="1">
        <v>1183</v>
      </c>
      <c r="I4" s="1">
        <v>1806</v>
      </c>
      <c r="J4" s="1">
        <v>2640</v>
      </c>
      <c r="K4" s="1">
        <v>1701</v>
      </c>
      <c r="L4" s="1">
        <v>1984</v>
      </c>
      <c r="M4" s="1">
        <v>3202</v>
      </c>
      <c r="N4" s="1">
        <v>3201</v>
      </c>
      <c r="O4" s="1">
        <v>2377</v>
      </c>
      <c r="P4" s="1">
        <v>4203</v>
      </c>
      <c r="Q4" s="1">
        <v>3716</v>
      </c>
      <c r="R4" s="1">
        <v>1604</v>
      </c>
      <c r="S4" s="1">
        <v>2649</v>
      </c>
      <c r="T4" s="1">
        <v>2584</v>
      </c>
      <c r="U4" s="1">
        <v>2197</v>
      </c>
      <c r="V4" s="1">
        <v>3990</v>
      </c>
      <c r="W4" s="1">
        <v>2253</v>
      </c>
      <c r="X4" s="1">
        <v>870</v>
      </c>
      <c r="Y4" s="1">
        <v>2049</v>
      </c>
      <c r="Z4" s="1">
        <v>1089</v>
      </c>
      <c r="AA4" s="1">
        <v>661</v>
      </c>
      <c r="AB4" s="1">
        <v>1308</v>
      </c>
      <c r="AC4" s="1">
        <v>983</v>
      </c>
      <c r="AD4" s="1">
        <v>873</v>
      </c>
      <c r="AE4" s="1">
        <v>2308</v>
      </c>
      <c r="AF4" s="1">
        <v>1198</v>
      </c>
      <c r="AG4" s="1"/>
      <c r="AH4" s="1"/>
    </row>
    <row r="5" spans="1:34" x14ac:dyDescent="0.2">
      <c r="C5" s="1">
        <v>1246</v>
      </c>
      <c r="D5" s="1">
        <v>2863</v>
      </c>
      <c r="E5" s="1">
        <v>1572</v>
      </c>
      <c r="F5" s="1">
        <v>1023</v>
      </c>
      <c r="G5" s="1">
        <v>2412</v>
      </c>
      <c r="H5" s="1">
        <v>1436</v>
      </c>
      <c r="I5" s="1">
        <v>1877</v>
      </c>
      <c r="J5" s="1">
        <v>2703</v>
      </c>
      <c r="K5" s="1">
        <v>2011</v>
      </c>
      <c r="L5" s="1">
        <v>1966</v>
      </c>
      <c r="M5" s="1">
        <v>3098</v>
      </c>
      <c r="N5" s="1">
        <v>3241</v>
      </c>
      <c r="O5" s="1">
        <v>2370</v>
      </c>
      <c r="P5" s="1">
        <v>3629</v>
      </c>
      <c r="Q5" s="1">
        <v>3737</v>
      </c>
      <c r="R5" s="1">
        <v>1466</v>
      </c>
      <c r="S5" s="1">
        <v>2820</v>
      </c>
      <c r="T5" s="1">
        <v>2510</v>
      </c>
      <c r="U5" s="1">
        <v>2144</v>
      </c>
      <c r="V5" s="1">
        <v>3968</v>
      </c>
      <c r="W5" s="1">
        <v>2418</v>
      </c>
      <c r="X5" s="1">
        <v>947</v>
      </c>
      <c r="Y5" s="1">
        <v>2721</v>
      </c>
      <c r="Z5" s="1">
        <v>1093</v>
      </c>
      <c r="AA5" s="1">
        <v>448</v>
      </c>
      <c r="AB5" s="1">
        <v>1210</v>
      </c>
      <c r="AC5" s="1">
        <v>883</v>
      </c>
      <c r="AD5" s="1">
        <v>885</v>
      </c>
      <c r="AE5" s="1">
        <v>2461</v>
      </c>
      <c r="AF5" s="1">
        <v>1143</v>
      </c>
      <c r="AG5" s="1"/>
      <c r="AH5" s="1"/>
    </row>
    <row r="6" spans="1:34" x14ac:dyDescent="0.2">
      <c r="C6" s="1">
        <v>1423</v>
      </c>
      <c r="D6" s="1">
        <v>2330</v>
      </c>
      <c r="E6" s="1">
        <v>2063</v>
      </c>
      <c r="F6" s="1">
        <v>1048</v>
      </c>
      <c r="G6" s="1">
        <v>2377</v>
      </c>
      <c r="H6" s="1">
        <v>1701</v>
      </c>
      <c r="I6" s="1">
        <v>1877</v>
      </c>
      <c r="J6" s="1">
        <v>2801</v>
      </c>
      <c r="K6" s="1">
        <v>1659</v>
      </c>
      <c r="L6" s="1">
        <v>1966</v>
      </c>
      <c r="M6" s="1">
        <v>3170</v>
      </c>
      <c r="N6" s="1">
        <v>2943</v>
      </c>
      <c r="O6" s="1">
        <v>2395</v>
      </c>
      <c r="P6" s="1">
        <v>3660</v>
      </c>
      <c r="Q6" s="1">
        <v>3685</v>
      </c>
      <c r="R6" s="1">
        <v>1494</v>
      </c>
      <c r="S6" s="1">
        <v>2851</v>
      </c>
      <c r="T6" s="1">
        <v>2418</v>
      </c>
      <c r="U6" s="1">
        <v>2030</v>
      </c>
      <c r="V6" s="1">
        <v>4095</v>
      </c>
      <c r="W6" s="1">
        <v>2399</v>
      </c>
      <c r="X6" s="1">
        <v>748</v>
      </c>
      <c r="Y6" s="1">
        <v>2327</v>
      </c>
      <c r="Z6" s="1">
        <v>986</v>
      </c>
      <c r="AA6" s="1">
        <v>502</v>
      </c>
      <c r="AB6" s="1">
        <v>1476</v>
      </c>
      <c r="AC6" s="1">
        <v>885</v>
      </c>
      <c r="AD6" s="1">
        <v>674</v>
      </c>
      <c r="AE6" s="1">
        <v>2475</v>
      </c>
      <c r="AF6" s="1">
        <v>1098</v>
      </c>
      <c r="AG6" s="1"/>
      <c r="AH6" s="1"/>
    </row>
    <row r="7" spans="1:34" x14ac:dyDescent="0.2">
      <c r="D7">
        <f>AVERAGE(D4:D6)</f>
        <v>2424.6666666666665</v>
      </c>
      <c r="G7">
        <f>AVERAGE(G4:G6)</f>
        <v>2558.6666666666665</v>
      </c>
      <c r="J7">
        <f>AVERAGE(J4:J6)</f>
        <v>2714.6666666666665</v>
      </c>
      <c r="M7">
        <f>AVERAGE(M4:M6)</f>
        <v>3156.6666666666665</v>
      </c>
      <c r="P7">
        <f>AVERAGE(P4:P6)</f>
        <v>3830.6666666666665</v>
      </c>
      <c r="S7">
        <f>AVERAGE(S4:S6)</f>
        <v>2773.3333333333335</v>
      </c>
      <c r="V7">
        <f>AVERAGE(V4:V6)</f>
        <v>4017.6666666666665</v>
      </c>
      <c r="Y7">
        <f>AVERAGE(Y4:Y6)</f>
        <v>2365.6666666666665</v>
      </c>
      <c r="AB7">
        <f>AVERAGE(AB4:AB6)</f>
        <v>1331.3333333333333</v>
      </c>
      <c r="AE7">
        <f>AVERAGE(AE4:AE6)</f>
        <v>2414.6666666666665</v>
      </c>
    </row>
    <row r="8" spans="1:34" x14ac:dyDescent="0.2">
      <c r="AD8" s="1"/>
      <c r="AE8" s="1"/>
      <c r="AF8" s="1"/>
      <c r="AG8" s="1"/>
      <c r="AH8" s="1"/>
    </row>
    <row r="9" spans="1:34" x14ac:dyDescent="0.2">
      <c r="AD9" s="1"/>
      <c r="AE9" s="1"/>
      <c r="AF9" s="1"/>
      <c r="AG9" s="1"/>
      <c r="AH9" s="1"/>
    </row>
    <row r="10" spans="1:34" x14ac:dyDescent="0.2">
      <c r="AD10" s="1"/>
      <c r="AE10" s="1"/>
      <c r="AF10" s="1"/>
      <c r="AG10" s="1"/>
      <c r="AH10" s="1"/>
    </row>
    <row r="15" spans="1:34" x14ac:dyDescent="0.2">
      <c r="C15" s="4" t="s">
        <v>15</v>
      </c>
      <c r="D15" s="5"/>
      <c r="E15" s="5"/>
      <c r="F15" s="5"/>
      <c r="G15" s="5"/>
      <c r="H15" s="5"/>
      <c r="I15" s="5"/>
      <c r="J15" s="5"/>
      <c r="K15" s="6"/>
      <c r="L15" t="s">
        <v>16</v>
      </c>
      <c r="U15" s="4" t="s">
        <v>17</v>
      </c>
      <c r="V15" s="5"/>
      <c r="W15" s="5"/>
      <c r="X15" s="5"/>
      <c r="Y15" s="5"/>
      <c r="Z15" s="5"/>
      <c r="AA15" s="5"/>
      <c r="AB15" s="5"/>
      <c r="AC15" s="6"/>
      <c r="AD15" t="s">
        <v>18</v>
      </c>
    </row>
    <row r="16" spans="1:34" x14ac:dyDescent="0.2">
      <c r="C16" s="7" t="s">
        <v>5</v>
      </c>
      <c r="D16" s="8"/>
      <c r="E16" s="8"/>
      <c r="F16" s="8" t="s">
        <v>6</v>
      </c>
      <c r="G16" s="8"/>
      <c r="H16" s="8"/>
      <c r="I16" s="8" t="s">
        <v>7</v>
      </c>
      <c r="J16" s="8"/>
      <c r="K16" s="9"/>
      <c r="L16" s="7" t="s">
        <v>8</v>
      </c>
      <c r="M16" s="8"/>
      <c r="N16" s="8"/>
      <c r="O16" s="8" t="s">
        <v>9</v>
      </c>
      <c r="P16" s="8"/>
      <c r="Q16" s="8"/>
      <c r="R16" s="8" t="s">
        <v>10</v>
      </c>
      <c r="S16" s="8"/>
      <c r="T16" s="8"/>
      <c r="U16" s="20" t="s">
        <v>11</v>
      </c>
      <c r="V16" s="21"/>
      <c r="W16" s="21"/>
      <c r="X16" s="21" t="s">
        <v>12</v>
      </c>
      <c r="Y16" s="21"/>
      <c r="Z16" s="21"/>
      <c r="AA16" s="21" t="s">
        <v>13</v>
      </c>
      <c r="AB16" s="21"/>
      <c r="AC16" s="22"/>
      <c r="AD16" t="s">
        <v>14</v>
      </c>
    </row>
    <row r="17" spans="1:32" x14ac:dyDescent="0.2">
      <c r="A17" t="s">
        <v>2</v>
      </c>
      <c r="C17" s="10" t="s">
        <v>3</v>
      </c>
      <c r="D17" s="11" t="s">
        <v>3</v>
      </c>
      <c r="E17" s="11" t="s">
        <v>4</v>
      </c>
      <c r="F17" s="12" t="s">
        <v>3</v>
      </c>
      <c r="G17" s="12" t="s">
        <v>3</v>
      </c>
      <c r="H17" s="12" t="s">
        <v>4</v>
      </c>
      <c r="I17" s="11" t="s">
        <v>3</v>
      </c>
      <c r="J17" s="11" t="s">
        <v>3</v>
      </c>
      <c r="K17" s="13" t="s">
        <v>4</v>
      </c>
      <c r="L17" s="2" t="s">
        <v>3</v>
      </c>
      <c r="M17" s="2" t="s">
        <v>3</v>
      </c>
      <c r="N17" s="2" t="s">
        <v>4</v>
      </c>
      <c r="O17" s="3" t="s">
        <v>3</v>
      </c>
      <c r="P17" s="3" t="s">
        <v>3</v>
      </c>
      <c r="Q17" s="3" t="s">
        <v>4</v>
      </c>
      <c r="R17" s="2" t="s">
        <v>3</v>
      </c>
      <c r="S17" s="2" t="s">
        <v>3</v>
      </c>
      <c r="T17" s="2" t="s">
        <v>4</v>
      </c>
      <c r="U17" s="10" t="s">
        <v>3</v>
      </c>
      <c r="V17" s="11" t="s">
        <v>3</v>
      </c>
      <c r="W17" s="11" t="s">
        <v>4</v>
      </c>
      <c r="X17" s="12" t="s">
        <v>3</v>
      </c>
      <c r="Y17" s="12" t="s">
        <v>3</v>
      </c>
      <c r="Z17" s="12" t="s">
        <v>4</v>
      </c>
      <c r="AA17" s="11" t="s">
        <v>3</v>
      </c>
      <c r="AB17" s="11" t="s">
        <v>3</v>
      </c>
      <c r="AC17" s="13" t="s">
        <v>4</v>
      </c>
      <c r="AD17" s="2" t="s">
        <v>3</v>
      </c>
      <c r="AE17" s="2" t="s">
        <v>3</v>
      </c>
      <c r="AF17" s="2" t="s">
        <v>4</v>
      </c>
    </row>
    <row r="18" spans="1:32" x14ac:dyDescent="0.2">
      <c r="C18" s="14">
        <v>46.563101400000001</v>
      </c>
      <c r="D18" s="15">
        <v>85.826230300000006</v>
      </c>
      <c r="E18" s="15">
        <v>85.455045200000001</v>
      </c>
      <c r="F18" s="15">
        <v>41.310578399999997</v>
      </c>
      <c r="G18" s="15">
        <v>112.832204</v>
      </c>
      <c r="H18" s="15">
        <v>46.235018199999999</v>
      </c>
      <c r="I18" s="15">
        <v>66.527504800000003</v>
      </c>
      <c r="J18" s="15">
        <v>97.249508700000007</v>
      </c>
      <c r="K18" s="16">
        <v>62.659626600000003</v>
      </c>
      <c r="L18" s="1">
        <v>62.851108699999997</v>
      </c>
      <c r="M18" s="1">
        <v>101.436114</v>
      </c>
      <c r="N18" s="1">
        <v>101.40443500000001</v>
      </c>
      <c r="O18" s="1">
        <v>62.051862100000001</v>
      </c>
      <c r="P18" s="1">
        <v>109.71980499999999</v>
      </c>
      <c r="Q18" s="1">
        <v>97.006613200000004</v>
      </c>
      <c r="R18" s="1">
        <v>57.836538500000003</v>
      </c>
      <c r="S18" s="1">
        <v>95.516827000000006</v>
      </c>
      <c r="T18" s="1">
        <v>93.173077000000006</v>
      </c>
      <c r="U18" s="14">
        <v>54.683481200000003</v>
      </c>
      <c r="V18" s="15">
        <v>99.311374700000002</v>
      </c>
      <c r="W18" s="15">
        <v>56.077325100000003</v>
      </c>
      <c r="X18" s="15">
        <v>36.7761025</v>
      </c>
      <c r="Y18" s="15">
        <v>86.614062200000006</v>
      </c>
      <c r="Z18" s="15">
        <v>46.033535200000003</v>
      </c>
      <c r="AA18" s="15">
        <v>49.649474300000001</v>
      </c>
      <c r="AB18" s="15">
        <v>98.247371299999998</v>
      </c>
      <c r="AC18" s="16">
        <v>73.835753800000006</v>
      </c>
      <c r="AD18" s="1">
        <v>36.154058499999998</v>
      </c>
      <c r="AE18" s="1">
        <v>95.582550900000001</v>
      </c>
      <c r="AF18" s="1">
        <v>49.613473200000001</v>
      </c>
    </row>
    <row r="19" spans="1:32" x14ac:dyDescent="0.2">
      <c r="C19" s="14">
        <v>51.388506900000003</v>
      </c>
      <c r="D19" s="15">
        <v>118.078086</v>
      </c>
      <c r="E19" s="15">
        <v>64.833653999999996</v>
      </c>
      <c r="F19" s="15">
        <v>39.981761300000002</v>
      </c>
      <c r="G19" s="15">
        <v>94.267847700000004</v>
      </c>
      <c r="H19" s="15">
        <v>56.122980599999998</v>
      </c>
      <c r="I19" s="15">
        <v>69.142927200000003</v>
      </c>
      <c r="J19" s="15">
        <v>99.570235600000004</v>
      </c>
      <c r="K19" s="16">
        <v>74.079076499999999</v>
      </c>
      <c r="L19" s="1">
        <v>62.280886899999999</v>
      </c>
      <c r="M19" s="1">
        <v>98.141499400000001</v>
      </c>
      <c r="N19" s="1">
        <v>102.671594</v>
      </c>
      <c r="O19" s="1">
        <v>61.869126299999998</v>
      </c>
      <c r="P19" s="1">
        <v>94.735468100000006</v>
      </c>
      <c r="Q19" s="1">
        <v>97.554820699999993</v>
      </c>
      <c r="R19" s="1">
        <v>52.860576999999999</v>
      </c>
      <c r="S19" s="1">
        <v>101.682692</v>
      </c>
      <c r="T19" s="1">
        <v>90.504807799999995</v>
      </c>
      <c r="U19" s="14">
        <v>53.364307599999997</v>
      </c>
      <c r="V19" s="15">
        <v>98.763793199999995</v>
      </c>
      <c r="W19" s="15">
        <v>60.184186500000003</v>
      </c>
      <c r="X19" s="15">
        <v>40.030999000000001</v>
      </c>
      <c r="Y19" s="15">
        <v>115.020431</v>
      </c>
      <c r="Z19" s="15">
        <v>46.202620799999998</v>
      </c>
      <c r="AA19" s="15">
        <v>33.650475800000002</v>
      </c>
      <c r="AB19" s="15">
        <v>90.886329700000005</v>
      </c>
      <c r="AC19" s="16">
        <v>66.324486899999997</v>
      </c>
      <c r="AD19" s="1">
        <v>36.651021499999999</v>
      </c>
      <c r="AE19" s="1">
        <v>101.918829</v>
      </c>
      <c r="AF19" s="1">
        <v>47.335726100000002</v>
      </c>
    </row>
    <row r="20" spans="1:32" x14ac:dyDescent="0.2">
      <c r="C20" s="17">
        <v>58.688479399999999</v>
      </c>
      <c r="D20" s="18">
        <v>96.095683100000002</v>
      </c>
      <c r="E20" s="18">
        <v>85.083860200000004</v>
      </c>
      <c r="F20" s="18">
        <v>40.958832700000002</v>
      </c>
      <c r="G20" s="18">
        <v>92.899947800000007</v>
      </c>
      <c r="H20" s="18">
        <v>66.479937399999997</v>
      </c>
      <c r="I20" s="18">
        <v>69.142927200000003</v>
      </c>
      <c r="J20" s="18">
        <v>103.180255</v>
      </c>
      <c r="K20" s="19">
        <v>61.112475400000001</v>
      </c>
      <c r="L20" s="1">
        <v>62.280886899999999</v>
      </c>
      <c r="M20" s="1">
        <v>100.422386</v>
      </c>
      <c r="N20" s="1">
        <v>93.231256500000001</v>
      </c>
      <c r="O20" s="1">
        <v>62.521754199999997</v>
      </c>
      <c r="P20" s="1">
        <v>95.544726699999998</v>
      </c>
      <c r="Q20" s="1">
        <v>96.197354599999997</v>
      </c>
      <c r="R20" s="1">
        <v>53.870192400000001</v>
      </c>
      <c r="S20" s="1">
        <v>102.800481</v>
      </c>
      <c r="T20" s="1">
        <v>87.187500099999994</v>
      </c>
      <c r="U20" s="17">
        <v>50.526839699999996</v>
      </c>
      <c r="V20" s="18">
        <v>101.92483199999999</v>
      </c>
      <c r="W20" s="18">
        <v>59.711275200000003</v>
      </c>
      <c r="X20" s="18">
        <v>31.6189939</v>
      </c>
      <c r="Y20" s="18">
        <v>98.365506400000001</v>
      </c>
      <c r="Z20" s="18">
        <v>41.6795829</v>
      </c>
      <c r="AA20" s="18">
        <v>37.706559900000002</v>
      </c>
      <c r="AB20" s="18">
        <v>110.8663</v>
      </c>
      <c r="AC20" s="19">
        <v>66.474712199999999</v>
      </c>
      <c r="AD20" s="1">
        <v>27.912755300000001</v>
      </c>
      <c r="AE20" s="1">
        <v>102.49861900000001</v>
      </c>
      <c r="AF20" s="1">
        <v>45.4721148</v>
      </c>
    </row>
    <row r="21" spans="1:32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6" customFormat="1" x14ac:dyDescent="0.2">
      <c r="A23" s="26" t="s">
        <v>48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32" x14ac:dyDescent="0.2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">
      <c r="C25" s="1">
        <f>C4*100/2424.667</f>
        <v>46.563095055939641</v>
      </c>
      <c r="D25" s="1">
        <f t="shared" ref="D25:E25" si="0">D4*100/2424.667</f>
        <v>85.82621861063808</v>
      </c>
      <c r="E25" s="1">
        <f t="shared" si="0"/>
        <v>85.455033619049544</v>
      </c>
      <c r="F25" s="1">
        <f>F4*100/2558.667</f>
        <v>41.310573044479803</v>
      </c>
      <c r="G25" s="1">
        <f t="shared" ref="G25:H25" si="1">G4*100/2558.667</f>
        <v>112.83218957371163</v>
      </c>
      <c r="H25" s="1">
        <f t="shared" si="1"/>
        <v>46.235012215344945</v>
      </c>
      <c r="I25" s="1">
        <f>I4*100/2714.667</f>
        <v>66.52749674269441</v>
      </c>
      <c r="J25" s="1">
        <f t="shared" ref="J25:K25" si="2">J4*100/2714.667</f>
        <v>97.249496899619729</v>
      </c>
      <c r="K25" s="1">
        <f t="shared" si="2"/>
        <v>62.6596190250959</v>
      </c>
      <c r="L25" s="1">
        <f>L4*100/3156.667</f>
        <v>62.85110212765553</v>
      </c>
      <c r="M25" s="1">
        <f t="shared" ref="M25:N25" si="3">M4*100/3156.667</f>
        <v>101.43610333304083</v>
      </c>
      <c r="N25" s="1">
        <f t="shared" si="3"/>
        <v>101.40442435011359</v>
      </c>
      <c r="O25" s="1">
        <f>O4*100/3830.667</f>
        <v>62.051856765414485</v>
      </c>
      <c r="P25" s="1">
        <f t="shared" ref="P25:Q25" si="4">P4*100/3830.667</f>
        <v>109.71979553430252</v>
      </c>
      <c r="Q25" s="1">
        <f t="shared" si="4"/>
        <v>97.006604854976956</v>
      </c>
      <c r="R25" s="1">
        <f>R4*100/2773.333</f>
        <v>57.836545413046323</v>
      </c>
      <c r="S25" s="1">
        <f t="shared" ref="S25:T25" si="5">S4*100/2773.333</f>
        <v>95.516838403466153</v>
      </c>
      <c r="T25" s="1">
        <f t="shared" si="5"/>
        <v>93.173088121765403</v>
      </c>
      <c r="U25" s="1">
        <f>U4*100/4017.667</f>
        <v>54.683476754046566</v>
      </c>
      <c r="V25" s="1">
        <f t="shared" ref="V25:W25" si="6">V4*100/4017.667</f>
        <v>99.311366521914337</v>
      </c>
      <c r="W25" s="1">
        <f t="shared" si="6"/>
        <v>56.077320494705013</v>
      </c>
      <c r="X25" s="1">
        <f>X4*100/2365.667</f>
        <v>36.77609739663275</v>
      </c>
      <c r="Y25" s="1">
        <f t="shared" ref="Y25:Z25" si="7">Y4*100/2365.667</f>
        <v>86.614050075517824</v>
      </c>
      <c r="Z25" s="1">
        <f t="shared" si="7"/>
        <v>46.033528810267889</v>
      </c>
      <c r="AA25" s="1">
        <f>AA4*100/1331.333</f>
        <v>49.649486642335162</v>
      </c>
      <c r="AB25" s="1">
        <f t="shared" ref="AB25:AC25" si="8">AB4*100/1331.333</f>
        <v>98.2473956553319</v>
      </c>
      <c r="AC25" s="1">
        <f t="shared" si="8"/>
        <v>73.835772117118708</v>
      </c>
      <c r="AD25" s="1">
        <f>AD4*100/2414.667</f>
        <v>36.154053540301831</v>
      </c>
      <c r="AE25" s="1">
        <f t="shared" ref="AE25:AF25" si="9">AE4*100/2414.667</f>
        <v>95.582537882035083</v>
      </c>
      <c r="AF25" s="1">
        <f t="shared" si="9"/>
        <v>49.613466370311102</v>
      </c>
    </row>
    <row r="26" spans="1:32" x14ac:dyDescent="0.2">
      <c r="C26" s="1">
        <f t="shared" ref="C26:E27" si="10">C5*100/2424.667</f>
        <v>51.388499946590606</v>
      </c>
      <c r="D26" s="1">
        <f t="shared" si="10"/>
        <v>118.07807010199751</v>
      </c>
      <c r="E26" s="1">
        <f t="shared" si="10"/>
        <v>64.833645197464236</v>
      </c>
      <c r="F26" s="1">
        <f t="shared" ref="F26:H27" si="11">F5*100/2558.667</f>
        <v>39.981756125357464</v>
      </c>
      <c r="G26" s="1">
        <f t="shared" si="11"/>
        <v>94.267835556561295</v>
      </c>
      <c r="H26" s="1">
        <f t="shared" si="11"/>
        <v>56.122973407637652</v>
      </c>
      <c r="I26" s="1">
        <f t="shared" ref="I26:K27" si="12">I5*100/2714.667</f>
        <v>69.142918818403885</v>
      </c>
      <c r="J26" s="1">
        <f t="shared" si="12"/>
        <v>99.570223530178836</v>
      </c>
      <c r="K26" s="1">
        <f t="shared" si="12"/>
        <v>74.079067524672453</v>
      </c>
      <c r="L26" s="1">
        <f t="shared" ref="L26:N27" si="13">L5*100/3156.667</f>
        <v>62.280880434965106</v>
      </c>
      <c r="M26" s="1">
        <f t="shared" si="13"/>
        <v>98.141489108607274</v>
      </c>
      <c r="N26" s="1">
        <f t="shared" si="13"/>
        <v>102.67158366720342</v>
      </c>
      <c r="O26" s="1">
        <f t="shared" ref="O26:Q27" si="14">O5*100/3830.667</f>
        <v>61.86912096509564</v>
      </c>
      <c r="P26" s="1">
        <f t="shared" si="14"/>
        <v>94.735459908156983</v>
      </c>
      <c r="Q26" s="1">
        <f t="shared" si="14"/>
        <v>97.554812255933498</v>
      </c>
      <c r="R26" s="1">
        <f t="shared" ref="R26:T27" si="15">R5*100/2773.333</f>
        <v>52.860583276512415</v>
      </c>
      <c r="S26" s="1">
        <f t="shared" si="15"/>
        <v>101.68270452917122</v>
      </c>
      <c r="T26" s="1">
        <f t="shared" si="15"/>
        <v>90.504818570290695</v>
      </c>
      <c r="U26" s="1">
        <f t="shared" ref="U26:W27" si="16">U5*100/4017.667</f>
        <v>53.364303213780538</v>
      </c>
      <c r="V26" s="1">
        <f t="shared" si="16"/>
        <v>98.763785052369954</v>
      </c>
      <c r="W26" s="1">
        <f t="shared" si="16"/>
        <v>60.184181516287936</v>
      </c>
      <c r="X26" s="1">
        <f t="shared" ref="X26:Z27" si="17">X5*100/2365.667</f>
        <v>40.030993373116338</v>
      </c>
      <c r="Y26" s="1">
        <f t="shared" si="17"/>
        <v>115.02041496119277</v>
      </c>
      <c r="Z26" s="1">
        <f t="shared" si="17"/>
        <v>46.202614315539762</v>
      </c>
      <c r="AA26" s="1">
        <f t="shared" ref="AA26:AC27" si="18">AA5*100/1331.333</f>
        <v>33.650484138829277</v>
      </c>
      <c r="AB26" s="1">
        <f t="shared" si="18"/>
        <v>90.886352249962997</v>
      </c>
      <c r="AC26" s="1">
        <f t="shared" si="18"/>
        <v>66.324503336130022</v>
      </c>
      <c r="AD26" s="1">
        <f t="shared" ref="AD26:AF27" si="19">AD5*100/2414.667</f>
        <v>36.651016475563715</v>
      </c>
      <c r="AE26" s="1">
        <f t="shared" si="19"/>
        <v>101.91881530662407</v>
      </c>
      <c r="AF26" s="1">
        <f t="shared" si="19"/>
        <v>47.33571958369415</v>
      </c>
    </row>
    <row r="27" spans="1:32" x14ac:dyDescent="0.2">
      <c r="C27" s="1">
        <f t="shared" si="10"/>
        <v>58.688471447831809</v>
      </c>
      <c r="D27" s="1">
        <f t="shared" si="10"/>
        <v>96.095670044587564</v>
      </c>
      <c r="E27" s="1">
        <f t="shared" si="10"/>
        <v>85.083848627461009</v>
      </c>
      <c r="F27" s="1">
        <f t="shared" si="11"/>
        <v>40.958827389418005</v>
      </c>
      <c r="G27" s="1">
        <f t="shared" si="11"/>
        <v>92.899935786876526</v>
      </c>
      <c r="H27" s="1">
        <f t="shared" si="11"/>
        <v>66.479928806679425</v>
      </c>
      <c r="I27" s="1">
        <f t="shared" si="12"/>
        <v>69.142918818403885</v>
      </c>
      <c r="J27" s="1">
        <f t="shared" si="12"/>
        <v>103.18024273327079</v>
      </c>
      <c r="K27" s="1">
        <f t="shared" si="12"/>
        <v>61.11246793805649</v>
      </c>
      <c r="L27" s="1">
        <f t="shared" si="13"/>
        <v>62.280880434965106</v>
      </c>
      <c r="M27" s="1">
        <f t="shared" si="13"/>
        <v>100.42237587936897</v>
      </c>
      <c r="N27" s="1">
        <f t="shared" si="13"/>
        <v>93.231246754884182</v>
      </c>
      <c r="O27" s="1">
        <f t="shared" si="14"/>
        <v>62.521748823377237</v>
      </c>
      <c r="P27" s="1">
        <f t="shared" si="14"/>
        <v>95.544718452426167</v>
      </c>
      <c r="Q27" s="1">
        <f t="shared" si="14"/>
        <v>96.197346310707772</v>
      </c>
      <c r="R27" s="1">
        <f t="shared" si="15"/>
        <v>53.870198782475811</v>
      </c>
      <c r="S27" s="1">
        <f t="shared" si="15"/>
        <v>102.80049312505926</v>
      </c>
      <c r="T27" s="1">
        <f t="shared" si="15"/>
        <v>87.187510479268084</v>
      </c>
      <c r="U27" s="1">
        <f t="shared" si="16"/>
        <v>50.526835598868701</v>
      </c>
      <c r="V27" s="1">
        <f t="shared" si="16"/>
        <v>101.92482353564893</v>
      </c>
      <c r="W27" s="1">
        <f t="shared" si="16"/>
        <v>59.711270247135964</v>
      </c>
      <c r="X27" s="1">
        <f t="shared" si="17"/>
        <v>31.618989485840569</v>
      </c>
      <c r="Y27" s="1">
        <f t="shared" si="17"/>
        <v>98.365492691913104</v>
      </c>
      <c r="Z27" s="1">
        <f t="shared" si="17"/>
        <v>41.679577049517114</v>
      </c>
      <c r="AA27" s="1">
        <f t="shared" si="18"/>
        <v>37.706569280563166</v>
      </c>
      <c r="AB27" s="1">
        <f t="shared" si="18"/>
        <v>110.86632720739289</v>
      </c>
      <c r="AC27" s="1">
        <f t="shared" si="18"/>
        <v>66.474728711749805</v>
      </c>
      <c r="AD27" s="1">
        <f t="shared" si="19"/>
        <v>27.912751530542309</v>
      </c>
      <c r="AE27" s="1">
        <f t="shared" si="19"/>
        <v>102.49860539776293</v>
      </c>
      <c r="AF27" s="1">
        <f t="shared" si="19"/>
        <v>45.472108576462098</v>
      </c>
    </row>
    <row r="28" spans="1:32" x14ac:dyDescent="0.2">
      <c r="C28" s="1"/>
      <c r="F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6EB7-12F0-BF49-8595-CBE31383142F}">
  <dimension ref="A1:G8"/>
  <sheetViews>
    <sheetView workbookViewId="0">
      <selection sqref="A1:G8"/>
    </sheetView>
  </sheetViews>
  <sheetFormatPr baseColWidth="10" defaultRowHeight="16" x14ac:dyDescent="0.2"/>
  <sheetData>
    <row r="1" spans="1:7" x14ac:dyDescent="0.2">
      <c r="A1" t="s">
        <v>27</v>
      </c>
    </row>
    <row r="3" spans="1:7" x14ac:dyDescent="0.2">
      <c r="A3" t="s">
        <v>50</v>
      </c>
    </row>
    <row r="4" spans="1:7" x14ac:dyDescent="0.2">
      <c r="A4" t="s">
        <v>1</v>
      </c>
      <c r="C4" t="s">
        <v>20</v>
      </c>
      <c r="D4" t="s">
        <v>31</v>
      </c>
      <c r="E4" t="s">
        <v>32</v>
      </c>
      <c r="F4" t="s">
        <v>33</v>
      </c>
      <c r="G4" t="s">
        <v>34</v>
      </c>
    </row>
    <row r="5" spans="1:7" x14ac:dyDescent="0.2">
      <c r="C5" s="2" t="s">
        <v>3</v>
      </c>
      <c r="D5" s="2" t="s">
        <v>3</v>
      </c>
      <c r="E5" s="2" t="s">
        <v>4</v>
      </c>
      <c r="F5" s="2" t="s">
        <v>4</v>
      </c>
      <c r="G5" s="2" t="s">
        <v>4</v>
      </c>
    </row>
    <row r="6" spans="1:7" x14ac:dyDescent="0.2">
      <c r="C6" s="1">
        <v>779</v>
      </c>
      <c r="D6" s="1">
        <v>4605</v>
      </c>
      <c r="E6" s="1">
        <v>1644</v>
      </c>
      <c r="F6" s="1">
        <v>2892</v>
      </c>
      <c r="G6" s="1">
        <v>4908</v>
      </c>
    </row>
    <row r="7" spans="1:7" x14ac:dyDescent="0.2">
      <c r="C7" s="1">
        <v>511</v>
      </c>
      <c r="D7" s="1">
        <v>4626</v>
      </c>
      <c r="E7" s="1">
        <v>1493</v>
      </c>
      <c r="F7" s="1">
        <v>2635</v>
      </c>
      <c r="G7" s="1">
        <v>5936</v>
      </c>
    </row>
    <row r="8" spans="1:7" x14ac:dyDescent="0.2">
      <c r="C8" s="1">
        <v>1238</v>
      </c>
      <c r="D8" s="1">
        <v>2856</v>
      </c>
      <c r="E8" s="1">
        <v>611</v>
      </c>
      <c r="F8" s="1">
        <v>2697</v>
      </c>
      <c r="G8" s="1">
        <v>6878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4ECC2-7BBC-A647-BE75-CA52B278C0BB}">
  <dimension ref="A1:G12"/>
  <sheetViews>
    <sheetView workbookViewId="0">
      <selection sqref="A1:G8"/>
    </sheetView>
  </sheetViews>
  <sheetFormatPr baseColWidth="10" defaultRowHeight="16" x14ac:dyDescent="0.2"/>
  <sheetData>
    <row r="1" spans="1:7" x14ac:dyDescent="0.2">
      <c r="A1" t="s">
        <v>28</v>
      </c>
    </row>
    <row r="3" spans="1:7" x14ac:dyDescent="0.2">
      <c r="A3" t="s">
        <v>50</v>
      </c>
    </row>
    <row r="4" spans="1:7" x14ac:dyDescent="0.2">
      <c r="A4" t="s">
        <v>1</v>
      </c>
      <c r="C4" t="s">
        <v>20</v>
      </c>
      <c r="D4" t="s">
        <v>22</v>
      </c>
      <c r="E4" t="s">
        <v>23</v>
      </c>
      <c r="F4" t="s">
        <v>35</v>
      </c>
      <c r="G4" t="s">
        <v>36</v>
      </c>
    </row>
    <row r="5" spans="1:7" x14ac:dyDescent="0.2">
      <c r="C5" s="2" t="s">
        <v>3</v>
      </c>
      <c r="D5" s="2" t="s">
        <v>3</v>
      </c>
      <c r="E5" s="2" t="s">
        <v>4</v>
      </c>
      <c r="F5" s="2" t="s">
        <v>4</v>
      </c>
      <c r="G5" s="2" t="s">
        <v>4</v>
      </c>
    </row>
    <row r="6" spans="1:7" x14ac:dyDescent="0.2">
      <c r="C6" s="1">
        <v>1906</v>
      </c>
      <c r="D6" s="1">
        <v>3603</v>
      </c>
      <c r="E6" s="1">
        <v>2604</v>
      </c>
      <c r="F6" s="1">
        <v>4969</v>
      </c>
      <c r="G6" s="1">
        <v>4726</v>
      </c>
    </row>
    <row r="7" spans="1:7" x14ac:dyDescent="0.2">
      <c r="C7" s="1">
        <v>1889</v>
      </c>
      <c r="D7" s="1">
        <v>4205</v>
      </c>
      <c r="E7" s="1">
        <v>2446</v>
      </c>
      <c r="F7" s="1">
        <v>3579</v>
      </c>
      <c r="G7" s="1">
        <v>3866</v>
      </c>
    </row>
    <row r="8" spans="1:7" x14ac:dyDescent="0.2">
      <c r="C8" s="1">
        <v>1353</v>
      </c>
      <c r="D8" s="1">
        <v>4682</v>
      </c>
      <c r="E8" s="1">
        <v>2061</v>
      </c>
      <c r="F8" s="1">
        <v>3384</v>
      </c>
      <c r="G8" s="1">
        <v>4021</v>
      </c>
    </row>
    <row r="9" spans="1:7" x14ac:dyDescent="0.2">
      <c r="C9" s="1"/>
      <c r="D9" s="1"/>
      <c r="E9" s="1"/>
      <c r="F9" s="1"/>
      <c r="G9" s="1"/>
    </row>
    <row r="10" spans="1:7" x14ac:dyDescent="0.2">
      <c r="C10" s="1"/>
      <c r="D10" s="1"/>
      <c r="E10" s="1"/>
      <c r="F10" s="1"/>
      <c r="G10" s="1"/>
    </row>
    <row r="11" spans="1:7" x14ac:dyDescent="0.2">
      <c r="C11" s="1"/>
      <c r="D11" s="1"/>
      <c r="E11" s="1"/>
      <c r="F11" s="1"/>
      <c r="G11" s="1"/>
    </row>
    <row r="12" spans="1:7" x14ac:dyDescent="0.2">
      <c r="C12" s="1"/>
      <c r="D12" s="1"/>
      <c r="E12" s="1"/>
      <c r="F12" s="1"/>
      <c r="G1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3D85-293F-AA43-9299-6EEE28819E40}">
  <dimension ref="A1:G17"/>
  <sheetViews>
    <sheetView workbookViewId="0">
      <selection sqref="A1:G7"/>
    </sheetView>
  </sheetViews>
  <sheetFormatPr baseColWidth="10" defaultRowHeight="16" x14ac:dyDescent="0.2"/>
  <sheetData>
    <row r="1" spans="1:7" x14ac:dyDescent="0.2">
      <c r="A1" s="21" t="s">
        <v>28</v>
      </c>
    </row>
    <row r="2" spans="1:7" x14ac:dyDescent="0.2">
      <c r="A2" s="21"/>
    </row>
    <row r="3" spans="1:7" x14ac:dyDescent="0.2">
      <c r="A3" t="s">
        <v>50</v>
      </c>
    </row>
    <row r="4" spans="1:7" x14ac:dyDescent="0.2">
      <c r="A4" s="21" t="s">
        <v>1</v>
      </c>
      <c r="C4" t="s">
        <v>20</v>
      </c>
      <c r="D4" t="s">
        <v>22</v>
      </c>
      <c r="E4" t="s">
        <v>23</v>
      </c>
      <c r="F4" t="s">
        <v>35</v>
      </c>
      <c r="G4" t="s">
        <v>36</v>
      </c>
    </row>
    <row r="5" spans="1:7" x14ac:dyDescent="0.2">
      <c r="A5" s="21"/>
      <c r="C5" s="1">
        <v>4000</v>
      </c>
      <c r="D5" s="1">
        <v>12330</v>
      </c>
      <c r="E5" s="1">
        <v>5332</v>
      </c>
      <c r="F5" s="1">
        <v>6836</v>
      </c>
      <c r="G5" s="1">
        <v>7871</v>
      </c>
    </row>
    <row r="6" spans="1:7" x14ac:dyDescent="0.2">
      <c r="A6" s="21"/>
      <c r="C6" s="1">
        <v>3473</v>
      </c>
      <c r="D6" s="1">
        <v>11273</v>
      </c>
      <c r="E6" s="1">
        <v>5246</v>
      </c>
      <c r="F6" s="1">
        <v>6202</v>
      </c>
      <c r="G6" s="1">
        <v>8952</v>
      </c>
    </row>
    <row r="7" spans="1:7" x14ac:dyDescent="0.2">
      <c r="A7" s="21"/>
      <c r="C7" s="1">
        <v>2482</v>
      </c>
      <c r="D7" s="1">
        <v>10694</v>
      </c>
      <c r="E7" s="1">
        <v>5394</v>
      </c>
      <c r="F7" s="1">
        <v>6534</v>
      </c>
      <c r="G7" s="1">
        <v>9001</v>
      </c>
    </row>
    <row r="8" spans="1:7" x14ac:dyDescent="0.2">
      <c r="A8" s="21"/>
      <c r="C8" s="1"/>
      <c r="D8" s="1"/>
      <c r="E8" s="1"/>
      <c r="F8" s="1"/>
      <c r="G8" s="1"/>
    </row>
    <row r="9" spans="1:7" x14ac:dyDescent="0.2">
      <c r="A9" s="21"/>
      <c r="C9" s="1"/>
      <c r="D9" s="1"/>
      <c r="E9" s="1"/>
      <c r="F9" s="1"/>
      <c r="G9" s="1"/>
    </row>
    <row r="10" spans="1:7" x14ac:dyDescent="0.2">
      <c r="A10" s="21"/>
      <c r="C10" s="1"/>
      <c r="D10" s="1"/>
      <c r="E10" s="1"/>
      <c r="F10" s="1"/>
      <c r="G10" s="1"/>
    </row>
    <row r="11" spans="1:7" x14ac:dyDescent="0.2">
      <c r="A11" s="21"/>
      <c r="C11" s="1"/>
      <c r="D11" s="1"/>
      <c r="E11" s="1"/>
      <c r="F11" s="1"/>
      <c r="G11" s="1"/>
    </row>
    <row r="12" spans="1:7" x14ac:dyDescent="0.2">
      <c r="A12" s="21"/>
    </row>
    <row r="13" spans="1:7" x14ac:dyDescent="0.2">
      <c r="A13" s="21"/>
    </row>
    <row r="14" spans="1:7" x14ac:dyDescent="0.2">
      <c r="A14" s="21"/>
    </row>
    <row r="15" spans="1:7" x14ac:dyDescent="0.2">
      <c r="A15" s="21"/>
    </row>
    <row r="16" spans="1:7" x14ac:dyDescent="0.2">
      <c r="A16" s="21"/>
    </row>
    <row r="17" spans="1:1" x14ac:dyDescent="0.2">
      <c r="A17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5396-CF86-6346-9AB2-E6049C0D74A5}">
  <dimension ref="A1:V22"/>
  <sheetViews>
    <sheetView workbookViewId="0">
      <selection sqref="A1:J18"/>
    </sheetView>
  </sheetViews>
  <sheetFormatPr baseColWidth="10" defaultRowHeight="16" x14ac:dyDescent="0.2"/>
  <sheetData>
    <row r="1" spans="1:9" x14ac:dyDescent="0.2">
      <c r="A1" t="s">
        <v>19</v>
      </c>
    </row>
    <row r="3" spans="1:9" x14ac:dyDescent="0.2">
      <c r="A3" t="s">
        <v>50</v>
      </c>
    </row>
    <row r="4" spans="1:9" x14ac:dyDescent="0.2">
      <c r="A4" t="s">
        <v>1</v>
      </c>
      <c r="C4" t="s">
        <v>20</v>
      </c>
      <c r="D4" t="s">
        <v>21</v>
      </c>
      <c r="E4" t="s">
        <v>22</v>
      </c>
      <c r="F4" t="s">
        <v>23</v>
      </c>
      <c r="G4" t="s">
        <v>24</v>
      </c>
      <c r="H4" t="s">
        <v>25</v>
      </c>
      <c r="I4" t="s">
        <v>26</v>
      </c>
    </row>
    <row r="5" spans="1:9" x14ac:dyDescent="0.2">
      <c r="C5" s="1">
        <v>4477</v>
      </c>
      <c r="D5" s="1">
        <v>8671</v>
      </c>
      <c r="E5" s="1">
        <v>14438</v>
      </c>
      <c r="F5" s="1">
        <v>7470</v>
      </c>
      <c r="G5" s="1">
        <v>8651</v>
      </c>
      <c r="H5" s="1">
        <v>4870</v>
      </c>
      <c r="I5" s="1">
        <v>11011</v>
      </c>
    </row>
    <row r="6" spans="1:9" x14ac:dyDescent="0.2">
      <c r="C6" s="1">
        <v>4573</v>
      </c>
      <c r="D6" s="1">
        <v>8479</v>
      </c>
      <c r="E6" s="1">
        <v>14655</v>
      </c>
      <c r="F6" s="1">
        <v>7919</v>
      </c>
      <c r="G6" s="1">
        <v>9632</v>
      </c>
      <c r="H6" s="1">
        <v>8853</v>
      </c>
      <c r="I6" s="1">
        <v>11488</v>
      </c>
    </row>
    <row r="7" spans="1:9" x14ac:dyDescent="0.2">
      <c r="C7" s="1">
        <v>7119</v>
      </c>
      <c r="D7" s="1">
        <v>9063</v>
      </c>
      <c r="E7" s="1">
        <v>15568</v>
      </c>
      <c r="F7" s="1">
        <v>7518</v>
      </c>
      <c r="G7" s="1">
        <v>12166</v>
      </c>
      <c r="H7" s="1">
        <v>5357</v>
      </c>
      <c r="I7" s="1">
        <v>9168</v>
      </c>
    </row>
    <row r="8" spans="1:9" x14ac:dyDescent="0.2">
      <c r="E8">
        <f>AVERAGE(E5:E7)</f>
        <v>14887</v>
      </c>
    </row>
    <row r="13" spans="1:9" x14ac:dyDescent="0.2">
      <c r="C13" t="s">
        <v>20</v>
      </c>
      <c r="D13" t="s">
        <v>21</v>
      </c>
      <c r="E13" t="s">
        <v>22</v>
      </c>
      <c r="F13" t="s">
        <v>23</v>
      </c>
      <c r="G13" t="s">
        <v>24</v>
      </c>
      <c r="H13" t="s">
        <v>25</v>
      </c>
      <c r="I13" t="s">
        <v>26</v>
      </c>
    </row>
    <row r="14" spans="1:9" x14ac:dyDescent="0.2">
      <c r="A14" t="s">
        <v>2</v>
      </c>
      <c r="C14" s="2" t="s">
        <v>3</v>
      </c>
      <c r="D14" s="2" t="s">
        <v>4</v>
      </c>
      <c r="E14" s="2" t="s">
        <v>3</v>
      </c>
      <c r="F14" s="2" t="s">
        <v>4</v>
      </c>
      <c r="G14" s="2" t="s">
        <v>3</v>
      </c>
      <c r="H14" s="2" t="s">
        <v>3</v>
      </c>
      <c r="I14" s="2" t="s">
        <v>3</v>
      </c>
    </row>
    <row r="15" spans="1:9" x14ac:dyDescent="0.2">
      <c r="C15" s="1">
        <v>30.073219999999999</v>
      </c>
      <c r="D15" s="1">
        <v>58.245449999999998</v>
      </c>
      <c r="E15" s="1">
        <v>96.983949999999993</v>
      </c>
      <c r="F15" s="1">
        <v>50.17801</v>
      </c>
      <c r="G15" s="1">
        <v>58.1111036</v>
      </c>
      <c r="H15" s="1">
        <v>32.71311</v>
      </c>
      <c r="I15" s="1">
        <v>73.963859999999997</v>
      </c>
    </row>
    <row r="16" spans="1:9" x14ac:dyDescent="0.2">
      <c r="C16" s="1">
        <v>30.71808</v>
      </c>
      <c r="D16" s="1">
        <v>56.955730000000003</v>
      </c>
      <c r="E16" s="1">
        <v>98.441590000000005</v>
      </c>
      <c r="F16" s="1">
        <v>53.19406</v>
      </c>
      <c r="G16" s="1">
        <v>64.700745600000005</v>
      </c>
      <c r="H16" s="1">
        <v>59.46799</v>
      </c>
      <c r="I16" s="1">
        <v>77.168000000000006</v>
      </c>
    </row>
    <row r="17" spans="1:22" x14ac:dyDescent="0.2">
      <c r="C17" s="1">
        <v>47.820250000000001</v>
      </c>
      <c r="D17" s="1">
        <v>60.878619999999998</v>
      </c>
      <c r="E17" s="1">
        <v>104.5745</v>
      </c>
      <c r="F17" s="1">
        <v>50.500439999999998</v>
      </c>
      <c r="G17" s="1">
        <v>81.722308100000006</v>
      </c>
      <c r="H17" s="1">
        <v>35.98442</v>
      </c>
      <c r="I17" s="1">
        <v>61.583930000000002</v>
      </c>
    </row>
    <row r="19" spans="1:22" s="26" customFormat="1" x14ac:dyDescent="0.2">
      <c r="A19" s="26" t="s">
        <v>48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x14ac:dyDescent="0.2">
      <c r="C20">
        <f>C5*100/14887</f>
        <v>30.073218244105597</v>
      </c>
      <c r="D20">
        <f t="shared" ref="D20:I20" si="0">D5*100/14887</f>
        <v>58.245449049506277</v>
      </c>
      <c r="E20">
        <f t="shared" si="0"/>
        <v>96.983945724457584</v>
      </c>
      <c r="F20">
        <f t="shared" si="0"/>
        <v>50.178007657687914</v>
      </c>
      <c r="G20">
        <f t="shared" si="0"/>
        <v>58.111103647477663</v>
      </c>
      <c r="H20">
        <f t="shared" si="0"/>
        <v>32.713105393967894</v>
      </c>
      <c r="I20">
        <f t="shared" si="0"/>
        <v>73.963861086854308</v>
      </c>
    </row>
    <row r="21" spans="1:22" x14ac:dyDescent="0.2">
      <c r="C21">
        <f t="shared" ref="C21:I22" si="1">C6*100/14887</f>
        <v>30.718076173842949</v>
      </c>
      <c r="D21">
        <f t="shared" si="1"/>
        <v>56.955733190031573</v>
      </c>
      <c r="E21">
        <f t="shared" si="1"/>
        <v>98.44159333646806</v>
      </c>
      <c r="F21">
        <f t="shared" si="1"/>
        <v>53.194061933230337</v>
      </c>
      <c r="G21">
        <f t="shared" si="1"/>
        <v>64.700745616981266</v>
      </c>
      <c r="H21">
        <f t="shared" si="1"/>
        <v>59.467992207966681</v>
      </c>
      <c r="I21">
        <f t="shared" si="1"/>
        <v>77.167998925236787</v>
      </c>
    </row>
    <row r="22" spans="1:22" x14ac:dyDescent="0.2">
      <c r="C22">
        <f t="shared" si="1"/>
        <v>47.820245852085712</v>
      </c>
      <c r="D22">
        <f t="shared" si="1"/>
        <v>60.878618929267148</v>
      </c>
      <c r="E22">
        <f t="shared" si="1"/>
        <v>104.57446093907436</v>
      </c>
      <c r="F22">
        <f t="shared" si="1"/>
        <v>50.500436622556592</v>
      </c>
      <c r="G22">
        <f t="shared" si="1"/>
        <v>81.722308054006845</v>
      </c>
      <c r="H22">
        <f t="shared" si="1"/>
        <v>35.98441593336468</v>
      </c>
      <c r="I22">
        <f t="shared" si="1"/>
        <v>61.583932289917378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811C-B60F-5047-8366-2B1797FF9316}">
  <dimension ref="A1:V27"/>
  <sheetViews>
    <sheetView workbookViewId="0">
      <selection sqref="A1:N21"/>
    </sheetView>
  </sheetViews>
  <sheetFormatPr baseColWidth="10" defaultRowHeight="16" x14ac:dyDescent="0.2"/>
  <sheetData>
    <row r="1" spans="1:14" x14ac:dyDescent="0.2">
      <c r="A1" s="21" t="s">
        <v>29</v>
      </c>
    </row>
    <row r="2" spans="1:14" x14ac:dyDescent="0.2">
      <c r="A2" s="21"/>
    </row>
    <row r="3" spans="1:14" x14ac:dyDescent="0.2">
      <c r="A3" t="s">
        <v>50</v>
      </c>
    </row>
    <row r="4" spans="1:14" x14ac:dyDescent="0.2">
      <c r="A4" s="21" t="s">
        <v>1</v>
      </c>
      <c r="C4" t="s">
        <v>40</v>
      </c>
      <c r="G4" t="s">
        <v>41</v>
      </c>
      <c r="K4" t="s">
        <v>42</v>
      </c>
    </row>
    <row r="5" spans="1:14" x14ac:dyDescent="0.2">
      <c r="A5" s="21"/>
      <c r="C5" t="s">
        <v>20</v>
      </c>
      <c r="D5" t="s">
        <v>21</v>
      </c>
      <c r="E5" t="s">
        <v>38</v>
      </c>
      <c r="F5" t="s">
        <v>39</v>
      </c>
      <c r="G5" t="s">
        <v>20</v>
      </c>
      <c r="H5" t="s">
        <v>21</v>
      </c>
      <c r="I5" t="s">
        <v>38</v>
      </c>
      <c r="J5" t="s">
        <v>39</v>
      </c>
      <c r="K5" t="s">
        <v>20</v>
      </c>
      <c r="L5" t="s">
        <v>21</v>
      </c>
      <c r="M5" t="s">
        <v>38</v>
      </c>
      <c r="N5" t="s">
        <v>39</v>
      </c>
    </row>
    <row r="6" spans="1:14" x14ac:dyDescent="0.2">
      <c r="A6" s="21"/>
      <c r="C6" s="2" t="s">
        <v>3</v>
      </c>
      <c r="D6" s="2" t="s">
        <v>4</v>
      </c>
      <c r="E6" s="2" t="s">
        <v>3</v>
      </c>
      <c r="F6" s="2" t="s">
        <v>4</v>
      </c>
      <c r="G6" s="2" t="s">
        <v>3</v>
      </c>
      <c r="H6" s="2" t="s">
        <v>4</v>
      </c>
      <c r="I6" s="2" t="s">
        <v>3</v>
      </c>
      <c r="J6" s="2" t="s">
        <v>4</v>
      </c>
      <c r="K6" s="2" t="s">
        <v>3</v>
      </c>
      <c r="L6" s="2" t="s">
        <v>4</v>
      </c>
      <c r="M6" s="2" t="s">
        <v>3</v>
      </c>
      <c r="N6" s="2" t="s">
        <v>4</v>
      </c>
    </row>
    <row r="7" spans="1:14" x14ac:dyDescent="0.2">
      <c r="A7" s="21"/>
      <c r="C7" s="1">
        <v>2238</v>
      </c>
      <c r="D7" s="1">
        <v>2601</v>
      </c>
      <c r="E7" s="1">
        <v>5408</v>
      </c>
      <c r="F7" s="1">
        <v>2810</v>
      </c>
      <c r="G7" s="1">
        <v>670</v>
      </c>
      <c r="H7" s="1">
        <v>1060</v>
      </c>
      <c r="I7" s="1">
        <v>1525</v>
      </c>
      <c r="J7" s="1">
        <v>1154</v>
      </c>
      <c r="K7" s="1">
        <v>2803</v>
      </c>
      <c r="L7" s="1">
        <v>4598</v>
      </c>
      <c r="M7" s="1">
        <v>3270</v>
      </c>
      <c r="N7" s="1">
        <v>3916</v>
      </c>
    </row>
    <row r="8" spans="1:14" x14ac:dyDescent="0.2">
      <c r="A8" s="21"/>
      <c r="C8" s="1">
        <v>2070</v>
      </c>
      <c r="D8" s="1">
        <v>3752</v>
      </c>
      <c r="E8" s="1">
        <v>8646</v>
      </c>
      <c r="F8" s="1">
        <v>3501</v>
      </c>
      <c r="G8" s="1">
        <v>783</v>
      </c>
      <c r="H8" s="1">
        <v>1240</v>
      </c>
      <c r="I8" s="1">
        <v>1785</v>
      </c>
      <c r="J8" s="1">
        <v>858</v>
      </c>
      <c r="K8" s="1">
        <v>3232</v>
      </c>
      <c r="L8" s="1">
        <v>4171</v>
      </c>
      <c r="M8" s="1">
        <v>4822</v>
      </c>
      <c r="N8" s="1">
        <v>4501</v>
      </c>
    </row>
    <row r="9" spans="1:14" x14ac:dyDescent="0.2">
      <c r="A9" s="21"/>
      <c r="C9" s="1">
        <v>1881</v>
      </c>
      <c r="D9" s="1">
        <v>3103</v>
      </c>
      <c r="E9" s="1">
        <v>6620</v>
      </c>
      <c r="F9" s="1">
        <v>2871</v>
      </c>
      <c r="G9" s="1">
        <v>731</v>
      </c>
      <c r="H9" s="1">
        <v>1158</v>
      </c>
      <c r="I9" s="1">
        <v>1297</v>
      </c>
      <c r="J9" s="1">
        <v>723</v>
      </c>
      <c r="K9" s="1">
        <v>3149</v>
      </c>
      <c r="L9" s="1">
        <v>3951</v>
      </c>
      <c r="M9" s="1">
        <v>4630</v>
      </c>
      <c r="N9" s="1">
        <v>5076</v>
      </c>
    </row>
    <row r="10" spans="1:14" x14ac:dyDescent="0.2">
      <c r="A10" s="21"/>
      <c r="E10">
        <f>AVERAGE(E7:E9)</f>
        <v>6891.333333333333</v>
      </c>
      <c r="I10">
        <f>AVERAGE(I7:I9)</f>
        <v>1535.6666666666667</v>
      </c>
      <c r="M10">
        <f>AVERAGE(M7:M9)</f>
        <v>4240.666666666667</v>
      </c>
    </row>
    <row r="15" spans="1:14" x14ac:dyDescent="0.2">
      <c r="A15" s="21"/>
    </row>
    <row r="16" spans="1:14" x14ac:dyDescent="0.2">
      <c r="A16" s="21"/>
      <c r="C16" t="s">
        <v>40</v>
      </c>
      <c r="G16" t="s">
        <v>41</v>
      </c>
      <c r="K16" t="s">
        <v>42</v>
      </c>
    </row>
    <row r="17" spans="1:22" x14ac:dyDescent="0.2">
      <c r="A17" s="21"/>
      <c r="C17" t="s">
        <v>20</v>
      </c>
      <c r="D17" t="s">
        <v>21</v>
      </c>
      <c r="E17" t="s">
        <v>38</v>
      </c>
      <c r="F17" t="s">
        <v>39</v>
      </c>
      <c r="G17" t="s">
        <v>20</v>
      </c>
      <c r="H17" t="s">
        <v>21</v>
      </c>
      <c r="I17" t="s">
        <v>38</v>
      </c>
      <c r="J17" t="s">
        <v>39</v>
      </c>
      <c r="K17" t="s">
        <v>20</v>
      </c>
      <c r="L17" t="s">
        <v>21</v>
      </c>
      <c r="M17" t="s">
        <v>38</v>
      </c>
      <c r="N17" t="s">
        <v>39</v>
      </c>
    </row>
    <row r="18" spans="1:22" x14ac:dyDescent="0.2">
      <c r="A18" s="21" t="s">
        <v>37</v>
      </c>
      <c r="C18" s="2" t="s">
        <v>3</v>
      </c>
      <c r="D18" s="2" t="s">
        <v>4</v>
      </c>
      <c r="E18" s="2" t="s">
        <v>3</v>
      </c>
      <c r="F18" s="2" t="s">
        <v>4</v>
      </c>
      <c r="G18" s="2" t="s">
        <v>3</v>
      </c>
      <c r="H18" s="2" t="s">
        <v>4</v>
      </c>
      <c r="I18" s="2" t="s">
        <v>3</v>
      </c>
      <c r="J18" s="2" t="s">
        <v>4</v>
      </c>
      <c r="K18" s="2" t="s">
        <v>3</v>
      </c>
      <c r="L18" s="2" t="s">
        <v>4</v>
      </c>
      <c r="M18" s="2" t="s">
        <v>3</v>
      </c>
      <c r="N18" s="2" t="s">
        <v>4</v>
      </c>
    </row>
    <row r="19" spans="1:22" x14ac:dyDescent="0.2">
      <c r="C19" s="1">
        <v>32.475573300000001</v>
      </c>
      <c r="D19" s="1">
        <v>37.743059100000004</v>
      </c>
      <c r="E19" s="1">
        <v>78.475380099999995</v>
      </c>
      <c r="F19" s="1">
        <v>40.775853900000001</v>
      </c>
      <c r="G19" s="1">
        <v>43.629259699999999</v>
      </c>
      <c r="H19" s="1">
        <v>69.025396000000001</v>
      </c>
      <c r="I19" s="1">
        <v>99.305404600000003</v>
      </c>
      <c r="J19" s="1">
        <v>75.146516000000005</v>
      </c>
      <c r="K19" s="1">
        <v>66.098097699999997</v>
      </c>
      <c r="L19" s="1">
        <v>108.426348</v>
      </c>
      <c r="M19" s="1">
        <v>77.110517200000004</v>
      </c>
      <c r="N19" s="1">
        <v>92.343970999999996</v>
      </c>
    </row>
    <row r="20" spans="1:22" x14ac:dyDescent="0.2">
      <c r="C20" s="1">
        <v>30.037728699999999</v>
      </c>
      <c r="D20" s="1">
        <v>54.445197100000001</v>
      </c>
      <c r="E20" s="1">
        <v>125.461933</v>
      </c>
      <c r="F20" s="1">
        <v>50.802941099999998</v>
      </c>
      <c r="G20" s="1">
        <v>50.987627400000001</v>
      </c>
      <c r="H20" s="1">
        <v>80.746689599999996</v>
      </c>
      <c r="I20" s="1">
        <v>116.23616199999999</v>
      </c>
      <c r="J20" s="1">
        <v>55.871499800000002</v>
      </c>
      <c r="K20" s="1">
        <v>76.214431599999998</v>
      </c>
      <c r="L20" s="1">
        <v>98.357176499999994</v>
      </c>
      <c r="M20" s="1">
        <v>113.708536</v>
      </c>
      <c r="N20" s="1">
        <v>106.138972</v>
      </c>
    </row>
    <row r="21" spans="1:22" x14ac:dyDescent="0.2">
      <c r="C21" s="1">
        <v>27.295153500000001</v>
      </c>
      <c r="D21" s="1">
        <v>45.027571100000003</v>
      </c>
      <c r="E21" s="1">
        <v>96.0626879</v>
      </c>
      <c r="F21" s="1">
        <v>41.661023700000001</v>
      </c>
      <c r="G21" s="1">
        <v>47.601475899999997</v>
      </c>
      <c r="H21" s="1">
        <v>75.406989199999998</v>
      </c>
      <c r="I21" s="1">
        <v>84.458432599999995</v>
      </c>
      <c r="J21" s="1">
        <v>47.080529499999997</v>
      </c>
      <c r="K21" s="1">
        <v>74.257192200000006</v>
      </c>
      <c r="L21" s="1">
        <v>93.169312899999994</v>
      </c>
      <c r="M21" s="1">
        <v>109.18094600000001</v>
      </c>
      <c r="N21" s="1">
        <v>119.698161</v>
      </c>
    </row>
    <row r="22" spans="1:22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4" spans="1:22" s="26" customFormat="1" x14ac:dyDescent="0.2">
      <c r="A24" s="26" t="s">
        <v>48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x14ac:dyDescent="0.2">
      <c r="A25" s="21"/>
      <c r="C25">
        <f>C7*100/6891.3333</f>
        <v>32.47557334079314</v>
      </c>
      <c r="D25">
        <f>D7*100/6891.3333</f>
        <v>37.743059097141618</v>
      </c>
      <c r="E25">
        <f>E7*100/6891.3333</f>
        <v>78.475380083560893</v>
      </c>
      <c r="F25">
        <f>F7*100/6891.3333</f>
        <v>40.775853926554383</v>
      </c>
      <c r="G25">
        <f>G7*100/1535.66667</f>
        <v>43.629259727307875</v>
      </c>
      <c r="H25">
        <f>H7*100/1535.66667</f>
        <v>69.025395986487084</v>
      </c>
      <c r="I25">
        <f>I7*100/1535.66667</f>
        <v>99.30540460320077</v>
      </c>
      <c r="J25">
        <f>J7*100/1535.66667</f>
        <v>75.146516007930288</v>
      </c>
      <c r="K25">
        <f>K7*100/4240.66667</f>
        <v>66.098097731411656</v>
      </c>
      <c r="L25">
        <f>L7*100/4240.66667</f>
        <v>108.42634797325394</v>
      </c>
      <c r="M25">
        <f>M7*100/4240.66667</f>
        <v>77.110517153662542</v>
      </c>
      <c r="N25">
        <f>N7*100/4240.66667</f>
        <v>92.34397100114451</v>
      </c>
    </row>
    <row r="26" spans="1:22" x14ac:dyDescent="0.2">
      <c r="A26" s="21"/>
      <c r="C26">
        <f>C8*100/6891.3333</f>
        <v>30.037728693226896</v>
      </c>
      <c r="D26">
        <f>D8*100/6891.3333</f>
        <v>54.44519712897938</v>
      </c>
      <c r="E26">
        <f>E8*100/6891.3333</f>
        <v>125.46193346939118</v>
      </c>
      <c r="F26">
        <f>F8*100/6891.3333</f>
        <v>50.802941137675056</v>
      </c>
      <c r="G26">
        <f>G8*100/1535.66667</f>
        <v>50.987627412659805</v>
      </c>
      <c r="H26">
        <f>H8*100/1535.66667</f>
        <v>80.746689644569798</v>
      </c>
      <c r="I26">
        <f>I8*100/1535.66667</f>
        <v>116.23616210932025</v>
      </c>
      <c r="J26">
        <f>J8*100/1535.66667</f>
        <v>55.871499770194269</v>
      </c>
      <c r="K26">
        <f>K8*100/4240.66667</f>
        <v>76.214431633222432</v>
      </c>
      <c r="L26">
        <f>L8*100/4240.66667</f>
        <v>98.357176467255812</v>
      </c>
      <c r="M26">
        <f>M8*100/4240.66667</f>
        <v>113.70853630426936</v>
      </c>
      <c r="N26">
        <f>N8*100/4240.66667</f>
        <v>106.13897177634101</v>
      </c>
    </row>
    <row r="27" spans="1:22" x14ac:dyDescent="0.2">
      <c r="A27" s="21"/>
      <c r="C27">
        <f>C9*100/6891.3333</f>
        <v>27.295153464714875</v>
      </c>
      <c r="D27">
        <f>D9*100/6891.3333</f>
        <v>45.027571079750267</v>
      </c>
      <c r="E27">
        <f>E9*100/6891.3333</f>
        <v>96.062687898145924</v>
      </c>
      <c r="F27">
        <f>F9*100/6891.3333</f>
        <v>41.661023709301652</v>
      </c>
      <c r="G27">
        <f>G9*100/1535.66667</f>
        <v>47.601475911435905</v>
      </c>
      <c r="H27">
        <f>H9*100/1535.66667</f>
        <v>75.40698920033212</v>
      </c>
      <c r="I27">
        <f>I9*100/1535.66667</f>
        <v>84.458432636295996</v>
      </c>
      <c r="J27">
        <f>J9*100/1535.66667</f>
        <v>47.080529526632233</v>
      </c>
      <c r="K27">
        <f>K9*100/4240.66667</f>
        <v>74.257192206997971</v>
      </c>
      <c r="L27">
        <f>L9*100/4240.66667</f>
        <v>93.169312927865661</v>
      </c>
      <c r="M27">
        <f>M9*100/4240.66667</f>
        <v>109.18094630625615</v>
      </c>
      <c r="N27">
        <f>N9*100/4240.66667</f>
        <v>119.69816057247434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8E2ED-E8AB-0845-93B2-4D6FEA618F19}">
  <dimension ref="A1:Q34"/>
  <sheetViews>
    <sheetView workbookViewId="0">
      <selection sqref="A1:K15"/>
    </sheetView>
  </sheetViews>
  <sheetFormatPr baseColWidth="10" defaultRowHeight="16" x14ac:dyDescent="0.2"/>
  <cols>
    <col min="14" max="14" width="10.83203125" style="23"/>
  </cols>
  <sheetData>
    <row r="1" spans="1:17" x14ac:dyDescent="0.2">
      <c r="A1" s="21" t="s">
        <v>30</v>
      </c>
      <c r="C1" t="s">
        <v>40</v>
      </c>
      <c r="F1" t="s">
        <v>41</v>
      </c>
      <c r="I1" t="s">
        <v>42</v>
      </c>
      <c r="N1" s="26" t="s">
        <v>49</v>
      </c>
      <c r="O1" s="26"/>
      <c r="P1" s="26"/>
      <c r="Q1" s="26"/>
    </row>
    <row r="2" spans="1:17" x14ac:dyDescent="0.2">
      <c r="A2" s="21"/>
      <c r="C2" t="s">
        <v>20</v>
      </c>
      <c r="D2" t="s">
        <v>38</v>
      </c>
      <c r="E2" t="s">
        <v>43</v>
      </c>
      <c r="F2" t="s">
        <v>20</v>
      </c>
      <c r="G2" t="s">
        <v>38</v>
      </c>
      <c r="H2" t="s">
        <v>43</v>
      </c>
      <c r="I2" t="s">
        <v>20</v>
      </c>
      <c r="J2" t="s">
        <v>38</v>
      </c>
      <c r="K2" t="s">
        <v>43</v>
      </c>
      <c r="N2" s="23" t="s">
        <v>46</v>
      </c>
    </row>
    <row r="3" spans="1:17" x14ac:dyDescent="0.2">
      <c r="A3" t="s">
        <v>50</v>
      </c>
      <c r="C3" s="28">
        <v>305</v>
      </c>
      <c r="D3" s="28">
        <v>1662</v>
      </c>
      <c r="E3" s="28">
        <v>261</v>
      </c>
      <c r="F3" s="25">
        <v>687</v>
      </c>
      <c r="G3" s="25">
        <v>5885</v>
      </c>
      <c r="H3" s="25">
        <v>624</v>
      </c>
      <c r="I3" s="1">
        <v>162</v>
      </c>
      <c r="J3" s="1">
        <v>417</v>
      </c>
      <c r="K3" s="1">
        <v>326</v>
      </c>
      <c r="N3" s="2" t="s">
        <v>20</v>
      </c>
      <c r="O3" s="2" t="s">
        <v>44</v>
      </c>
      <c r="P3" s="2" t="s">
        <v>38</v>
      </c>
      <c r="Q3" s="2" t="s">
        <v>45</v>
      </c>
    </row>
    <row r="4" spans="1:17" x14ac:dyDescent="0.2">
      <c r="A4" s="21" t="s">
        <v>1</v>
      </c>
      <c r="C4" s="28">
        <v>624</v>
      </c>
      <c r="D4" s="28">
        <v>1582</v>
      </c>
      <c r="E4" s="28">
        <v>739</v>
      </c>
      <c r="F4" s="25">
        <v>518</v>
      </c>
      <c r="G4" s="25">
        <v>5613</v>
      </c>
      <c r="H4" s="25">
        <v>666</v>
      </c>
      <c r="I4" s="1">
        <v>89</v>
      </c>
      <c r="J4" s="1">
        <v>316</v>
      </c>
      <c r="K4" s="1">
        <v>200</v>
      </c>
      <c r="N4" s="1">
        <v>162</v>
      </c>
      <c r="O4" s="1">
        <v>228</v>
      </c>
      <c r="P4" s="1">
        <v>417</v>
      </c>
      <c r="Q4" s="1">
        <v>326</v>
      </c>
    </row>
    <row r="5" spans="1:17" x14ac:dyDescent="0.2">
      <c r="A5" s="21"/>
      <c r="C5" s="28">
        <v>521</v>
      </c>
      <c r="D5" s="28">
        <v>1653</v>
      </c>
      <c r="E5" s="28">
        <v>867</v>
      </c>
      <c r="F5" s="25">
        <v>521</v>
      </c>
      <c r="G5" s="25">
        <v>4357</v>
      </c>
      <c r="H5" s="25">
        <v>640</v>
      </c>
      <c r="I5" s="1">
        <v>70</v>
      </c>
      <c r="J5" s="1">
        <v>528</v>
      </c>
      <c r="K5" s="1">
        <v>245</v>
      </c>
      <c r="N5" s="1">
        <v>89</v>
      </c>
      <c r="O5" s="1">
        <v>203</v>
      </c>
      <c r="P5" s="1">
        <v>316</v>
      </c>
      <c r="Q5" s="1">
        <v>200</v>
      </c>
    </row>
    <row r="6" spans="1:17" x14ac:dyDescent="0.2">
      <c r="A6" s="21"/>
      <c r="D6" s="28">
        <f>AVERAGE(D3:D5)</f>
        <v>1632.3333333333333</v>
      </c>
      <c r="G6" s="28">
        <f>AVERAGE(G3:G5)</f>
        <v>5285</v>
      </c>
      <c r="J6" s="28">
        <f>AVERAGE(J3:J5)</f>
        <v>420.33333333333331</v>
      </c>
      <c r="N6" s="1">
        <v>70</v>
      </c>
      <c r="O6" s="1">
        <v>303</v>
      </c>
      <c r="P6" s="1">
        <v>528</v>
      </c>
      <c r="Q6" s="1">
        <v>245</v>
      </c>
    </row>
    <row r="7" spans="1:17" x14ac:dyDescent="0.2">
      <c r="A7" s="21"/>
      <c r="P7">
        <f>AVERAGE(P4:P6)</f>
        <v>420.33333333333331</v>
      </c>
    </row>
    <row r="8" spans="1:17" x14ac:dyDescent="0.2">
      <c r="A8" s="21"/>
    </row>
    <row r="9" spans="1:17" x14ac:dyDescent="0.2">
      <c r="A9" s="21"/>
      <c r="N9" s="23">
        <f>N4*100/420.33333</f>
        <v>38.540840908333394</v>
      </c>
      <c r="O9" s="23">
        <f t="shared" ref="O9:Q9" si="0">O4*100/420.33333</f>
        <v>54.242664982098852</v>
      </c>
      <c r="P9" s="23">
        <f t="shared" si="0"/>
        <v>99.206979375154475</v>
      </c>
      <c r="Q9" s="23">
        <f t="shared" si="0"/>
        <v>77.557494667386948</v>
      </c>
    </row>
    <row r="10" spans="1:17" x14ac:dyDescent="0.2">
      <c r="A10" s="21"/>
      <c r="C10" t="s">
        <v>40</v>
      </c>
      <c r="F10" t="s">
        <v>41</v>
      </c>
      <c r="I10" t="s">
        <v>42</v>
      </c>
      <c r="N10" s="23">
        <f t="shared" ref="N10:Q11" si="1">N5*100/420.33333</f>
        <v>21.17367185704736</v>
      </c>
      <c r="O10" s="23">
        <f t="shared" si="1"/>
        <v>48.295004348096782</v>
      </c>
      <c r="P10" s="23">
        <f t="shared" si="1"/>
        <v>75.178430413786131</v>
      </c>
      <c r="Q10" s="23">
        <f t="shared" si="1"/>
        <v>47.581285072016534</v>
      </c>
    </row>
    <row r="11" spans="1:17" x14ac:dyDescent="0.2">
      <c r="A11" s="21"/>
      <c r="C11" t="s">
        <v>20</v>
      </c>
      <c r="D11" t="s">
        <v>38</v>
      </c>
      <c r="E11" t="s">
        <v>43</v>
      </c>
      <c r="F11" t="s">
        <v>20</v>
      </c>
      <c r="G11" t="s">
        <v>38</v>
      </c>
      <c r="H11" t="s">
        <v>43</v>
      </c>
      <c r="I11" t="s">
        <v>20</v>
      </c>
      <c r="J11" t="s">
        <v>38</v>
      </c>
      <c r="K11" t="s">
        <v>43</v>
      </c>
      <c r="N11" s="23">
        <f t="shared" si="1"/>
        <v>16.653449775205786</v>
      </c>
      <c r="O11" s="23">
        <f t="shared" si="1"/>
        <v>72.085646884105046</v>
      </c>
      <c r="P11" s="23">
        <f t="shared" si="1"/>
        <v>125.61459259012365</v>
      </c>
      <c r="Q11" s="23">
        <f t="shared" si="1"/>
        <v>58.287074213220258</v>
      </c>
    </row>
    <row r="12" spans="1:17" x14ac:dyDescent="0.2">
      <c r="A12" s="21" t="s">
        <v>2</v>
      </c>
      <c r="C12" s="2" t="s">
        <v>3</v>
      </c>
      <c r="D12" s="2" t="s">
        <v>3</v>
      </c>
      <c r="E12" s="2" t="s">
        <v>4</v>
      </c>
      <c r="F12" s="2" t="s">
        <v>3</v>
      </c>
      <c r="G12" s="2" t="s">
        <v>3</v>
      </c>
      <c r="H12" s="2" t="s">
        <v>4</v>
      </c>
      <c r="I12" s="2" t="s">
        <v>3</v>
      </c>
      <c r="J12" s="2" t="s">
        <v>3</v>
      </c>
      <c r="K12" s="2" t="s">
        <v>4</v>
      </c>
    </row>
    <row r="13" spans="1:17" x14ac:dyDescent="0.2">
      <c r="C13" s="1">
        <v>18.688725490196077</v>
      </c>
      <c r="D13" s="1">
        <v>101.83823529411765</v>
      </c>
      <c r="E13" s="1">
        <v>15.992647058823529</v>
      </c>
      <c r="F13" s="1">
        <v>12.9990539</v>
      </c>
      <c r="G13" s="1">
        <v>111.352886</v>
      </c>
      <c r="H13" s="1">
        <v>11.8070009</v>
      </c>
      <c r="I13" s="1">
        <v>38.5411462</v>
      </c>
      <c r="J13" s="1">
        <v>99.207765300000005</v>
      </c>
      <c r="K13" s="1">
        <v>77.558109099999996</v>
      </c>
      <c r="N13" s="24" t="s">
        <v>47</v>
      </c>
      <c r="O13" s="25"/>
      <c r="P13" s="25"/>
      <c r="Q13" s="25"/>
    </row>
    <row r="14" spans="1:17" x14ac:dyDescent="0.2">
      <c r="C14" s="1">
        <v>38.235294117647058</v>
      </c>
      <c r="D14" s="1">
        <v>96.936274509803923</v>
      </c>
      <c r="E14" s="1">
        <v>45.281862745098039</v>
      </c>
      <c r="F14" s="1">
        <v>9.8013244999999998</v>
      </c>
      <c r="G14" s="1">
        <v>106.206244</v>
      </c>
      <c r="H14" s="1">
        <v>12.601702899999999</v>
      </c>
      <c r="I14" s="1">
        <v>21.173839600000001</v>
      </c>
      <c r="J14" s="1">
        <v>75.179025999999993</v>
      </c>
      <c r="K14" s="1">
        <v>47.581662000000001</v>
      </c>
      <c r="N14" s="2" t="s">
        <v>20</v>
      </c>
      <c r="O14" s="2" t="s">
        <v>44</v>
      </c>
      <c r="P14" s="2" t="s">
        <v>38</v>
      </c>
      <c r="Q14" s="2" t="s">
        <v>45</v>
      </c>
    </row>
    <row r="15" spans="1:17" x14ac:dyDescent="0.2">
      <c r="C15" s="1">
        <v>31.924019607843139</v>
      </c>
      <c r="D15" s="1">
        <v>101.28676470588235</v>
      </c>
      <c r="E15" s="1">
        <v>53.125</v>
      </c>
      <c r="F15" s="1">
        <v>9.8580889299999992</v>
      </c>
      <c r="G15" s="1">
        <v>82.440870399999994</v>
      </c>
      <c r="H15" s="1">
        <v>12.109744600000001</v>
      </c>
      <c r="I15" s="1">
        <v>16.6535817</v>
      </c>
      <c r="J15" s="1">
        <v>125.615588</v>
      </c>
      <c r="K15" s="1">
        <v>58.287536000000003</v>
      </c>
      <c r="N15" s="25">
        <v>687</v>
      </c>
      <c r="O15" s="25">
        <v>802</v>
      </c>
      <c r="P15" s="25">
        <v>5885</v>
      </c>
      <c r="Q15" s="25">
        <v>624</v>
      </c>
    </row>
    <row r="16" spans="1:17" x14ac:dyDescent="0.2">
      <c r="N16" s="25">
        <v>518</v>
      </c>
      <c r="O16" s="25">
        <v>902</v>
      </c>
      <c r="P16" s="25">
        <v>5613</v>
      </c>
      <c r="Q16" s="25">
        <v>666</v>
      </c>
    </row>
    <row r="17" spans="3:17" x14ac:dyDescent="0.2">
      <c r="N17" s="25">
        <v>521</v>
      </c>
      <c r="O17" s="25">
        <v>585</v>
      </c>
      <c r="P17" s="25">
        <v>4357</v>
      </c>
      <c r="Q17" s="25">
        <v>640</v>
      </c>
    </row>
    <row r="18" spans="3:17" x14ac:dyDescent="0.2">
      <c r="N18" s="24"/>
      <c r="O18" s="25"/>
      <c r="P18" s="25">
        <f>AVERAGE(P15:P17)</f>
        <v>5285</v>
      </c>
      <c r="Q18" s="25"/>
    </row>
    <row r="19" spans="3:17" x14ac:dyDescent="0.2">
      <c r="C19" s="28"/>
      <c r="D19" s="28"/>
      <c r="E19" s="28"/>
      <c r="N19" s="24"/>
      <c r="O19" s="25"/>
      <c r="P19" s="25"/>
      <c r="Q19" s="25"/>
    </row>
    <row r="20" spans="3:17" x14ac:dyDescent="0.2">
      <c r="C20" s="28"/>
      <c r="D20" s="28"/>
      <c r="E20" s="28"/>
      <c r="N20" s="24">
        <f>N15*100/5285</f>
        <v>12.999053926206244</v>
      </c>
      <c r="O20" s="24">
        <f t="shared" ref="O20:Q20" si="2">O15*100/5285</f>
        <v>15.175023651844844</v>
      </c>
      <c r="P20" s="24">
        <f t="shared" si="2"/>
        <v>111.35288552507096</v>
      </c>
      <c r="Q20" s="24">
        <f t="shared" si="2"/>
        <v>11.807000946073794</v>
      </c>
    </row>
    <row r="21" spans="3:17" x14ac:dyDescent="0.2">
      <c r="C21" s="28"/>
      <c r="D21" s="28"/>
      <c r="E21" s="28"/>
      <c r="N21" s="24">
        <f t="shared" ref="N21:Q22" si="3">N16*100/5285</f>
        <v>9.8013245033112586</v>
      </c>
      <c r="O21" s="24">
        <f t="shared" si="3"/>
        <v>17.067171239356671</v>
      </c>
      <c r="P21" s="24">
        <f t="shared" si="3"/>
        <v>106.20624408703878</v>
      </c>
      <c r="Q21" s="24">
        <f t="shared" si="3"/>
        <v>12.601702932828761</v>
      </c>
    </row>
    <row r="22" spans="3:17" x14ac:dyDescent="0.2">
      <c r="C22" s="28"/>
      <c r="D22" s="28"/>
      <c r="E22" s="28"/>
      <c r="N22" s="24">
        <f t="shared" si="3"/>
        <v>9.8580889309366135</v>
      </c>
      <c r="O22" s="24">
        <f t="shared" si="3"/>
        <v>11.069063386944181</v>
      </c>
      <c r="P22" s="24">
        <f t="shared" si="3"/>
        <v>82.440870387890257</v>
      </c>
      <c r="Q22" s="24">
        <f t="shared" si="3"/>
        <v>12.109744560075686</v>
      </c>
    </row>
    <row r="23" spans="3:17" x14ac:dyDescent="0.2">
      <c r="C23" s="28"/>
      <c r="D23" s="28"/>
      <c r="E23" s="28"/>
    </row>
    <row r="25" spans="3:17" x14ac:dyDescent="0.2">
      <c r="N25" s="24" t="s">
        <v>40</v>
      </c>
      <c r="O25" s="25"/>
      <c r="P25" s="25"/>
      <c r="Q25" s="25"/>
    </row>
    <row r="26" spans="3:17" x14ac:dyDescent="0.2">
      <c r="N26" s="2" t="s">
        <v>20</v>
      </c>
      <c r="O26" s="2" t="s">
        <v>44</v>
      </c>
      <c r="P26" s="2" t="s">
        <v>38</v>
      </c>
      <c r="Q26" s="2" t="s">
        <v>45</v>
      </c>
    </row>
    <row r="27" spans="3:17" x14ac:dyDescent="0.2">
      <c r="N27" s="28">
        <v>305</v>
      </c>
      <c r="O27">
        <v>604</v>
      </c>
      <c r="P27" s="28">
        <v>1662</v>
      </c>
      <c r="Q27" s="28">
        <v>261</v>
      </c>
    </row>
    <row r="28" spans="3:17" x14ac:dyDescent="0.2">
      <c r="N28" s="28">
        <v>624</v>
      </c>
      <c r="O28">
        <v>556</v>
      </c>
      <c r="P28" s="28">
        <v>1582</v>
      </c>
      <c r="Q28" s="28">
        <v>739</v>
      </c>
    </row>
    <row r="29" spans="3:17" x14ac:dyDescent="0.2">
      <c r="N29" s="28">
        <v>521</v>
      </c>
      <c r="O29">
        <v>778</v>
      </c>
      <c r="P29" s="28">
        <v>1653</v>
      </c>
      <c r="Q29" s="28">
        <v>867</v>
      </c>
    </row>
    <row r="30" spans="3:17" x14ac:dyDescent="0.2">
      <c r="N30" s="24"/>
      <c r="O30" s="25"/>
      <c r="P30" s="29">
        <f>AVERAGE(P27:P29)</f>
        <v>1632.3333333333333</v>
      </c>
      <c r="Q30" s="25"/>
    </row>
    <row r="31" spans="3:17" x14ac:dyDescent="0.2">
      <c r="N31" s="24"/>
      <c r="O31" s="25"/>
      <c r="P31" s="25"/>
      <c r="Q31" s="25"/>
    </row>
    <row r="32" spans="3:17" x14ac:dyDescent="0.2">
      <c r="N32" s="24">
        <f>N27*100/1632</f>
        <v>18.688725490196077</v>
      </c>
      <c r="O32" s="24">
        <f t="shared" ref="O32:Q32" si="4">O27*100/1632</f>
        <v>37.009803921568626</v>
      </c>
      <c r="P32" s="24">
        <f t="shared" si="4"/>
        <v>101.83823529411765</v>
      </c>
      <c r="Q32" s="24">
        <f t="shared" si="4"/>
        <v>15.992647058823529</v>
      </c>
    </row>
    <row r="33" spans="14:17" x14ac:dyDescent="0.2">
      <c r="N33" s="24">
        <f t="shared" ref="N33:Q34" si="5">N28*100/1632</f>
        <v>38.235294117647058</v>
      </c>
      <c r="O33" s="24">
        <f t="shared" si="5"/>
        <v>34.068627450980394</v>
      </c>
      <c r="P33" s="24">
        <f t="shared" si="5"/>
        <v>96.936274509803923</v>
      </c>
      <c r="Q33" s="24">
        <f t="shared" si="5"/>
        <v>45.281862745098039</v>
      </c>
    </row>
    <row r="34" spans="14:17" x14ac:dyDescent="0.2">
      <c r="N34" s="24">
        <f t="shared" si="5"/>
        <v>31.924019607843139</v>
      </c>
      <c r="O34" s="24">
        <f t="shared" si="5"/>
        <v>47.671568627450981</v>
      </c>
      <c r="P34" s="24">
        <f t="shared" si="5"/>
        <v>101.28676470588235</v>
      </c>
      <c r="Q34" s="24">
        <f t="shared" si="5"/>
        <v>53.125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2a</vt:lpstr>
      <vt:lpstr>Figure 2c</vt:lpstr>
      <vt:lpstr>Figure 2d</vt:lpstr>
      <vt:lpstr>Figure 2e (MCF7)</vt:lpstr>
      <vt:lpstr>Figure 2e (MDA-MB 468)</vt:lpstr>
      <vt:lpstr>Figure 2f</vt:lpstr>
      <vt:lpstr>Figure 2g</vt:lpstr>
      <vt:lpstr>Figure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Cheuk Man Cherie Au</cp:lastModifiedBy>
  <dcterms:created xsi:type="dcterms:W3CDTF">2020-03-29T19:45:50Z</dcterms:created>
  <dcterms:modified xsi:type="dcterms:W3CDTF">2020-03-30T01:33:16Z</dcterms:modified>
</cp:coreProperties>
</file>