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filterPrivacy="1" codeName="ThisWorkbook" defaultThemeVersion="124226"/>
  <xr:revisionPtr revIDLastSave="0" documentId="13_ncr:1_{F56C0F7C-71B9-4A45-9491-A285233DE78A}" xr6:coauthVersionLast="36" xr6:coauthVersionMax="40" xr10:uidLastSave="{00000000-0000-0000-0000-000000000000}"/>
  <bookViews>
    <workbookView xWindow="520" yWindow="460" windowWidth="28280" windowHeight="17540" xr2:uid="{00000000-000D-0000-FFFF-FFFF00000000}"/>
  </bookViews>
  <sheets>
    <sheet name="Figure 1" sheetId="362" r:id="rId1"/>
    <sheet name="Figure 1 figure suppelement1" sheetId="377" r:id="rId2"/>
    <sheet name="Figure 2" sheetId="378" r:id="rId3"/>
    <sheet name="Figure 2 figure supplement1" sheetId="380" r:id="rId4"/>
    <sheet name="Figure 3" sheetId="379" r:id="rId5"/>
    <sheet name="Figure4" sheetId="381" r:id="rId6"/>
    <sheet name="Figure4 figure supplement1" sheetId="384" r:id="rId7"/>
    <sheet name="Figure 5" sheetId="382" r:id="rId8"/>
    <sheet name="Figure5 figure supplement1" sheetId="383" r:id="rId9"/>
    <sheet name="Figure6" sheetId="385" r:id="rId10"/>
    <sheet name="Figure6 figure supplement " sheetId="38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3" i="377" l="1"/>
  <c r="D34" i="377"/>
  <c r="D35" i="377"/>
  <c r="D36" i="377"/>
  <c r="D37" i="377"/>
  <c r="D38" i="377"/>
  <c r="D39" i="377"/>
  <c r="D40" i="377"/>
  <c r="D41" i="377"/>
  <c r="D42" i="377"/>
  <c r="D43" i="377"/>
  <c r="D32" i="377"/>
  <c r="I15" i="377"/>
  <c r="I14" i="377"/>
  <c r="I13" i="377"/>
  <c r="I12" i="377"/>
  <c r="I11" i="377"/>
  <c r="I10" i="377"/>
  <c r="D9" i="377"/>
  <c r="I9" i="377" s="1"/>
  <c r="I8" i="377"/>
  <c r="D8" i="377"/>
  <c r="D7" i="377"/>
  <c r="I7" i="377" s="1"/>
  <c r="I6" i="377"/>
  <c r="D6" i="377"/>
  <c r="D5" i="377"/>
  <c r="I5" i="377" s="1"/>
  <c r="I4" i="377"/>
  <c r="D4" i="377"/>
  <c r="I12" i="378" l="1"/>
  <c r="I32" i="385" l="1"/>
  <c r="I29" i="385"/>
  <c r="D30" i="385"/>
  <c r="I30" i="385" s="1"/>
  <c r="D31" i="385"/>
  <c r="I31" i="385" s="1"/>
  <c r="D32" i="385"/>
  <c r="D29" i="385"/>
  <c r="D23" i="385"/>
  <c r="D24" i="385"/>
  <c r="D25" i="385"/>
  <c r="D26" i="385"/>
  <c r="D22" i="385"/>
  <c r="D25" i="386"/>
  <c r="I25" i="386" s="1"/>
  <c r="D24" i="386"/>
  <c r="I24" i="386" s="1"/>
  <c r="D23" i="386"/>
  <c r="I23" i="386" s="1"/>
  <c r="D22" i="386"/>
  <c r="I22" i="386" s="1"/>
  <c r="D21" i="386"/>
  <c r="I21" i="386" s="1"/>
  <c r="D20" i="386"/>
  <c r="I20" i="386" s="1"/>
  <c r="D19" i="386"/>
  <c r="I19" i="386" s="1"/>
  <c r="D18" i="386"/>
  <c r="I18" i="386" s="1"/>
  <c r="D17" i="386"/>
  <c r="I17" i="386" s="1"/>
  <c r="D16" i="386"/>
  <c r="I16" i="386" s="1"/>
  <c r="D15" i="386"/>
  <c r="I15" i="386" s="1"/>
  <c r="D14" i="386"/>
  <c r="I14" i="386" s="1"/>
  <c r="D13" i="386"/>
  <c r="I13" i="386" s="1"/>
  <c r="D12" i="386"/>
  <c r="I12" i="386" s="1"/>
  <c r="D11" i="386"/>
  <c r="I11" i="386" s="1"/>
  <c r="D10" i="386"/>
  <c r="I10" i="386" s="1"/>
  <c r="D9" i="386"/>
  <c r="I9" i="386" s="1"/>
  <c r="D8" i="386"/>
  <c r="I8" i="386" s="1"/>
  <c r="D7" i="386"/>
  <c r="I7" i="386" s="1"/>
  <c r="D6" i="386"/>
  <c r="I6" i="386" s="1"/>
  <c r="D5" i="386"/>
  <c r="I5" i="386" s="1"/>
  <c r="D4" i="386"/>
  <c r="I4" i="386" s="1"/>
  <c r="D9" i="383"/>
  <c r="I9" i="383" s="1"/>
  <c r="D8" i="383"/>
  <c r="I8" i="383" s="1"/>
  <c r="D21" i="385"/>
  <c r="I21" i="385" s="1"/>
  <c r="D20" i="385"/>
  <c r="I20" i="385" s="1"/>
  <c r="D19" i="385"/>
  <c r="I19" i="385" s="1"/>
  <c r="D18" i="385"/>
  <c r="I18" i="385" s="1"/>
  <c r="D17" i="385"/>
  <c r="I17" i="385" s="1"/>
  <c r="D16" i="385"/>
  <c r="I16" i="385" s="1"/>
  <c r="D15" i="385"/>
  <c r="I15" i="385" s="1"/>
  <c r="D14" i="385"/>
  <c r="I14" i="385" s="1"/>
  <c r="D13" i="385"/>
  <c r="I13" i="385" s="1"/>
  <c r="D12" i="385"/>
  <c r="I12" i="385" s="1"/>
  <c r="D11" i="385"/>
  <c r="I11" i="385" s="1"/>
  <c r="D10" i="385"/>
  <c r="I10" i="385" s="1"/>
  <c r="D9" i="385"/>
  <c r="I9" i="385" s="1"/>
  <c r="D8" i="385"/>
  <c r="I8" i="385" s="1"/>
  <c r="D7" i="385"/>
  <c r="I7" i="385" s="1"/>
  <c r="D6" i="385"/>
  <c r="I6" i="385" s="1"/>
  <c r="D5" i="385"/>
  <c r="I5" i="385" s="1"/>
  <c r="D4" i="385"/>
  <c r="I4" i="385" s="1"/>
  <c r="I30" i="384"/>
  <c r="I29" i="384"/>
  <c r="D30" i="384"/>
  <c r="D29" i="384"/>
  <c r="D42" i="362"/>
  <c r="L42" i="362" s="1"/>
  <c r="D41" i="362"/>
  <c r="L41" i="362" s="1"/>
  <c r="D4" i="384" l="1"/>
  <c r="I4" i="384" s="1"/>
  <c r="D5" i="384"/>
  <c r="I5" i="384" s="1"/>
  <c r="D6" i="384"/>
  <c r="D7" i="384"/>
  <c r="D8" i="384"/>
  <c r="I8" i="384" s="1"/>
  <c r="D9" i="384"/>
  <c r="I9" i="384" s="1"/>
  <c r="I6" i="384"/>
  <c r="I7" i="384"/>
  <c r="D13" i="384" l="1"/>
  <c r="I13" i="384" s="1"/>
  <c r="D12" i="384"/>
  <c r="I12" i="384" s="1"/>
  <c r="D17" i="384"/>
  <c r="I17" i="384" s="1"/>
  <c r="D16" i="384"/>
  <c r="I16" i="384" s="1"/>
  <c r="D15" i="384"/>
  <c r="I15" i="384" s="1"/>
  <c r="D14" i="384"/>
  <c r="I14" i="384" s="1"/>
  <c r="D11" i="384"/>
  <c r="I11" i="384" s="1"/>
  <c r="D10" i="384"/>
  <c r="I10" i="384" s="1"/>
  <c r="D25" i="384" l="1"/>
  <c r="I25" i="384" s="1"/>
  <c r="D24" i="384"/>
  <c r="I24" i="384" s="1"/>
  <c r="D23" i="384"/>
  <c r="I23" i="384" s="1"/>
  <c r="D22" i="384"/>
  <c r="I22" i="384" s="1"/>
  <c r="D21" i="384"/>
  <c r="I21" i="384" s="1"/>
  <c r="D20" i="384"/>
  <c r="I20" i="384" s="1"/>
  <c r="D19" i="384"/>
  <c r="I19" i="384" s="1"/>
  <c r="D18" i="384"/>
  <c r="I18" i="384" s="1"/>
  <c r="J42" i="382"/>
  <c r="L42" i="382" s="1"/>
  <c r="D42" i="382"/>
  <c r="I42" i="382" s="1"/>
  <c r="J41" i="382"/>
  <c r="L41" i="382" s="1"/>
  <c r="D41" i="382"/>
  <c r="I41" i="382" s="1"/>
  <c r="J40" i="382"/>
  <c r="L40" i="382" s="1"/>
  <c r="D40" i="382"/>
  <c r="I40" i="382" s="1"/>
  <c r="J39" i="382"/>
  <c r="L39" i="382" s="1"/>
  <c r="D39" i="382"/>
  <c r="I39" i="382" s="1"/>
  <c r="J44" i="382"/>
  <c r="L44" i="382" s="1"/>
  <c r="D44" i="382"/>
  <c r="I44" i="382" s="1"/>
  <c r="J43" i="382"/>
  <c r="L43" i="382" s="1"/>
  <c r="D43" i="382"/>
  <c r="I43" i="382" s="1"/>
  <c r="J38" i="382"/>
  <c r="L38" i="382" s="1"/>
  <c r="D38" i="382"/>
  <c r="I38" i="382" s="1"/>
  <c r="J37" i="382"/>
  <c r="L37" i="382" s="1"/>
  <c r="D37" i="382"/>
  <c r="I37" i="382" s="1"/>
  <c r="D29" i="382" l="1"/>
  <c r="I29" i="382" s="1"/>
  <c r="D28" i="382"/>
  <c r="I28" i="382" s="1"/>
  <c r="D27" i="382"/>
  <c r="I27" i="382" s="1"/>
  <c r="D26" i="382"/>
  <c r="I26" i="382" s="1"/>
  <c r="D25" i="382"/>
  <c r="I25" i="382" s="1"/>
  <c r="D24" i="382"/>
  <c r="I24" i="382" s="1"/>
  <c r="D31" i="382"/>
  <c r="I31" i="382" s="1"/>
  <c r="D30" i="382"/>
  <c r="I30" i="382" s="1"/>
  <c r="D15" i="382"/>
  <c r="I15" i="382" s="1"/>
  <c r="D14" i="382"/>
  <c r="I14" i="382" s="1"/>
  <c r="D13" i="382"/>
  <c r="I13" i="382" s="1"/>
  <c r="D12" i="382"/>
  <c r="I12" i="382" s="1"/>
  <c r="D15" i="383"/>
  <c r="I15" i="383" s="1"/>
  <c r="D14" i="383"/>
  <c r="I14" i="383" s="1"/>
  <c r="D13" i="383"/>
  <c r="I13" i="383" s="1"/>
  <c r="D12" i="383"/>
  <c r="I12" i="383" s="1"/>
  <c r="D11" i="383"/>
  <c r="I11" i="383" s="1"/>
  <c r="D10" i="383"/>
  <c r="I10" i="383" s="1"/>
  <c r="D7" i="383"/>
  <c r="I7" i="383" s="1"/>
  <c r="D6" i="383"/>
  <c r="I6" i="383" s="1"/>
  <c r="D5" i="383"/>
  <c r="I5" i="383" s="1"/>
  <c r="D4" i="383"/>
  <c r="I4" i="383" s="1"/>
  <c r="D27" i="381" l="1"/>
  <c r="D26" i="381"/>
  <c r="D25" i="381"/>
  <c r="D24" i="381"/>
  <c r="D23" i="381"/>
  <c r="D22" i="381"/>
  <c r="D21" i="381"/>
  <c r="D20" i="381"/>
  <c r="D33" i="382" l="1"/>
  <c r="I33" i="382" s="1"/>
  <c r="D32" i="382"/>
  <c r="I32" i="382" s="1"/>
  <c r="D23" i="382"/>
  <c r="I23" i="382" s="1"/>
  <c r="D22" i="382"/>
  <c r="I22" i="382" s="1"/>
  <c r="D21" i="382"/>
  <c r="I21" i="382" s="1"/>
  <c r="D20" i="382"/>
  <c r="I20" i="382" s="1"/>
  <c r="D19" i="382"/>
  <c r="I19" i="382" s="1"/>
  <c r="D18" i="382"/>
  <c r="I18" i="382" s="1"/>
  <c r="D17" i="382"/>
  <c r="I17" i="382" s="1"/>
  <c r="D16" i="382"/>
  <c r="I16" i="382" s="1"/>
  <c r="D11" i="382"/>
  <c r="I11" i="382" s="1"/>
  <c r="D10" i="382"/>
  <c r="I10" i="382" s="1"/>
  <c r="D9" i="382"/>
  <c r="I9" i="382" s="1"/>
  <c r="D8" i="382"/>
  <c r="I8" i="382" s="1"/>
  <c r="D7" i="382"/>
  <c r="I7" i="382" s="1"/>
  <c r="D6" i="382"/>
  <c r="I6" i="382" s="1"/>
  <c r="D5" i="382"/>
  <c r="I5" i="382" s="1"/>
  <c r="D4" i="382"/>
  <c r="I4" i="382" s="1"/>
  <c r="H18" i="379"/>
  <c r="D18" i="379" s="1"/>
  <c r="I18" i="379" s="1"/>
  <c r="H20" i="379" l="1"/>
  <c r="D8" i="379"/>
  <c r="D9" i="379"/>
  <c r="D10" i="379"/>
  <c r="D11" i="379"/>
  <c r="D4" i="379"/>
  <c r="D5" i="379"/>
  <c r="D6" i="379"/>
  <c r="D7" i="379"/>
  <c r="H17" i="379"/>
  <c r="D16" i="379"/>
  <c r="I16" i="379" s="1"/>
  <c r="D15" i="379"/>
  <c r="I15" i="379" s="1"/>
  <c r="D14" i="379"/>
  <c r="I14" i="379" s="1"/>
  <c r="D13" i="379"/>
  <c r="I13" i="379" s="1"/>
  <c r="D12" i="379"/>
  <c r="I12" i="379" s="1"/>
  <c r="D19" i="381"/>
  <c r="I19" i="381" s="1"/>
  <c r="D18" i="381"/>
  <c r="I18" i="381" s="1"/>
  <c r="D17" i="381"/>
  <c r="I17" i="381" s="1"/>
  <c r="D16" i="381"/>
  <c r="I16" i="381" s="1"/>
  <c r="D15" i="381"/>
  <c r="I15" i="381" s="1"/>
  <c r="D14" i="381"/>
  <c r="I14" i="381" s="1"/>
  <c r="D13" i="381"/>
  <c r="I13" i="381" s="1"/>
  <c r="D12" i="381"/>
  <c r="I12" i="381" s="1"/>
  <c r="D11" i="381"/>
  <c r="I11" i="381" s="1"/>
  <c r="D10" i="381"/>
  <c r="I10" i="381" s="1"/>
  <c r="D9" i="381"/>
  <c r="I9" i="381" s="1"/>
  <c r="D8" i="381"/>
  <c r="I8" i="381" s="1"/>
  <c r="D7" i="381"/>
  <c r="I7" i="381" s="1"/>
  <c r="D6" i="381"/>
  <c r="I6" i="381" s="1"/>
  <c r="D5" i="381"/>
  <c r="I5" i="381" s="1"/>
  <c r="D4" i="381"/>
  <c r="I4" i="381" s="1"/>
  <c r="D8" i="380"/>
  <c r="I8" i="380" s="1"/>
  <c r="D7" i="380"/>
  <c r="I7" i="380" s="1"/>
  <c r="D6" i="380"/>
  <c r="I6" i="380" s="1"/>
  <c r="D5" i="380"/>
  <c r="I5" i="380" s="1"/>
  <c r="D4" i="380"/>
  <c r="I4" i="380" s="1"/>
  <c r="H22" i="379" l="1"/>
  <c r="D20" i="379"/>
  <c r="I20" i="379" s="1"/>
  <c r="D17" i="379"/>
  <c r="I17" i="379" s="1"/>
  <c r="H19" i="379"/>
  <c r="J26" i="378"/>
  <c r="D26" i="378"/>
  <c r="I26" i="378" s="1"/>
  <c r="J25" i="378"/>
  <c r="D25" i="378"/>
  <c r="I25" i="378" s="1"/>
  <c r="H24" i="379" l="1"/>
  <c r="D24" i="379" s="1"/>
  <c r="I24" i="379" s="1"/>
  <c r="D22" i="379"/>
  <c r="I22" i="379" s="1"/>
  <c r="H21" i="379"/>
  <c r="D19" i="379"/>
  <c r="I19" i="379" s="1"/>
  <c r="D21" i="378"/>
  <c r="I21" i="378" s="1"/>
  <c r="D20" i="378"/>
  <c r="I20" i="378" s="1"/>
  <c r="D19" i="378"/>
  <c r="I19" i="378" s="1"/>
  <c r="D18" i="378"/>
  <c r="I18" i="378" s="1"/>
  <c r="D17" i="378"/>
  <c r="I17" i="378" s="1"/>
  <c r="D16" i="378"/>
  <c r="I16" i="378" s="1"/>
  <c r="D21" i="379" l="1"/>
  <c r="I21" i="379" s="1"/>
  <c r="H23" i="379"/>
  <c r="D10" i="378"/>
  <c r="I10" i="378" s="1"/>
  <c r="D9" i="378"/>
  <c r="I9" i="378" s="1"/>
  <c r="D8" i="378"/>
  <c r="I8" i="378" s="1"/>
  <c r="D7" i="378"/>
  <c r="I7" i="378" s="1"/>
  <c r="D6" i="378"/>
  <c r="I6" i="378" s="1"/>
  <c r="D5" i="378"/>
  <c r="I5" i="378" s="1"/>
  <c r="D4" i="378"/>
  <c r="I4" i="378" s="1"/>
  <c r="D31" i="377"/>
  <c r="I31" i="377" s="1"/>
  <c r="D30" i="377"/>
  <c r="I30" i="377" s="1"/>
  <c r="D29" i="377"/>
  <c r="I29" i="377" s="1"/>
  <c r="D28" i="377"/>
  <c r="I28" i="377" s="1"/>
  <c r="D27" i="377"/>
  <c r="I27" i="377" s="1"/>
  <c r="D26" i="377"/>
  <c r="I26" i="377" s="1"/>
  <c r="D25" i="377"/>
  <c r="I25" i="377" s="1"/>
  <c r="D24" i="377"/>
  <c r="I24" i="377" s="1"/>
  <c r="D15" i="378"/>
  <c r="I15" i="378" s="1"/>
  <c r="D14" i="378"/>
  <c r="I14" i="378" s="1"/>
  <c r="D13" i="378"/>
  <c r="I13" i="378" s="1"/>
  <c r="D11" i="378"/>
  <c r="I11" i="378" s="1"/>
  <c r="D23" i="379" l="1"/>
  <c r="I23" i="379" s="1"/>
  <c r="H25" i="379"/>
  <c r="D25" i="379" s="1"/>
  <c r="I25" i="379" s="1"/>
  <c r="J30" i="362"/>
  <c r="L30" i="362" s="1"/>
  <c r="D30" i="362"/>
  <c r="I30" i="362" s="1"/>
  <c r="J29" i="362"/>
  <c r="L29" i="362" s="1"/>
  <c r="D29" i="362"/>
  <c r="I29" i="362" s="1"/>
  <c r="J28" i="362"/>
  <c r="L28" i="362" s="1"/>
  <c r="D28" i="362"/>
  <c r="I28" i="362" s="1"/>
  <c r="J27" i="362"/>
  <c r="L27" i="362" s="1"/>
  <c r="D27" i="362"/>
  <c r="I27" i="362" s="1"/>
  <c r="J26" i="362"/>
  <c r="L26" i="362" s="1"/>
  <c r="D26" i="362"/>
  <c r="I26" i="362" s="1"/>
  <c r="J25" i="362"/>
  <c r="L25" i="362" s="1"/>
  <c r="D25" i="362"/>
  <c r="I25" i="362" s="1"/>
  <c r="D23" i="377" l="1"/>
  <c r="I23" i="377" s="1"/>
  <c r="D22" i="377"/>
  <c r="I22" i="377" s="1"/>
  <c r="D21" i="377"/>
  <c r="I21" i="377" s="1"/>
  <c r="D20" i="377"/>
  <c r="I20" i="377" s="1"/>
  <c r="D19" i="377"/>
  <c r="I19" i="377" s="1"/>
  <c r="D18" i="377"/>
  <c r="I18" i="377" s="1"/>
  <c r="D17" i="377"/>
  <c r="I17" i="377" s="1"/>
  <c r="D16" i="377"/>
  <c r="I16" i="377" s="1"/>
  <c r="D15" i="362" l="1"/>
  <c r="I15" i="362" s="1"/>
  <c r="D14" i="362"/>
  <c r="I14" i="362" s="1"/>
  <c r="D12" i="362" l="1"/>
  <c r="I12" i="362" s="1"/>
  <c r="D13" i="362"/>
  <c r="I13" i="362" s="1"/>
  <c r="D11" i="362" l="1"/>
  <c r="I11" i="362" s="1"/>
  <c r="D10" i="362"/>
  <c r="I10" i="362" s="1"/>
  <c r="D9" i="362"/>
  <c r="I9" i="362" s="1"/>
  <c r="D8" i="362"/>
  <c r="I8" i="362" s="1"/>
  <c r="D5" i="362"/>
  <c r="I5" i="362" s="1"/>
  <c r="D6" i="362"/>
  <c r="I6" i="362" s="1"/>
  <c r="D7" i="362"/>
  <c r="I7" i="362" s="1"/>
  <c r="D4" i="362"/>
  <c r="I4" i="362" s="1"/>
  <c r="I7" i="379" l="1"/>
  <c r="I4" i="379"/>
  <c r="I6" i="379"/>
  <c r="I5" i="379"/>
  <c r="I9" i="379"/>
  <c r="I10" i="379"/>
  <c r="I11" i="379"/>
  <c r="I8" i="379"/>
  <c r="I22" i="385"/>
  <c r="I24" i="385"/>
  <c r="I25" i="385"/>
  <c r="I26" i="385"/>
  <c r="I23" i="385"/>
</calcChain>
</file>

<file path=xl/sharedStrings.xml><?xml version="1.0" encoding="utf-8"?>
<sst xmlns="http://schemas.openxmlformats.org/spreadsheetml/2006/main" count="878" uniqueCount="387">
  <si>
    <t>virgin</t>
    <phoneticPr fontId="1"/>
  </si>
  <si>
    <t>mated</t>
    <phoneticPr fontId="1"/>
  </si>
  <si>
    <t>3 GSCs</t>
    <phoneticPr fontId="1"/>
  </si>
  <si>
    <t>virgin</t>
    <phoneticPr fontId="1"/>
  </si>
  <si>
    <t>mated</t>
    <phoneticPr fontId="1"/>
  </si>
  <si>
    <t>mating</t>
    <phoneticPr fontId="1"/>
  </si>
  <si>
    <t>number of germaria</t>
    <phoneticPr fontId="1"/>
  </si>
  <si>
    <t>2 GSCs</t>
    <phoneticPr fontId="1"/>
  </si>
  <si>
    <t>1 GSC</t>
    <phoneticPr fontId="1"/>
  </si>
  <si>
    <t>0 GSC</t>
    <phoneticPr fontId="1"/>
  </si>
  <si>
    <t>number</t>
    <phoneticPr fontId="1"/>
  </si>
  <si>
    <t>genotype</t>
    <phoneticPr fontId="1"/>
  </si>
  <si>
    <t>average # of GSCs</t>
    <phoneticPr fontId="1"/>
  </si>
  <si>
    <t>Virgin</t>
    <phoneticPr fontId="1"/>
  </si>
  <si>
    <t>c587&gt;+</t>
    <phoneticPr fontId="1"/>
  </si>
  <si>
    <t>R44E10&gt;+</t>
    <phoneticPr fontId="1"/>
  </si>
  <si>
    <t>Mated</t>
    <phoneticPr fontId="1"/>
  </si>
  <si>
    <t>nSyb-GAL80, c587&gt;GFP</t>
    <phoneticPr fontId="1"/>
  </si>
  <si>
    <t>Light</t>
    <phoneticPr fontId="1"/>
  </si>
  <si>
    <t>Light+ATR</t>
    <phoneticPr fontId="1"/>
  </si>
  <si>
    <t>nSyb-GAL80, c587&gt;CsChrimson</t>
    <phoneticPr fontId="1"/>
  </si>
  <si>
    <t>V</t>
    <phoneticPr fontId="1"/>
  </si>
  <si>
    <t>M</t>
    <phoneticPr fontId="1"/>
  </si>
  <si>
    <t>c587&gt;Insp3R-IR JF</t>
    <phoneticPr fontId="1"/>
  </si>
  <si>
    <t>c587&gt;Insp3R OE</t>
    <phoneticPr fontId="1"/>
  </si>
  <si>
    <t xml:space="preserve">c587&gt;+ </t>
    <rPh sb="0" eb="2">
      <t>ゴウケイ</t>
    </rPh>
    <phoneticPr fontId="1"/>
  </si>
  <si>
    <t>Virgin+OA</t>
    <phoneticPr fontId="1"/>
  </si>
  <si>
    <t>nSyb&gt;+</t>
    <phoneticPr fontId="1"/>
  </si>
  <si>
    <t>Tdc2&gt;+</t>
    <phoneticPr fontId="1"/>
  </si>
  <si>
    <t>ppk&gt;+</t>
    <phoneticPr fontId="1"/>
  </si>
  <si>
    <t>tub&gt;GAL80&gt;:Tdc2&gt;+, dsx-FLP</t>
    <phoneticPr fontId="1"/>
  </si>
  <si>
    <t>tub&gt;GAL80&gt;:Tdc2&gt;nAChRα1-IR, dsx-FLP</t>
    <phoneticPr fontId="1"/>
  </si>
  <si>
    <t>tub&gt;GAL80&gt;:Tdc2&gt;nAChRα2-IR, dsx-FLP</t>
    <phoneticPr fontId="1"/>
  </si>
  <si>
    <t>tub&gt;GAL80&gt;:Tdc2&gt;nAChRα3-IR, dsx-FLP</t>
    <phoneticPr fontId="1"/>
  </si>
  <si>
    <t>tub&gt;GAL80&gt;:Tdc2&gt;nAChRβ2-IR, dsx-FLP</t>
    <phoneticPr fontId="1"/>
  </si>
  <si>
    <t>bab&gt;+</t>
    <phoneticPr fontId="1"/>
  </si>
  <si>
    <t>w1118</t>
    <phoneticPr fontId="1"/>
  </si>
  <si>
    <t>1μM OA</t>
    <phoneticPr fontId="1"/>
  </si>
  <si>
    <t>10μM OA</t>
    <phoneticPr fontId="1"/>
  </si>
  <si>
    <t>100μM OA</t>
    <phoneticPr fontId="1"/>
  </si>
  <si>
    <t>1mM OA</t>
    <phoneticPr fontId="1"/>
  </si>
  <si>
    <t>AV</t>
  </si>
  <si>
    <t>AM</t>
  </si>
  <si>
    <t>BV</t>
  </si>
  <si>
    <t>BM</t>
  </si>
  <si>
    <t>CV</t>
  </si>
  <si>
    <t xml:space="preserve">c587&gt;+ </t>
    <phoneticPr fontId="1"/>
  </si>
  <si>
    <t>+&gt;stop&gt;TrpA1 dsx-FLP 17℃</t>
    <phoneticPr fontId="1"/>
  </si>
  <si>
    <t>Tdc2&gt;stop&gt;TrpA1 dsx-FLP 17℃</t>
    <phoneticPr fontId="1"/>
  </si>
  <si>
    <t>+&gt;stop&gt;TrpA1 dsx-FLP 29℃</t>
    <phoneticPr fontId="1"/>
  </si>
  <si>
    <t>Tdc2&gt;stop&gt;TrpA1 dsx-FLP 29℃</t>
    <phoneticPr fontId="1"/>
  </si>
  <si>
    <t>tub&gt;GAL80&gt;:Tdc2&gt;nAChRβ1-IR（TRiP）, dsx-FLP</t>
    <phoneticPr fontId="1"/>
  </si>
  <si>
    <t>Panel</t>
    <phoneticPr fontId="1"/>
  </si>
  <si>
    <t>statistical test used</t>
    <phoneticPr fontId="1"/>
  </si>
  <si>
    <t>Figure 1D</t>
    <phoneticPr fontId="1"/>
  </si>
  <si>
    <t>Wilcoxon sum rank test</t>
  </si>
  <si>
    <t>Wilcoxon sum rank test with Holm correction</t>
  </si>
  <si>
    <t>Wilcoxon sum rank test with Holm correction</t>
    <phoneticPr fontId="1"/>
  </si>
  <si>
    <t>p Value</t>
    <phoneticPr fontId="1"/>
  </si>
  <si>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</si>
  <si>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t>c587&gt;OctβR1-RNAi</t>
    <phoneticPr fontId="1"/>
  </si>
  <si>
    <t>c587&gt;OctβR2-RNAi</t>
    <phoneticPr fontId="1"/>
  </si>
  <si>
    <t>c587&gt;OctβR3-RNAi</t>
    <phoneticPr fontId="1"/>
  </si>
  <si>
    <t>c587&gt;Oamb-RNAi1</t>
    <phoneticPr fontId="1"/>
  </si>
  <si>
    <t>c587&gt;Oamb-RNAi2</t>
    <phoneticPr fontId="1"/>
  </si>
  <si>
    <t>c587&gt;+ ; OambΔ/+</t>
    <phoneticPr fontId="1"/>
  </si>
  <si>
    <t>c587&gt;+ ; OambΔ/OambΔ</t>
    <phoneticPr fontId="1"/>
  </si>
  <si>
    <t>Figure 1E</t>
    <phoneticPr fontId="1"/>
  </si>
  <si>
    <t xml:space="preserve">Wilcoxon sum rank test </t>
  </si>
  <si>
    <t xml:space="preserve">Wilcoxon sum rank test </t>
    <phoneticPr fontId="1"/>
  </si>
  <si>
    <t>virgin</t>
  </si>
  <si>
    <t>sample number</t>
    <phoneticPr fontId="1"/>
  </si>
  <si>
    <t>c587&gt;OambAS ; OambΔ/OambΔ</t>
    <phoneticPr fontId="1"/>
  </si>
  <si>
    <t># of GSCs</t>
    <phoneticPr fontId="1"/>
  </si>
  <si>
    <t># of pH3+ cells</t>
    <phoneticPr fontId="1"/>
  </si>
  <si>
    <t>% of pH3+ GSCs</t>
    <phoneticPr fontId="1"/>
  </si>
  <si>
    <t>p value</t>
    <phoneticPr fontId="1"/>
  </si>
  <si>
    <t>Figure 1F</t>
    <phoneticPr fontId="1"/>
  </si>
  <si>
    <t xml:space="preserve"> </t>
    <phoneticPr fontId="16"/>
  </si>
  <si>
    <t>genotype</t>
    <phoneticPr fontId="16"/>
  </si>
  <si>
    <t>Mating</t>
    <phoneticPr fontId="16"/>
  </si>
  <si>
    <t>number</t>
    <phoneticPr fontId="16"/>
  </si>
  <si>
    <t>None</t>
    <phoneticPr fontId="16"/>
  </si>
  <si>
    <t>Somatic</t>
    <phoneticPr fontId="16"/>
  </si>
  <si>
    <t>Both</t>
    <phoneticPr fontId="16"/>
  </si>
  <si>
    <t>c587&gt;+</t>
    <phoneticPr fontId="16"/>
  </si>
  <si>
    <t>V</t>
    <phoneticPr fontId="16"/>
  </si>
  <si>
    <t>M</t>
    <phoneticPr fontId="16"/>
  </si>
  <si>
    <t>germ cell</t>
    <phoneticPr fontId="16"/>
  </si>
  <si>
    <t>germarium which have anti-Dcp-1+ Cells</t>
    <phoneticPr fontId="16"/>
  </si>
  <si>
    <t xml:space="preserve">％of germarium which have Dcp-1+ somatic cells </t>
    <phoneticPr fontId="16"/>
  </si>
  <si>
    <t xml:space="preserve">％of germarium which have Dcp-1+ germ cells </t>
    <phoneticPr fontId="1"/>
  </si>
  <si>
    <t>c587&gt;Oamb-IR1</t>
    <phoneticPr fontId="16"/>
  </si>
  <si>
    <t>c587&gt;Oamb-IR1</t>
    <phoneticPr fontId="1"/>
  </si>
  <si>
    <t>c587&gt;Oamb-IR2</t>
    <phoneticPr fontId="1"/>
  </si>
  <si>
    <t>c587&gt;+ virgin vs c587&gt;Oamb-RNAi1 virgin</t>
    <phoneticPr fontId="1"/>
  </si>
  <si>
    <t>c587&gt;+ Mated vs c587&gt;Oamb-RNAi1 Mated</t>
    <phoneticPr fontId="1"/>
  </si>
  <si>
    <t>P value</t>
    <phoneticPr fontId="1"/>
  </si>
  <si>
    <t>Fugure 1 figure suppelement1 B</t>
    <phoneticPr fontId="1"/>
  </si>
  <si>
    <t>+&gt;Oamb-RNAi1</t>
    <phoneticPr fontId="1"/>
  </si>
  <si>
    <t>nos&gt;Oamb-RNAi1</t>
    <phoneticPr fontId="1"/>
  </si>
  <si>
    <t>nSyb&gt;Oamb-RNAi1</t>
    <phoneticPr fontId="1"/>
  </si>
  <si>
    <t>bab&gt;Oamb-RNAi1</t>
    <phoneticPr fontId="1"/>
  </si>
  <si>
    <t>R44E10&gt;Oamb-RNAi2</t>
    <phoneticPr fontId="1"/>
  </si>
  <si>
    <t>RS&gt;+</t>
    <phoneticPr fontId="1"/>
  </si>
  <si>
    <t>RS&gt;Oamb-RNAi1</t>
    <phoneticPr fontId="1"/>
  </si>
  <si>
    <t>RS&gt;Oamb-RNAi2</t>
    <phoneticPr fontId="1"/>
  </si>
  <si>
    <t>R44E10&gt;Oamb-RNAi1</t>
    <phoneticPr fontId="1"/>
  </si>
  <si>
    <t>tj&gt;+</t>
    <phoneticPr fontId="1"/>
  </si>
  <si>
    <t>tj&gt;Oamb-RNAi1</t>
    <phoneticPr fontId="1"/>
  </si>
  <si>
    <t>tj&gt;Oamb-RNAi2</t>
    <phoneticPr fontId="1"/>
  </si>
  <si>
    <t>tj&gt;Oamb-RNAi3</t>
    <phoneticPr fontId="1"/>
  </si>
  <si>
    <t>Fugure 1 figure suppelement1 C</t>
    <phoneticPr fontId="1"/>
  </si>
  <si>
    <t>Fugure 1 figure suppelement1 E</t>
    <phoneticPr fontId="1"/>
  </si>
  <si>
    <t>c587&gt;Insp3R-RNAi</t>
    <phoneticPr fontId="1"/>
  </si>
  <si>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Virgin+OA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</si>
  <si>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Mated vs </t>
    </r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Virgin+OA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</si>
  <si>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c587&gt;Oamb-RNAi1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c587&gt;Oamb-RNAi1</t>
    </r>
    <r>
      <rPr>
        <sz val="11"/>
        <color theme="1"/>
        <rFont val="ヒラギノ角ゴシック W3"/>
        <family val="2"/>
        <charset val="128"/>
      </rPr>
      <t xml:space="preserve"> Virgin+OA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</si>
  <si>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c587&gt;Insp3R-RNAi1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c587&gt;Insp3R-RNAi1</t>
    </r>
    <r>
      <rPr>
        <sz val="11"/>
        <color theme="1"/>
        <rFont val="ヒラギノ角ゴシック W3"/>
        <family val="2"/>
        <charset val="128"/>
      </rPr>
      <t xml:space="preserve"> Virgin+OA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</si>
  <si>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Virgin+OA vs </t>
    </r>
    <r>
      <rPr>
        <i/>
        <sz val="11"/>
        <color theme="1"/>
        <rFont val="ヒラギノ角ゴシック W3"/>
        <family val="2"/>
        <charset val="128"/>
      </rPr>
      <t>c587&gt;Oamb-RNAi1</t>
    </r>
    <r>
      <rPr>
        <sz val="11"/>
        <color theme="1"/>
        <rFont val="ヒラギノ角ゴシック W3"/>
        <family val="2"/>
        <charset val="128"/>
      </rPr>
      <t xml:space="preserve"> Virgin+OA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</si>
  <si>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Virgin+OA vs </t>
    </r>
    <r>
      <rPr>
        <i/>
        <sz val="11"/>
        <color theme="1"/>
        <rFont val="ヒラギノ角ゴシック W3"/>
        <family val="2"/>
        <charset val="128"/>
      </rPr>
      <t>c587&gt;Insp3R-RNAi1</t>
    </r>
    <r>
      <rPr>
        <sz val="11"/>
        <color theme="1"/>
        <rFont val="ヒラギノ角ゴシック W3"/>
        <family val="2"/>
        <charset val="128"/>
      </rPr>
      <t xml:space="preserve"> Virgin+OA</t>
    </r>
    <phoneticPr fontId="1"/>
  </si>
  <si>
    <t>Figure 2A</t>
    <phoneticPr fontId="1"/>
  </si>
  <si>
    <t>Figure 2G</t>
    <phoneticPr fontId="1"/>
  </si>
  <si>
    <r>
      <rPr>
        <i/>
        <sz val="11"/>
        <color theme="1"/>
        <rFont val="ヒラギノ角ゴシック W3"/>
        <family val="2"/>
        <charset val="128"/>
      </rPr>
      <t>nSyb-GAL80, c587&gt;GFP</t>
    </r>
    <r>
      <rPr>
        <sz val="11"/>
        <color theme="1"/>
        <rFont val="ヒラギノ角ゴシック W3"/>
        <family val="2"/>
        <charset val="128"/>
      </rPr>
      <t xml:space="preserve"> Light vs </t>
    </r>
    <r>
      <rPr>
        <i/>
        <sz val="11"/>
        <color theme="1"/>
        <rFont val="ヒラギノ角ゴシック W3"/>
        <family val="2"/>
        <charset val="128"/>
      </rPr>
      <t>nSyb-GAL80, c587&gt;GFP</t>
    </r>
    <r>
      <rPr>
        <sz val="11"/>
        <color theme="1"/>
        <rFont val="ヒラギノ角ゴシック W3"/>
        <family val="2"/>
        <charset val="128"/>
      </rPr>
      <t xml:space="preserve"> Light+ATR</t>
    </r>
    <phoneticPr fontId="1"/>
  </si>
  <si>
    <r>
      <rPr>
        <i/>
        <sz val="11"/>
        <color theme="1"/>
        <rFont val="ヒラギノ角ゴシック W3"/>
        <family val="2"/>
        <charset val="128"/>
      </rPr>
      <t>nSyb-GAL80, c587&gt;Cschrimson</t>
    </r>
    <r>
      <rPr>
        <sz val="11"/>
        <color theme="1"/>
        <rFont val="ヒラギノ角ゴシック W3"/>
        <family val="2"/>
        <charset val="128"/>
      </rPr>
      <t xml:space="preserve"> Light vs </t>
    </r>
    <r>
      <rPr>
        <i/>
        <sz val="11"/>
        <color theme="1"/>
        <rFont val="ヒラギノ角ゴシック W3"/>
        <family val="2"/>
        <charset val="128"/>
      </rPr>
      <t>nSyb-GAL80, c587&gt;Cschrimson</t>
    </r>
    <r>
      <rPr>
        <sz val="11"/>
        <color theme="1"/>
        <rFont val="ヒラギノ角ゴシック W3"/>
        <family val="2"/>
        <charset val="128"/>
      </rPr>
      <t xml:space="preserve"> Light+ATR</t>
    </r>
    <phoneticPr fontId="1"/>
  </si>
  <si>
    <t>Figure 2J</t>
    <phoneticPr fontId="1"/>
  </si>
  <si>
    <r>
      <rPr>
        <i/>
        <sz val="11"/>
        <color theme="1"/>
        <rFont val="ヒラギノ角ゴシック W3"/>
        <family val="2"/>
        <charset val="128"/>
      </rPr>
      <t>c587&gt;Insp3R-RNAi1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c587&gt;Insp3R-RNAi1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</si>
  <si>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c587&gt;Insp3R OE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c587&gt;Insp3R OE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</si>
  <si>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</si>
  <si>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c587&gt;Insp3R OE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 xml:space="preserve">c587&gt;+ </t>
    </r>
    <r>
      <rPr>
        <sz val="11"/>
        <color theme="1"/>
        <rFont val="ヒラギノ角ゴシック W3"/>
        <family val="2"/>
        <charset val="128"/>
      </rPr>
      <t>virgin</t>
    </r>
    <phoneticPr fontId="1"/>
  </si>
  <si>
    <t xml:space="preserve">Wilcoxon sum rank test with holm correction </t>
    <phoneticPr fontId="1"/>
  </si>
  <si>
    <t>nSyb-GAL80,c587&gt;Cschrimson</t>
    <phoneticPr fontId="1"/>
  </si>
  <si>
    <t>Figure 2H</t>
    <phoneticPr fontId="1"/>
  </si>
  <si>
    <t>Fisher's Exact test</t>
    <phoneticPr fontId="1"/>
  </si>
  <si>
    <t>Figure 2 figure supplement1A</t>
    <phoneticPr fontId="1"/>
  </si>
  <si>
    <t>-</t>
    <phoneticPr fontId="1"/>
  </si>
  <si>
    <t>OA treatment</t>
    <phoneticPr fontId="1"/>
  </si>
  <si>
    <t>w1118 - vs w1118 1 mM OA</t>
    <phoneticPr fontId="1"/>
  </si>
  <si>
    <t>Figure 4A</t>
    <phoneticPr fontId="1"/>
  </si>
  <si>
    <t>c587&gt;nvd-RNAi1</t>
    <phoneticPr fontId="1"/>
  </si>
  <si>
    <t>c587&gt;nvd-RNAi2</t>
    <phoneticPr fontId="1"/>
  </si>
  <si>
    <t>c587&gt;EcR-RNAi</t>
    <phoneticPr fontId="1"/>
  </si>
  <si>
    <t>Figure 4B</t>
    <phoneticPr fontId="1"/>
  </si>
  <si>
    <t xml:space="preserve">virgin </t>
    <phoneticPr fontId="1"/>
  </si>
  <si>
    <t>virgin +OA</t>
    <phoneticPr fontId="1"/>
  </si>
  <si>
    <t>virgin +20E</t>
    <phoneticPr fontId="1"/>
  </si>
  <si>
    <t>virgin +OA, +20E</t>
    <phoneticPr fontId="1"/>
  </si>
  <si>
    <t>Wilcoxon sum rank test  with Holm correction</t>
    <phoneticPr fontId="1"/>
  </si>
  <si>
    <t>EcR A483T/ EcRM54fs</t>
    <phoneticPr fontId="1"/>
  </si>
  <si>
    <t>Figure 4C</t>
    <phoneticPr fontId="1"/>
  </si>
  <si>
    <t>Figure 3A</t>
    <phoneticPr fontId="1"/>
  </si>
  <si>
    <t>Figure 3B</t>
    <phoneticPr fontId="1"/>
  </si>
  <si>
    <t>Figure 3C</t>
    <phoneticPr fontId="1"/>
  </si>
  <si>
    <t>21℃ virgin</t>
    <phoneticPr fontId="1"/>
  </si>
  <si>
    <t>21℃ mated</t>
    <phoneticPr fontId="1"/>
  </si>
  <si>
    <t>31℃ virgin</t>
    <phoneticPr fontId="1"/>
  </si>
  <si>
    <t>31℃ mated</t>
    <phoneticPr fontId="1"/>
  </si>
  <si>
    <t>21℃ virgin +OA</t>
    <phoneticPr fontId="1"/>
  </si>
  <si>
    <t>31℃ virgin +OA</t>
    <phoneticPr fontId="1"/>
  </si>
  <si>
    <t>c587&gt;Mmp2-RNAi1</t>
    <phoneticPr fontId="1"/>
  </si>
  <si>
    <t>c587&gt;Mmp2-RNAi2</t>
    <phoneticPr fontId="1"/>
  </si>
  <si>
    <t>c587&gt;Timp-RNAi</t>
    <phoneticPr fontId="1"/>
  </si>
  <si>
    <t>c587&gt;Timp OE</t>
    <phoneticPr fontId="1"/>
  </si>
  <si>
    <t>Figure 4E</t>
    <phoneticPr fontId="1"/>
  </si>
  <si>
    <r>
      <t xml:space="preserve">c587&gt;Timp-RNAi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c587&gt;Timp-RNAi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</si>
  <si>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c587&gt;Timp-OE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c587&gt;Timp-OE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</si>
  <si>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c587&gt;Timp-RNAi</t>
    </r>
    <r>
      <rPr>
        <sz val="11"/>
        <color theme="1"/>
        <rFont val="ヒラギノ角ゴシック W3"/>
        <family val="2"/>
        <charset val="128"/>
      </rPr>
      <t xml:space="preserve"> virgin</t>
    </r>
    <phoneticPr fontId="1"/>
  </si>
  <si>
    <r>
      <t xml:space="preserve">c587&gt;Mmp2-RNAi1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c587&gt;Mmpw-RNAi1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</si>
  <si>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c587&gt;Mmp2-RNAi2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c587&gt;Mmpw-RNAi2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</si>
  <si>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1"/>
        <color theme="1"/>
        <rFont val="ヒラギノ角ゴシック W3"/>
        <family val="2"/>
        <charset val="128"/>
      </rPr>
      <t xml:space="preserve">c587&gt;Mmp2-RNAi1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c587&gt;+</t>
    </r>
    <r>
      <rPr>
        <sz val="11"/>
        <color theme="1"/>
        <rFont val="ヒラギノ角ゴシック W3"/>
        <family val="2"/>
        <charset val="128"/>
      </rPr>
      <t xml:space="preserve"> Virgin+OA</t>
    </r>
    <phoneticPr fontId="1"/>
  </si>
  <si>
    <r>
      <rPr>
        <i/>
        <sz val="11"/>
        <color theme="1"/>
        <rFont val="ヒラギノ角ゴシック W3"/>
        <family val="2"/>
        <charset val="128"/>
      </rPr>
      <t xml:space="preserve">c587&gt;Mmp2-RNAi1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c587&gt;Mmp2-RNAi</t>
    </r>
    <r>
      <rPr>
        <sz val="11"/>
        <color theme="1"/>
        <rFont val="ヒラギノ角ゴシック W3"/>
        <family val="2"/>
        <charset val="128"/>
      </rPr>
      <t xml:space="preserve"> Virgin+OA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</si>
  <si>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c587&gt;Insp3R OE, LacZ-RNAi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c587&gt;Insp3R OE, LacZ-RNAi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</si>
  <si>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t>c587&gt;Insp3R, lacZ-RNAi</t>
    <phoneticPr fontId="1"/>
  </si>
  <si>
    <t>c587&gt;Insp3R, Oamb-RNAi1</t>
    <phoneticPr fontId="1"/>
  </si>
  <si>
    <t>c587&gt;Insp3R, Mmp2-RNAi1</t>
    <phoneticPr fontId="1"/>
  </si>
  <si>
    <t>c587&gt;Insp3R, Nvd-RNAi1</t>
    <phoneticPr fontId="1"/>
  </si>
  <si>
    <r>
      <rPr>
        <i/>
        <sz val="11"/>
        <color theme="1"/>
        <rFont val="ヒラギノ角ゴシック W3"/>
        <family val="2"/>
        <charset val="128"/>
      </rPr>
      <t>c587&gt;Insp3R OE, Oamb-RNAi1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c587&gt;Insp3R OE, Oamb-RNAi1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</si>
  <si>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c587&gt;Insp3R OE, LacZ-RNAi1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c587&gt;Insp3R OE, Mmp2-RNAi1</t>
    </r>
    <r>
      <rPr>
        <sz val="11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</si>
  <si>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c587&gt;Insp3R OE, LacZ-RNAi1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c587&gt;Insp3R OE, Mmp2-RNAi1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</si>
  <si>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c587&gt;Insp3R OE, LacZ-RNAi1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c587&gt;Insp3R OE, nvd-RNAi1</t>
    </r>
    <r>
      <rPr>
        <sz val="11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</si>
  <si>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11"/>
        <color theme="1"/>
        <rFont val="ヒラギノ角ゴシック W3"/>
        <family val="2"/>
        <charset val="128"/>
      </rPr>
      <t>c587&gt;Insp3R OE, LacZ-RNAi1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c587&gt;Insp3R OE, nvd-RNAi1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</si>
  <si>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t>Tdc2&gt;Tdc2-RNAi1</t>
    <phoneticPr fontId="1"/>
  </si>
  <si>
    <t>Tdc2&gt;stop&gt;TNT, dsx-FLP</t>
    <phoneticPr fontId="1"/>
  </si>
  <si>
    <t>Tdc2&gt;stop&gt;TNTin, dsx-FLP</t>
    <phoneticPr fontId="1"/>
  </si>
  <si>
    <t>Figure 5A</t>
    <phoneticPr fontId="1"/>
  </si>
  <si>
    <t>Figure 5D</t>
    <phoneticPr fontId="1"/>
  </si>
  <si>
    <t>Figure 5F</t>
    <phoneticPr fontId="1"/>
  </si>
  <si>
    <t>Figure 5G</t>
    <phoneticPr fontId="1"/>
  </si>
  <si>
    <t>Tdc2&gt;Tβh-RNAi1</t>
    <phoneticPr fontId="1"/>
  </si>
  <si>
    <r>
      <rPr>
        <i/>
        <sz val="11"/>
        <color theme="1"/>
        <rFont val="ヒラギノ角ゴシック W3"/>
        <family val="2"/>
        <charset val="128"/>
      </rPr>
      <t>Tdc2&gt;+</t>
    </r>
    <r>
      <rPr>
        <sz val="11"/>
        <color theme="1"/>
        <rFont val="ヒラギノ角ゴシック W3"/>
        <family val="2"/>
        <charset val="128"/>
      </rPr>
      <t xml:space="preserve"> Virgin vs Tdc2</t>
    </r>
    <r>
      <rPr>
        <i/>
        <sz val="11"/>
        <color theme="1"/>
        <rFont val="ヒラギノ角ゴシック W3"/>
        <family val="2"/>
        <charset val="128"/>
      </rPr>
      <t>&gt;+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</si>
  <si>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t xml:space="preserve">Wilcoxon sum rank test with holm correction 
</t>
    <phoneticPr fontId="1"/>
  </si>
  <si>
    <t>tub&gt;GAL80&gt;:Tdc2&gt;Tdc2-RNAi1, dsx-FLP</t>
    <phoneticPr fontId="1"/>
  </si>
  <si>
    <t>Figure 5C</t>
    <phoneticPr fontId="1"/>
  </si>
  <si>
    <t>+&gt;stop&gt;TrpA1 ;dsx-FLP 17℃</t>
    <phoneticPr fontId="1"/>
  </si>
  <si>
    <t>Tdc2&gt;+;OambΔ/+17℃</t>
    <phoneticPr fontId="1"/>
  </si>
  <si>
    <t>Tdc2&gt;+;OambΔ/+29℃</t>
    <phoneticPr fontId="1"/>
  </si>
  <si>
    <t>Tdc2&gt;TrpA1;OambΔ/+17℃</t>
    <phoneticPr fontId="1"/>
  </si>
  <si>
    <t>Tdc2&gt;TrpA1;OambΔ/+29℃</t>
    <phoneticPr fontId="1"/>
  </si>
  <si>
    <t>Tdc2&gt;TrpA1;OambΔ/OambΔ 17℃</t>
    <phoneticPr fontId="1"/>
  </si>
  <si>
    <t>'Tdc2&gt;TrpA1;OambΔ/OambΔ 29℃</t>
    <phoneticPr fontId="1"/>
  </si>
  <si>
    <t>Figure 5E</t>
    <phoneticPr fontId="1"/>
  </si>
  <si>
    <t># of total GSCs</t>
    <phoneticPr fontId="1"/>
  </si>
  <si>
    <t>bab&gt;Mmp2-RNAi1</t>
    <phoneticPr fontId="1"/>
  </si>
  <si>
    <t>bab&gt;Mmp2-RNAi2</t>
    <phoneticPr fontId="1"/>
  </si>
  <si>
    <t>+&gt;Mmp2-RNAi1</t>
    <phoneticPr fontId="1"/>
  </si>
  <si>
    <t>nSyb&gt;Mmp2-RNAi1</t>
    <phoneticPr fontId="1"/>
  </si>
  <si>
    <t>R44E10&gt;Mmp2-RNAi1</t>
    <phoneticPr fontId="1"/>
  </si>
  <si>
    <t>tj&gt;Mmp2-RNAi1</t>
    <phoneticPr fontId="1"/>
  </si>
  <si>
    <t xml:space="preserve">Fugure 4 figure suppelement1A
</t>
    <phoneticPr fontId="1"/>
  </si>
  <si>
    <t xml:space="preserve">Fugure 4 figure suppelement1B
</t>
    <phoneticPr fontId="1"/>
  </si>
  <si>
    <t xml:space="preserve">Wilcoxon sum rank test  </t>
    <phoneticPr fontId="1"/>
  </si>
  <si>
    <t>c587&gt;Timp-RNAi2</t>
    <phoneticPr fontId="1"/>
  </si>
  <si>
    <t>+&gt;Timp-RNAi2</t>
    <phoneticPr fontId="1"/>
  </si>
  <si>
    <t>bab&gt;Timp-RNAi2</t>
    <phoneticPr fontId="1"/>
  </si>
  <si>
    <t>R44E10&gt;Timp-RNAi2</t>
    <phoneticPr fontId="1"/>
  </si>
  <si>
    <t xml:space="preserve">Fugure 4 figure suppelement1C
</t>
    <phoneticPr fontId="1"/>
  </si>
  <si>
    <t>c587&gt;Oamb-RNAi1</t>
    <phoneticPr fontId="16"/>
  </si>
  <si>
    <t>8 cap cells</t>
    <phoneticPr fontId="1"/>
  </si>
  <si>
    <t>7 cap cells</t>
    <phoneticPr fontId="1"/>
  </si>
  <si>
    <t>6 cap cells</t>
    <phoneticPr fontId="1"/>
  </si>
  <si>
    <t>5 cap cells</t>
  </si>
  <si>
    <t>4 cap cells</t>
  </si>
  <si>
    <t>3 cap cells</t>
  </si>
  <si>
    <t>2 cap cells</t>
  </si>
  <si>
    <t>average # of cap cells</t>
    <phoneticPr fontId="1"/>
  </si>
  <si>
    <t>Fugure 4 figure suppelement1D</t>
    <phoneticPr fontId="1"/>
  </si>
  <si>
    <t>c587&gt;Mmp2-RNAi1</t>
    <phoneticPr fontId="16"/>
  </si>
  <si>
    <t>nSyb&gt;TβH-RNAi1</t>
    <phoneticPr fontId="1"/>
  </si>
  <si>
    <t>Tdc2&gt;TβH-RNAi2</t>
    <phoneticPr fontId="1"/>
  </si>
  <si>
    <t>Tdc2&gt;Tdc2-RNAi2</t>
    <phoneticPr fontId="1"/>
  </si>
  <si>
    <t>Figure5 figure supplement1A</t>
    <phoneticPr fontId="1"/>
  </si>
  <si>
    <t>Figure5 figure supplement1B</t>
    <phoneticPr fontId="1"/>
  </si>
  <si>
    <t>nSyb&gt;Tdc2-RNAi1</t>
    <phoneticPr fontId="1"/>
  </si>
  <si>
    <t>ppk&gt;ChAT-RNAi1</t>
    <phoneticPr fontId="1"/>
  </si>
  <si>
    <t>ppk&gt;ChAT-RNAi2</t>
    <phoneticPr fontId="1"/>
  </si>
  <si>
    <t>Figure 6E</t>
    <phoneticPr fontId="1"/>
  </si>
  <si>
    <t>Figure 6F</t>
    <phoneticPr fontId="1"/>
  </si>
  <si>
    <t>Tdc2&gt;+; SPSN-LexA&gt;shibire ts</t>
    <phoneticPr fontId="1"/>
  </si>
  <si>
    <t>Tdc2&gt;Tdc2-RNAi1 ; SPSN-LexA&gt;shibire ts</t>
    <phoneticPr fontId="1"/>
  </si>
  <si>
    <t>21°C, virgin</t>
    <rPh sb="0" eb="2">
      <t>ド</t>
    </rPh>
    <phoneticPr fontId="1"/>
  </si>
  <si>
    <t>21°C, mated</t>
    <rPh sb="0" eb="2">
      <t>ド</t>
    </rPh>
    <phoneticPr fontId="1"/>
  </si>
  <si>
    <t>31°C, virgin</t>
    <rPh sb="0" eb="5">
      <t>ド</t>
    </rPh>
    <phoneticPr fontId="1"/>
  </si>
  <si>
    <t>4 GSCs</t>
    <phoneticPr fontId="1"/>
  </si>
  <si>
    <t>c587&gt;+, SPSN-LexA&gt;kir2.1</t>
    <phoneticPr fontId="1"/>
  </si>
  <si>
    <t>c587&gt;Oamb-RNAi1, SPSN-LexA&gt;-kir2.1</t>
    <phoneticPr fontId="1"/>
  </si>
  <si>
    <t>c587&gt;Insp3R-RNAi, SPSN-LexA&gt;-kir2.1</t>
    <phoneticPr fontId="1"/>
  </si>
  <si>
    <t>Tdc2&gt;nAChRα1-RNAi</t>
    <phoneticPr fontId="1"/>
  </si>
  <si>
    <t>Tdc2&gt;nAChRα2-RNAi</t>
    <phoneticPr fontId="1"/>
  </si>
  <si>
    <t>Tdc2&gt;nAChRα3-RNAi</t>
    <phoneticPr fontId="1"/>
  </si>
  <si>
    <t>Tdc2&gt;nAChRβ1-RNAi</t>
    <phoneticPr fontId="1"/>
  </si>
  <si>
    <t>Tdc2&gt;nAChRβ2-RNAi</t>
    <phoneticPr fontId="1"/>
  </si>
  <si>
    <r>
      <t xml:space="preserve">Tdc2&gt;nAChRα1-RNAi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Tdc2&gt;nAChRα1-RNAi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</si>
  <si>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Tdc2&gt;nAChRα2-RNAi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Tdc2&gt;nAChRα2-RNAi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</si>
  <si>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Tdc2&gt;nAChRα3-RNAi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Tdc2&gt;nAChRα3-RNAi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</si>
  <si>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Tdc2&gt;nAChRβ1-RNAi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Tdc2&gt;nAChRβ1-RNAi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</si>
  <si>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Tdc2&gt;nAChRβ2-RNAi </t>
    </r>
    <r>
      <rPr>
        <sz val="11"/>
        <color theme="1"/>
        <rFont val="ヒラギノ角ゴシック W3"/>
        <family val="2"/>
        <charset val="128"/>
      </rPr>
      <t xml:space="preserve">virgin vs </t>
    </r>
    <r>
      <rPr>
        <i/>
        <sz val="11"/>
        <color theme="1"/>
        <rFont val="ヒラギノ角ゴシック W3"/>
        <family val="2"/>
        <charset val="128"/>
      </rPr>
      <t>Tdc2&gt;nAChRβ2-RNAi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</si>
  <si>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t>Figure6 figure supplement1A</t>
    <phoneticPr fontId="1"/>
  </si>
  <si>
    <t>Figure6 figure supplement2B</t>
    <phoneticPr fontId="1"/>
  </si>
  <si>
    <t>Figure6 figure supplement2C</t>
    <phoneticPr fontId="1"/>
  </si>
  <si>
    <t>nAchRα1 228/+</t>
    <phoneticPr fontId="1"/>
  </si>
  <si>
    <t>nAchRα1 326/+</t>
    <phoneticPr fontId="1"/>
  </si>
  <si>
    <t>nAchRα1 228/nAchRα1 326</t>
    <phoneticPr fontId="1"/>
  </si>
  <si>
    <r>
      <rPr>
        <i/>
        <sz val="11"/>
        <color theme="1"/>
        <rFont val="ヒラギノ角ゴシック W3"/>
        <family val="2"/>
        <charset val="128"/>
      </rPr>
      <t>nAchRα1 228/+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nAchRα1 228/+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</si>
  <si>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1"/>
        <color theme="1"/>
        <rFont val="ヒラギノ角ゴシック W3"/>
        <family val="2"/>
        <charset val="128"/>
      </rPr>
      <t>nAchRα1 326/+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nAchRα1 326/+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</si>
  <si>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1"/>
        <color theme="1"/>
        <rFont val="ヒラギノ角ゴシック W3"/>
        <family val="2"/>
        <charset val="128"/>
      </rPr>
      <t>nAchRα1 228/nAchRα1 326</t>
    </r>
    <r>
      <rPr>
        <sz val="11"/>
        <color theme="1"/>
        <rFont val="ヒラギノ角ゴシック W3"/>
        <family val="2"/>
        <charset val="128"/>
      </rPr>
      <t xml:space="preserve"> virgin vs </t>
    </r>
    <r>
      <rPr>
        <i/>
        <sz val="11"/>
        <color theme="1"/>
        <rFont val="ヒラギノ角ゴシック W3"/>
        <family val="2"/>
        <charset val="128"/>
      </rPr>
      <t>nAchRα1 228/nAchRα1 326</t>
    </r>
    <r>
      <rPr>
        <sz val="11"/>
        <color theme="1"/>
        <rFont val="ヒラギノ角ゴシック W3"/>
        <family val="2"/>
        <charset val="128"/>
      </rPr>
      <t xml:space="preserve"> mated</t>
    </r>
    <phoneticPr fontId="1"/>
  </si>
  <si>
    <t>Tdc2&gt;+ ; nAchRα1 228/nAchRα1 326</t>
    <phoneticPr fontId="1"/>
  </si>
  <si>
    <t>Tdc2&gt;nAChRα1 ; nAchRα1 228/nAchRα1 326</t>
    <phoneticPr fontId="1"/>
  </si>
  <si>
    <r>
      <rPr>
        <i/>
        <sz val="9"/>
        <color theme="1"/>
        <rFont val="ヒラギノ角ゴシック W3"/>
        <family val="2"/>
        <charset val="128"/>
      </rPr>
      <t>Tdc2&gt;+ ; nAchRα1 228/nAchRα1 326</t>
    </r>
    <r>
      <rPr>
        <sz val="9"/>
        <color theme="1"/>
        <rFont val="ヒラギノ角ゴシック W3"/>
        <family val="2"/>
        <charset val="128"/>
      </rPr>
      <t xml:space="preserve"> virgin vs </t>
    </r>
    <r>
      <rPr>
        <i/>
        <sz val="9"/>
        <color theme="1"/>
        <rFont val="ヒラギノ角ゴシック W3"/>
        <family val="2"/>
        <charset val="128"/>
      </rPr>
      <t>Tdc2&gt;nAChRα1 ; nAchRα1 228/nAchRα1 326</t>
    </r>
    <r>
      <rPr>
        <sz val="9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</si>
  <si>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9"/>
        <color theme="1"/>
        <rFont val="ヒラギノ角ゴシック W3"/>
        <family val="2"/>
        <charset val="128"/>
      </rPr>
      <t>Tdc2&gt;+ ; nAchRα1 228/nAchRα1 326</t>
    </r>
    <r>
      <rPr>
        <sz val="9"/>
        <color theme="1"/>
        <rFont val="ヒラギノ角ゴシック W3"/>
        <family val="2"/>
        <charset val="128"/>
      </rPr>
      <t xml:space="preserve"> mated vs </t>
    </r>
    <r>
      <rPr>
        <i/>
        <sz val="9"/>
        <color theme="1"/>
        <rFont val="ヒラギノ角ゴシック W3"/>
        <family val="2"/>
        <charset val="128"/>
      </rPr>
      <t>Tdc2&gt;nAChRα1 ; nAchRα1 228/nAchRα1 326</t>
    </r>
    <r>
      <rPr>
        <sz val="9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</si>
  <si>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9"/>
        <color theme="1"/>
        <rFont val="ヒラギノ角ゴシック W3"/>
        <family val="2"/>
        <charset val="128"/>
      </rPr>
      <t>Tdc2&gt;nAChRα1 ; nAchRα1 228/nAchRα1 326 virgin</t>
    </r>
    <r>
      <rPr>
        <sz val="9"/>
        <color theme="1"/>
        <rFont val="ヒラギノ角ゴシック W3"/>
        <family val="2"/>
        <charset val="128"/>
      </rPr>
      <t xml:space="preserve"> vs </t>
    </r>
    <r>
      <rPr>
        <i/>
        <sz val="9"/>
        <color theme="1"/>
        <rFont val="ヒラギノ角ゴシック W3"/>
        <family val="2"/>
        <charset val="128"/>
      </rPr>
      <t>Tdc2&gt;nAChRα1 ; nAchRα1 228/nAchRα1 326</t>
    </r>
    <r>
      <rPr>
        <sz val="9"/>
        <color theme="1"/>
        <rFont val="ヒラギノ角ゴシック W3"/>
        <family val="2"/>
        <charset val="128"/>
      </rPr>
      <t xml:space="preserve"> mated</t>
    </r>
    <phoneticPr fontId="1"/>
  </si>
  <si>
    <t>Fisher's exact test</t>
    <phoneticPr fontId="1"/>
  </si>
  <si>
    <t>Fisher's exact test with Holm correction</t>
    <phoneticPr fontId="1"/>
  </si>
  <si>
    <r>
      <rPr>
        <i/>
        <sz val="12"/>
        <color theme="1"/>
        <rFont val="ヒラギノ角ゴシック W3"/>
        <family val="2"/>
        <charset val="128"/>
      </rPr>
      <t>c587&gt;+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c587&gt;+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</si>
  <si>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c587&gt;OctβR1-RNAi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c587&gt;OctβR1-RNAi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</si>
  <si>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c587&gt;OctβR2-RNAi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c587&gt;OctβR2-RNAi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</si>
  <si>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c587&gt;OctβR3-RNAi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c587&gt;OctβR3-RNAi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</si>
  <si>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c587&gt;Oamb-RNAi1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c587&gt;Oamb-RNAi1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</si>
  <si>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c587&gt;+ </t>
    </r>
    <r>
      <rPr>
        <sz val="12"/>
        <color theme="1"/>
        <rFont val="ヒラギノ角ゴシック W3"/>
        <family val="2"/>
        <charset val="128"/>
      </rPr>
      <t xml:space="preserve">Mated vs </t>
    </r>
    <r>
      <rPr>
        <i/>
        <sz val="12"/>
        <color theme="1"/>
        <rFont val="ヒラギノ角ゴシック W3"/>
        <family val="2"/>
        <charset val="128"/>
      </rPr>
      <t>c587&gt;Oamb-RNAi1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</si>
  <si>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c587&gt;Oamb-RNAi2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c587&gt;Oamb-RNAi2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</si>
  <si>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c587&gt;+ </t>
    </r>
    <r>
      <rPr>
        <sz val="12"/>
        <color theme="1"/>
        <rFont val="ヒラギノ角ゴシック W3"/>
        <family val="2"/>
        <charset val="128"/>
      </rPr>
      <t xml:space="preserve">Mated vs </t>
    </r>
    <r>
      <rPr>
        <i/>
        <sz val="12"/>
        <color theme="1"/>
        <rFont val="ヒラギノ角ゴシック W3"/>
        <family val="2"/>
        <charset val="128"/>
      </rPr>
      <t>c587&gt;Oamb-RNAi2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</si>
  <si>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c587&gt;+ ; OambΔ/+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 xml:space="preserve">c587&gt;+ ; OambΔ/+ </t>
    </r>
    <r>
      <rPr>
        <sz val="12"/>
        <color theme="1"/>
        <rFont val="ヒラギノ角ゴシック W3"/>
        <family val="2"/>
        <charset val="128"/>
      </rPr>
      <t>Mated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</si>
  <si>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c587&gt;+ ; OambΔ/OambΔ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c587&gt;+ ; OambΔ/OambΔ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</si>
  <si>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c587&gt;OambAS ; OambΔ/OambΔ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c587&gt;OambAS ; OambΔ/OambΔ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</si>
  <si>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c587&gt;Oamb-RNAi1 </t>
    </r>
    <r>
      <rPr>
        <sz val="12"/>
        <color theme="1"/>
        <rFont val="ヒラギノ角ゴシック W3"/>
        <family val="2"/>
        <charset val="128"/>
      </rPr>
      <t>virgin vs c587&gt;</t>
    </r>
    <r>
      <rPr>
        <i/>
        <sz val="12"/>
        <color theme="1"/>
        <rFont val="ヒラギノ角ゴシック W3"/>
        <family val="2"/>
        <charset val="128"/>
      </rPr>
      <t>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</si>
  <si>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c587&gt;+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c587&gt;Oamb-RNAi1</t>
    </r>
    <r>
      <rPr>
        <sz val="12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</si>
  <si>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tj&gt;+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tj&gt;+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</si>
  <si>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tj&gt;Oamb-RNAi1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tj&gt;Oamb-RNAi1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</si>
  <si>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tj&gt;Oamb-RNAi2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tj&gt;Oamb-RNAi2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</si>
  <si>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tj&gt;Oamb-RNAi3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tj&gt;Oamb-RNAi3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</si>
  <si>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+&gt;Oamb-RNAi1</t>
    </r>
    <r>
      <rPr>
        <sz val="12"/>
        <color theme="1"/>
        <rFont val="ヒラギノ角ゴシック W3"/>
        <family val="2"/>
        <charset val="128"/>
      </rPr>
      <t xml:space="preserve"> vigin vs+</t>
    </r>
    <r>
      <rPr>
        <i/>
        <sz val="12"/>
        <color theme="1"/>
        <rFont val="ヒラギノ角ゴシック W3"/>
        <family val="2"/>
        <charset val="128"/>
      </rPr>
      <t>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</si>
  <si>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>nos</t>
    </r>
    <r>
      <rPr>
        <i/>
        <sz val="12"/>
        <color theme="1"/>
        <rFont val="ヒラギノ角ゴシック W3"/>
        <family val="2"/>
        <charset val="128"/>
      </rPr>
      <t>&gt;Oamb-RNAi1</t>
    </r>
    <r>
      <rPr>
        <sz val="12"/>
        <color theme="1"/>
        <rFont val="ヒラギノ角ゴシック W3"/>
        <family val="2"/>
        <charset val="128"/>
      </rPr>
      <t xml:space="preserve"> vigin nos</t>
    </r>
    <r>
      <rPr>
        <i/>
        <sz val="12"/>
        <color theme="1"/>
        <rFont val="ヒラギノ角ゴシック W3"/>
        <family val="2"/>
        <charset val="128"/>
      </rPr>
      <t>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</si>
  <si>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>nSyb</t>
    </r>
    <r>
      <rPr>
        <i/>
        <sz val="12"/>
        <color theme="1"/>
        <rFont val="ヒラギノ角ゴシック W3"/>
        <family val="2"/>
        <charset val="128"/>
      </rPr>
      <t>&gt;Oamb-RNAi1</t>
    </r>
    <r>
      <rPr>
        <sz val="12"/>
        <color theme="1"/>
        <rFont val="ヒラギノ角ゴシック W3"/>
        <family val="2"/>
        <charset val="128"/>
      </rPr>
      <t xml:space="preserve"> vigin nSyb</t>
    </r>
    <r>
      <rPr>
        <i/>
        <sz val="12"/>
        <color theme="1"/>
        <rFont val="ヒラギノ角ゴシック W3"/>
        <family val="2"/>
        <charset val="128"/>
      </rPr>
      <t>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</si>
  <si>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bab&gt;Oamb-RNAi1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bab&gt;Oamb-RNAi1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</si>
  <si>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R44E10&gt;+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R44E10&gt;+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</si>
  <si>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R44E10&gt;Oamb-RNAi1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R44E10&gt;Oamb-RNAi1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</si>
  <si>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R44E10&gt;Oamb-RNAi2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R44E10&gt;Oamb-RNAi2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</si>
  <si>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RS&gt;+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RS&gt;+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</si>
  <si>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RS&gt;Oamb-RNAi1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RS&gt;Oamb-RNAi1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</si>
  <si>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RS&gt;Oamb-RNAi2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RS&gt;Oamb-RNAi2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</si>
  <si>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w1118</t>
    </r>
    <r>
      <rPr>
        <sz val="12"/>
        <color theme="1"/>
        <rFont val="ヒラギノ角ゴシック W3"/>
        <family val="2"/>
        <charset val="128"/>
      </rPr>
      <t xml:space="preserve"> - vs </t>
    </r>
    <r>
      <rPr>
        <i/>
        <sz val="12"/>
        <color theme="1"/>
        <rFont val="ヒラギノ角ゴシック W3"/>
        <family val="2"/>
        <charset val="128"/>
      </rPr>
      <t>w1118</t>
    </r>
    <r>
      <rPr>
        <sz val="12"/>
        <color theme="1"/>
        <rFont val="ヒラギノ角ゴシック W3"/>
        <family val="2"/>
        <charset val="128"/>
      </rPr>
      <t xml:space="preserve"> 1 μM OA</t>
    </r>
    <phoneticPr fontId="1"/>
  </si>
  <si>
    <r>
      <rPr>
        <i/>
        <sz val="12"/>
        <color theme="1"/>
        <rFont val="ヒラギノ角ゴシック W3"/>
        <family val="2"/>
        <charset val="128"/>
      </rPr>
      <t>w1118</t>
    </r>
    <r>
      <rPr>
        <sz val="12"/>
        <color theme="1"/>
        <rFont val="ヒラギノ角ゴシック W3"/>
        <family val="2"/>
        <charset val="128"/>
      </rPr>
      <t xml:space="preserve"> - vs </t>
    </r>
    <r>
      <rPr>
        <i/>
        <sz val="12"/>
        <color theme="1"/>
        <rFont val="ヒラギノ角ゴシック W3"/>
        <family val="2"/>
        <charset val="128"/>
      </rPr>
      <t>w1118</t>
    </r>
    <r>
      <rPr>
        <sz val="12"/>
        <color theme="1"/>
        <rFont val="ヒラギノ角ゴシック W3"/>
        <family val="2"/>
        <charset val="128"/>
      </rPr>
      <t xml:space="preserve"> 10 μM OA</t>
    </r>
    <phoneticPr fontId="1"/>
  </si>
  <si>
    <r>
      <rPr>
        <i/>
        <sz val="12"/>
        <color theme="1"/>
        <rFont val="ヒラギノ角ゴシック W3"/>
        <family val="2"/>
        <charset val="128"/>
      </rPr>
      <t>w1118</t>
    </r>
    <r>
      <rPr>
        <sz val="12"/>
        <color theme="1"/>
        <rFont val="ヒラギノ角ゴシック W3"/>
        <family val="2"/>
        <charset val="128"/>
      </rPr>
      <t xml:space="preserve"> - vs </t>
    </r>
    <r>
      <rPr>
        <i/>
        <sz val="12"/>
        <color theme="1"/>
        <rFont val="ヒラギノ角ゴシック W3"/>
        <family val="2"/>
        <charset val="128"/>
      </rPr>
      <t>w1118</t>
    </r>
    <r>
      <rPr>
        <sz val="12"/>
        <color theme="1"/>
        <rFont val="ヒラギノ角ゴシック W3"/>
        <family val="2"/>
        <charset val="128"/>
      </rPr>
      <t xml:space="preserve"> 100 μM OA</t>
    </r>
    <phoneticPr fontId="1"/>
  </si>
  <si>
    <r>
      <t xml:space="preserve">c587&gt;EcR-RNAi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c587&gt;EcR-RNAi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</si>
  <si>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c587&gt;+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c587&gt;+</t>
    </r>
    <r>
      <rPr>
        <sz val="12"/>
        <color theme="1"/>
        <rFont val="ヒラギノ角ゴシック W3"/>
        <family val="2"/>
        <charset val="128"/>
      </rPr>
      <t xml:space="preserve"> virgin +OA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</si>
  <si>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c587&gt;+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c587&gt;+</t>
    </r>
    <r>
      <rPr>
        <sz val="12"/>
        <color theme="1"/>
        <rFont val="ヒラギノ角ゴシック W3"/>
        <family val="2"/>
        <charset val="128"/>
      </rPr>
      <t xml:space="preserve"> virgin +20E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</si>
  <si>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c587&gt;nvd-RNAi1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c587&gt;nvd-RNAi1</t>
    </r>
    <r>
      <rPr>
        <sz val="12"/>
        <color theme="1"/>
        <rFont val="ヒラギノ角ゴシック W3"/>
        <family val="2"/>
        <charset val="128"/>
      </rPr>
      <t xml:space="preserve"> virgin +OA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</si>
  <si>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c587&gt;nvd-RNAi1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c587&gt;nvd-RNAi1</t>
    </r>
    <r>
      <rPr>
        <sz val="12"/>
        <color theme="1"/>
        <rFont val="ヒラギノ角ゴシック W3"/>
        <family val="2"/>
        <charset val="128"/>
      </rPr>
      <t xml:space="preserve"> virgin +OA, +20E</t>
    </r>
    <phoneticPr fontId="1"/>
  </si>
  <si>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21℃ virgin vs </t>
    </r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21℃ mated </t>
    </r>
    <phoneticPr fontId="1"/>
  </si>
  <si>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21℃ mated vs </t>
    </r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31℃ virgin </t>
    </r>
    <phoneticPr fontId="1"/>
  </si>
  <si>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21℃ mated vs </t>
    </r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31℃ mated </t>
    </r>
    <phoneticPr fontId="1"/>
  </si>
  <si>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21℃ virgin vs </t>
    </r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21℃ virgin +OA </t>
    </r>
    <phoneticPr fontId="1"/>
  </si>
  <si>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21℃ virgin +OA vs </t>
    </r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31℃ virgin </t>
    </r>
    <phoneticPr fontId="1"/>
  </si>
  <si>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21℃ virgin +OA vs </t>
    </r>
    <r>
      <rPr>
        <i/>
        <sz val="12"/>
        <color theme="1"/>
        <rFont val="ヒラギノ角ゴシック W3"/>
        <family val="2"/>
        <charset val="128"/>
      </rPr>
      <t>EcR A483T/ EcRM54fs</t>
    </r>
    <r>
      <rPr>
        <sz val="12"/>
        <color theme="1"/>
        <rFont val="ヒラギノ角ゴシック W3"/>
        <family val="2"/>
        <charset val="128"/>
      </rPr>
      <t xml:space="preserve"> 31℃ virgin +OA </t>
    </r>
    <phoneticPr fontId="1"/>
  </si>
  <si>
    <r>
      <t xml:space="preserve">c587&gt;nvd-RNAi1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c587&gt;nv</t>
    </r>
    <r>
      <rPr>
        <sz val="12"/>
        <color theme="1"/>
        <rFont val="ヒラギノ角ゴシック W3"/>
        <family val="2"/>
        <charset val="128"/>
      </rPr>
      <t>d</t>
    </r>
    <r>
      <rPr>
        <i/>
        <sz val="12"/>
        <color theme="1"/>
        <rFont val="ヒラギノ角ゴシック W3"/>
        <family val="2"/>
        <charset val="128"/>
      </rPr>
      <t>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</si>
  <si>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c587&gt;nvd-RNAi2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c587</t>
    </r>
    <r>
      <rPr>
        <sz val="12"/>
        <color theme="1"/>
        <rFont val="ヒラギノ角ゴシック W3"/>
        <family val="2"/>
        <charset val="128"/>
      </rPr>
      <t>&gt;nvd</t>
    </r>
    <r>
      <rPr>
        <i/>
        <sz val="12"/>
        <color theme="1"/>
        <rFont val="ヒラギノ角ゴシック W3"/>
        <family val="2"/>
        <charset val="128"/>
      </rPr>
      <t>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</si>
  <si>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bab&gt;+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bab&gt;+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</si>
  <si>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bab&gt;Mmp2-RNAi1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bab&gt;Mmp2-RNAi1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</si>
  <si>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bab&gt;Mmp2-RNAi2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bab&gt;Mmp2-RNAi2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</si>
  <si>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+&gt;Mmp2-RNAi1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+&gt;Mmp2-RNAi1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</si>
  <si>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tj&gt;Mmp2-RNAi1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tj&gt;Mmp2-RNAi1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</si>
  <si>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nSyb&gt;Mmp2-RNAi1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nSyb&gt;Mmp2-RNAi1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</si>
  <si>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R44E10&gt;Mmp2-RNAi1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R44E10&gt;Mmp2-RNAi1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</si>
  <si>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+&gt;Timp-RNAi2 </t>
    </r>
    <r>
      <rPr>
        <sz val="12"/>
        <color theme="1"/>
        <rFont val="ヒラギノ角ゴシック W3"/>
        <family val="2"/>
        <charset val="128"/>
      </rPr>
      <t>virgin vs +</t>
    </r>
    <r>
      <rPr>
        <i/>
        <sz val="12"/>
        <color theme="1"/>
        <rFont val="ヒラギノ角ゴシック W3"/>
        <family val="2"/>
        <charset val="128"/>
      </rPr>
      <t>&gt;Timp-RNAi2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</si>
  <si>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c587&gt;Timp-RNAi2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c587&gt;Timp-RNAi2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</si>
  <si>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bab&gt;Timp-RNAi2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bab&gt;Timp-RNAi2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</si>
  <si>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R44E10&gt;Timp-RNAi2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R44E10&gt;Timp-RNAi2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</si>
  <si>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c587&gt;+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c587&gt;Mmp2-RNAi1</t>
    </r>
    <r>
      <rPr>
        <sz val="12"/>
        <color theme="1"/>
        <rFont val="ヒラギノ角ゴシック W3"/>
        <family val="2"/>
        <charset val="128"/>
      </rPr>
      <t xml:space="preserve"> virgin</t>
    </r>
    <phoneticPr fontId="1"/>
  </si>
  <si>
    <t>mated +OA fed</t>
    <phoneticPr fontId="1"/>
  </si>
  <si>
    <r>
      <rPr>
        <i/>
        <sz val="12"/>
        <color theme="1"/>
        <rFont val="ヒラギノ角ゴシック W3"/>
        <family val="2"/>
        <charset val="128"/>
      </rPr>
      <t>Tdc2&gt;+</t>
    </r>
    <r>
      <rPr>
        <sz val="12"/>
        <color theme="1"/>
        <rFont val="ヒラギノ角ゴシック W3"/>
        <family val="2"/>
        <charset val="128"/>
      </rPr>
      <t xml:space="preserve"> Virgin vs Tdc2</t>
    </r>
    <r>
      <rPr>
        <i/>
        <sz val="12"/>
        <color theme="1"/>
        <rFont val="ヒラギノ角ゴシック W3"/>
        <family val="2"/>
        <charset val="128"/>
      </rPr>
      <t>&gt;+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</si>
  <si>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Tdc2&gt;Tdc2-RNAi1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Tdc2&gt;Tdc2-RNAi1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</si>
  <si>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Tdc2&gt;Tdc2-RNAi1 </t>
    </r>
    <r>
      <rPr>
        <sz val="12"/>
        <color theme="1"/>
        <rFont val="ヒラギノ角ゴシック W3"/>
        <family val="2"/>
        <charset val="128"/>
      </rPr>
      <t xml:space="preserve">Mated vs </t>
    </r>
    <r>
      <rPr>
        <i/>
        <sz val="12"/>
        <color theme="1"/>
        <rFont val="ヒラギノ角ゴシック W3"/>
        <family val="2"/>
        <charset val="128"/>
      </rPr>
      <t>Tdc2&gt;Tdc2-RNAi1</t>
    </r>
    <r>
      <rPr>
        <sz val="12"/>
        <color theme="1"/>
        <rFont val="ヒラギノ角ゴシック W3"/>
        <family val="2"/>
        <charset val="128"/>
      </rPr>
      <t xml:space="preserve"> Mated +OA</t>
    </r>
    <phoneticPr fontId="1"/>
  </si>
  <si>
    <r>
      <t xml:space="preserve">Tdc2&gt;Tβh-RNAi1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Tdc2&gt;Tβh-RNAi1</t>
    </r>
    <r>
      <rPr>
        <sz val="12"/>
        <color theme="1"/>
        <rFont val="ヒラギノ角ゴシック W3"/>
        <family val="2"/>
        <charset val="128"/>
      </rPr>
      <t xml:space="preserve"> mated +OA</t>
    </r>
    <phoneticPr fontId="1"/>
  </si>
  <si>
    <r>
      <t xml:space="preserve">Tdc2&gt;Tβh-RNAi1 </t>
    </r>
    <r>
      <rPr>
        <sz val="12"/>
        <color theme="1"/>
        <rFont val="ヒラギノ角ゴシック W3"/>
        <family val="2"/>
        <charset val="128"/>
      </rPr>
      <t xml:space="preserve">mated vs </t>
    </r>
    <r>
      <rPr>
        <i/>
        <sz val="12"/>
        <color theme="1"/>
        <rFont val="ヒラギノ角ゴシック W3"/>
        <family val="2"/>
        <charset val="128"/>
      </rPr>
      <t>Tdc2&gt;Tβh-RNAi1</t>
    </r>
    <r>
      <rPr>
        <sz val="12"/>
        <color theme="1"/>
        <rFont val="ヒラギノ角ゴシック W3"/>
        <family val="2"/>
        <charset val="128"/>
      </rPr>
      <t xml:space="preserve"> mated +OA</t>
    </r>
    <phoneticPr fontId="1"/>
  </si>
  <si>
    <r>
      <rPr>
        <i/>
        <sz val="12"/>
        <color theme="1"/>
        <rFont val="ヒラギノ角ゴシック W3"/>
        <family val="2"/>
        <charset val="128"/>
      </rPr>
      <t>tub&gt;GAL80&gt;:Tdc2&gt;+, dsx-FLP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tub&gt;GAL80&gt;:Tdc2&gt;+, dsx-FLP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</si>
  <si>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tub&gt;GAL80&gt;:Tdc2&gt;+, dsx-FLP</t>
    </r>
    <r>
      <rPr>
        <sz val="12"/>
        <color theme="1"/>
        <rFont val="ヒラギノ角ゴシック W3"/>
        <family val="2"/>
        <charset val="128"/>
      </rPr>
      <t xml:space="preserve"> mated vs </t>
    </r>
    <r>
      <rPr>
        <i/>
        <sz val="12"/>
        <color theme="1"/>
        <rFont val="ヒラギノ角ゴシック W3"/>
        <family val="2"/>
        <charset val="128"/>
      </rPr>
      <t>tub&gt;GAL80&gt;:Tdc2&gt;Tdc2-RNAi1, dsx-FLP</t>
    </r>
    <r>
      <rPr>
        <sz val="12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</si>
  <si>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tub&gt;GAL80&gt;:Tdc2&gt;+, dsx-FLP</t>
    </r>
    <r>
      <rPr>
        <sz val="12"/>
        <color theme="1"/>
        <rFont val="ヒラギノ角ゴシック W3"/>
        <family val="2"/>
        <charset val="128"/>
      </rPr>
      <t xml:space="preserve"> mated vs </t>
    </r>
    <r>
      <rPr>
        <i/>
        <sz val="12"/>
        <color theme="1"/>
        <rFont val="ヒラギノ角ゴシック W3"/>
        <family val="2"/>
        <charset val="128"/>
      </rPr>
      <t>tub&gt;GAL80&gt;:Tdc2&gt;Tdc2-RNAi1, dsx-FLP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</si>
  <si>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+&gt;stop&gt;TrpA1 ;dsx-FLP</t>
    </r>
    <r>
      <rPr>
        <sz val="12"/>
        <color theme="1"/>
        <rFont val="ヒラギノ角ゴシック W3"/>
        <family val="2"/>
        <charset val="128"/>
      </rPr>
      <t xml:space="preserve"> 17℃ virgin vs </t>
    </r>
    <r>
      <rPr>
        <i/>
        <sz val="12"/>
        <color theme="1"/>
        <rFont val="ヒラギノ角ゴシック W3"/>
        <family val="2"/>
        <charset val="128"/>
      </rPr>
      <t>+&gt;stop&gt;TrpA1 ;dsx-FLP</t>
    </r>
    <r>
      <rPr>
        <sz val="12"/>
        <color theme="1"/>
        <rFont val="ヒラギノ角ゴシック W3"/>
        <family val="2"/>
        <charset val="128"/>
      </rPr>
      <t xml:space="preserve"> 17℃ mated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</si>
  <si>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Tdc2&gt;stop&gt;TrpA1 ;dsx-FLP</t>
    </r>
    <r>
      <rPr>
        <sz val="12"/>
        <color theme="1"/>
        <rFont val="ヒラギノ角ゴシック W3"/>
        <family val="2"/>
        <charset val="128"/>
      </rPr>
      <t xml:space="preserve"> 17℃ virgin vs </t>
    </r>
    <r>
      <rPr>
        <i/>
        <sz val="12"/>
        <color theme="1"/>
        <rFont val="ヒラギノ角ゴシック W3"/>
        <family val="2"/>
        <charset val="128"/>
      </rPr>
      <t>Tdc2&gt;stop&gt;TrpA1 ;dsx-FLP</t>
    </r>
    <r>
      <rPr>
        <sz val="12"/>
        <color theme="1"/>
        <rFont val="ヒラギノ角ゴシック W3"/>
        <family val="2"/>
        <charset val="128"/>
      </rPr>
      <t xml:space="preserve"> 17℃ mated</t>
    </r>
    <phoneticPr fontId="1"/>
  </si>
  <si>
    <r>
      <rPr>
        <i/>
        <sz val="12"/>
        <color theme="1"/>
        <rFont val="ヒラギノ角ゴシック W3"/>
        <family val="2"/>
        <charset val="128"/>
      </rPr>
      <t>+&gt;stop&gt;TrpA1 ;dsx-FLP</t>
    </r>
    <r>
      <rPr>
        <sz val="12"/>
        <color theme="1"/>
        <rFont val="ヒラギノ角ゴシック W3"/>
        <family val="2"/>
        <charset val="128"/>
      </rPr>
      <t xml:space="preserve"> 29℃ virgin vs </t>
    </r>
    <r>
      <rPr>
        <i/>
        <sz val="12"/>
        <color theme="1"/>
        <rFont val="ヒラギノ角ゴシック W3"/>
        <family val="2"/>
        <charset val="128"/>
      </rPr>
      <t>+&gt;stop&gt;TrpA1 ;dsx-FLP</t>
    </r>
    <r>
      <rPr>
        <sz val="12"/>
        <color theme="1"/>
        <rFont val="ヒラギノ角ゴシック W3"/>
        <family val="2"/>
        <charset val="128"/>
      </rPr>
      <t xml:space="preserve"> 29℃ mated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</si>
  <si>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Tdc2&gt;stop&gt;TrpA1 ;dsx-FLP</t>
    </r>
    <r>
      <rPr>
        <sz val="12"/>
        <color theme="1"/>
        <rFont val="ヒラギノ角ゴシック W3"/>
        <family val="2"/>
        <charset val="128"/>
      </rPr>
      <t xml:space="preserve"> 29℃ virgin vs </t>
    </r>
    <r>
      <rPr>
        <i/>
        <sz val="12"/>
        <color theme="1"/>
        <rFont val="ヒラギノ角ゴシック W3"/>
        <family val="2"/>
        <charset val="128"/>
      </rPr>
      <t>Tdc2&gt;stop&gt;TrpA1 ;dsx-FLP</t>
    </r>
    <r>
      <rPr>
        <sz val="12"/>
        <color theme="1"/>
        <rFont val="ヒラギノ角ゴシック W3"/>
        <family val="2"/>
        <charset val="128"/>
      </rPr>
      <t xml:space="preserve"> 29℃ mated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</si>
  <si>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Tdc2&gt;stop&gt;TrpA1 ;dsx-FLP</t>
    </r>
    <r>
      <rPr>
        <sz val="12"/>
        <color theme="1"/>
        <rFont val="ヒラギノ角ゴシック W3"/>
        <family val="2"/>
        <charset val="128"/>
      </rPr>
      <t xml:space="preserve"> 17℃ virgin vs </t>
    </r>
    <r>
      <rPr>
        <i/>
        <sz val="12"/>
        <color theme="1"/>
        <rFont val="ヒラギノ角ゴシック W3"/>
        <family val="2"/>
        <charset val="128"/>
      </rPr>
      <t>Tdc2&gt;stop&gt;TrpA1 ;dsx-FLP</t>
    </r>
    <r>
      <rPr>
        <sz val="12"/>
        <color theme="1"/>
        <rFont val="ヒラギノ角ゴシック W3"/>
        <family val="2"/>
        <charset val="128"/>
      </rPr>
      <t xml:space="preserve"> 29℃ virgin</t>
    </r>
    <phoneticPr fontId="1"/>
  </si>
  <si>
    <r>
      <rPr>
        <i/>
        <sz val="12"/>
        <color theme="1"/>
        <rFont val="ヒラギノ角ゴシック W3"/>
        <family val="2"/>
        <charset val="128"/>
      </rPr>
      <t xml:space="preserve">Tdc2&gt;+;OambΔ/+ </t>
    </r>
    <r>
      <rPr>
        <sz val="12"/>
        <color theme="1"/>
        <rFont val="ヒラギノ角ゴシック W3"/>
        <family val="2"/>
        <charset val="128"/>
      </rPr>
      <t xml:space="preserve">17℃ virgin vs </t>
    </r>
    <r>
      <rPr>
        <i/>
        <sz val="12"/>
        <color theme="1"/>
        <rFont val="ヒラギノ角ゴシック W3"/>
        <family val="2"/>
        <charset val="128"/>
      </rPr>
      <t>Tdc2&gt;+;OambΔ/+</t>
    </r>
    <r>
      <rPr>
        <sz val="12"/>
        <color theme="1"/>
        <rFont val="ヒラギノ角ゴシック W3"/>
        <family val="2"/>
        <charset val="128"/>
      </rPr>
      <t xml:space="preserve"> 29℃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</si>
  <si>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Tdc2&gt;TrpA1;OambΔ/+</t>
    </r>
    <r>
      <rPr>
        <sz val="12"/>
        <color theme="1"/>
        <rFont val="ヒラギノ角ゴシック W3"/>
        <family val="2"/>
        <charset val="128"/>
      </rPr>
      <t xml:space="preserve"> 17℃ virgin vs </t>
    </r>
    <r>
      <rPr>
        <i/>
        <sz val="12"/>
        <color theme="1"/>
        <rFont val="ヒラギノ角ゴシック W3"/>
        <family val="2"/>
        <charset val="128"/>
      </rPr>
      <t>Tdc2&gt;TrpA1;OambΔ/+</t>
    </r>
    <r>
      <rPr>
        <sz val="12"/>
        <color theme="1"/>
        <rFont val="ヒラギノ角ゴシック W3"/>
        <family val="2"/>
        <charset val="128"/>
      </rPr>
      <t xml:space="preserve"> 29℃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</si>
  <si>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Tdc2&gt;TrpA1;OambΔ/+</t>
    </r>
    <r>
      <rPr>
        <sz val="12"/>
        <color theme="1"/>
        <rFont val="ヒラギノ角ゴシック W3"/>
        <family val="2"/>
        <charset val="128"/>
      </rPr>
      <t xml:space="preserve"> 29℃ virgin vs </t>
    </r>
    <r>
      <rPr>
        <i/>
        <sz val="12"/>
        <color theme="1"/>
        <rFont val="ヒラギノ角ゴシック W3"/>
        <family val="2"/>
        <charset val="128"/>
      </rPr>
      <t>Tdc2&gt;TrpA1;OambΔ/OambΔ</t>
    </r>
    <r>
      <rPr>
        <sz val="12"/>
        <color theme="1"/>
        <rFont val="ヒラギノ角ゴシック W3"/>
        <family val="2"/>
        <charset val="128"/>
      </rPr>
      <t xml:space="preserve"> 17℃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</si>
  <si>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Tdc2&gt;TrpA1;OambΔ/OambΔ</t>
    </r>
    <r>
      <rPr>
        <sz val="12"/>
        <color theme="1"/>
        <rFont val="ヒラギノ角ゴシック W3"/>
        <family val="2"/>
        <charset val="128"/>
      </rPr>
      <t xml:space="preserve"> 17℃ virgin vs </t>
    </r>
    <r>
      <rPr>
        <i/>
        <sz val="12"/>
        <color theme="1"/>
        <rFont val="ヒラギノ角ゴシック W3"/>
        <family val="2"/>
        <charset val="128"/>
      </rPr>
      <t>Tdc2&gt;TrpA1;OambΔ/OambΔ</t>
    </r>
    <r>
      <rPr>
        <sz val="12"/>
        <color theme="1"/>
        <rFont val="ヒラギノ角ゴシック W3"/>
        <family val="2"/>
        <charset val="128"/>
      </rPr>
      <t xml:space="preserve"> 29℃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</si>
  <si>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Tdc2&gt;TrpA1;OambΔ/+</t>
    </r>
    <r>
      <rPr>
        <sz val="12"/>
        <color theme="1"/>
        <rFont val="ヒラギノ角ゴシック W3"/>
        <family val="2"/>
        <charset val="128"/>
      </rPr>
      <t xml:space="preserve"> 29℃ virgin vs </t>
    </r>
    <r>
      <rPr>
        <i/>
        <sz val="12"/>
        <color theme="1"/>
        <rFont val="ヒラギノ角ゴシック W3"/>
        <family val="2"/>
        <charset val="128"/>
      </rPr>
      <t>Tdc2&gt;TrpA1;OambΔ/OambΔ</t>
    </r>
    <r>
      <rPr>
        <sz val="12"/>
        <color theme="1"/>
        <rFont val="ヒラギノ角ゴシック W3"/>
        <family val="2"/>
        <charset val="128"/>
      </rPr>
      <t xml:space="preserve"> 29℃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</si>
  <si>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Tdc2&gt;stop&gt;TNTin ;dsx-FLP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Tdc2&gt;stop&gt;TNTin ;dsx-FLP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</si>
  <si>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Tdc2&gt;stop&gt;TNTin ;dsx-FLP</t>
    </r>
    <r>
      <rPr>
        <sz val="12"/>
        <color theme="1"/>
        <rFont val="ヒラギノ角ゴシック W3"/>
        <family val="2"/>
        <charset val="128"/>
      </rPr>
      <t xml:space="preserve"> mated vs </t>
    </r>
    <r>
      <rPr>
        <i/>
        <sz val="12"/>
        <color theme="1"/>
        <rFont val="ヒラギノ角ゴシック W3"/>
        <family val="2"/>
        <charset val="128"/>
      </rPr>
      <t>Tdc2&gt;stop&gt;TNT ;dsx-FLP</t>
    </r>
    <r>
      <rPr>
        <sz val="12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</si>
  <si>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Tdc2&gt;stop&gt;TNTin ;dsx-FLP</t>
    </r>
    <r>
      <rPr>
        <sz val="12"/>
        <color theme="1"/>
        <rFont val="ヒラギノ角ゴシック W3"/>
        <family val="2"/>
        <charset val="128"/>
      </rPr>
      <t xml:space="preserve"> mated vs </t>
    </r>
    <r>
      <rPr>
        <i/>
        <sz val="12"/>
        <color theme="1"/>
        <rFont val="ヒラギノ角ゴシック W3"/>
        <family val="2"/>
        <charset val="128"/>
      </rPr>
      <t>Tdc2&gt;stop&gt;TNT ;dsx-FLP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</si>
  <si>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nSyb&gt;+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nSyb&gt;+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</si>
  <si>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nSyb&gt;TβH-RNAi1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nSyb&gt;TβH-RNAi1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</si>
  <si>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nSyb&gt;Tdc2-RNAi1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nSyb&gt;Tdc2-RNAi1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</si>
  <si>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Tdc2&gt;TβH-RNAi2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Tdc2&gt;TβH-RNAi2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</si>
  <si>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t xml:space="preserve">Tdc2&gt;Tdc2-RNAi2 </t>
    </r>
    <r>
      <rPr>
        <sz val="12"/>
        <color theme="1"/>
        <rFont val="ヒラギノ角ゴシック W3"/>
        <family val="2"/>
        <charset val="128"/>
      </rPr>
      <t xml:space="preserve">virgin vs </t>
    </r>
    <r>
      <rPr>
        <i/>
        <sz val="12"/>
        <color theme="1"/>
        <rFont val="ヒラギノ角ゴシック W3"/>
        <family val="2"/>
        <charset val="128"/>
      </rPr>
      <t>Tdc2&gt;Tdc2-RNAi2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</si>
  <si>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ppk&gt;+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ppk&gt;+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</si>
  <si>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ppk&gt;+</t>
    </r>
    <r>
      <rPr>
        <sz val="12"/>
        <color theme="1"/>
        <rFont val="ヒラギノ角ゴシック W3"/>
        <family val="2"/>
        <charset val="128"/>
      </rPr>
      <t xml:space="preserve"> mated vs </t>
    </r>
    <r>
      <rPr>
        <i/>
        <sz val="12"/>
        <color theme="1"/>
        <rFont val="ヒラギノ角ゴシック W3"/>
        <family val="2"/>
        <charset val="128"/>
      </rPr>
      <t>ppk&gt;ChAT-RNAi1</t>
    </r>
    <r>
      <rPr>
        <sz val="12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</si>
  <si>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12"/>
        <color theme="1"/>
        <rFont val="ヒラギノ角ゴシック W3"/>
        <family val="2"/>
        <charset val="128"/>
      </rPr>
      <t>ppk&gt;+</t>
    </r>
    <r>
      <rPr>
        <sz val="12"/>
        <color theme="1"/>
        <rFont val="ヒラギノ角ゴシック W3"/>
        <family val="2"/>
        <charset val="128"/>
      </rPr>
      <t xml:space="preserve"> mated vs </t>
    </r>
    <r>
      <rPr>
        <i/>
        <sz val="12"/>
        <color theme="1"/>
        <rFont val="ヒラギノ角ゴシック W3"/>
        <family val="2"/>
        <charset val="128"/>
      </rPr>
      <t>ppk&gt;ChAT-RNAi1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</si>
  <si>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ppk&gt;+</t>
    </r>
    <r>
      <rPr>
        <sz val="12"/>
        <color theme="1"/>
        <rFont val="ヒラギノ角ゴシック W3"/>
        <family val="2"/>
        <charset val="128"/>
      </rPr>
      <t xml:space="preserve"> mated vs </t>
    </r>
    <r>
      <rPr>
        <i/>
        <sz val="12"/>
        <color theme="1"/>
        <rFont val="ヒラギノ角ゴシック W3"/>
        <family val="2"/>
        <charset val="128"/>
      </rPr>
      <t>ppk&gt;ChAT-RNAi2</t>
    </r>
    <r>
      <rPr>
        <sz val="12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</si>
  <si>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12"/>
        <color theme="1"/>
        <rFont val="ヒラギノ角ゴシック W3"/>
        <family val="2"/>
        <charset val="128"/>
      </rPr>
      <t>ppk&gt;+</t>
    </r>
    <r>
      <rPr>
        <sz val="12"/>
        <color theme="1"/>
        <rFont val="ヒラギノ角ゴシック W3"/>
        <family val="2"/>
        <charset val="128"/>
      </rPr>
      <t xml:space="preserve"> mated vs </t>
    </r>
    <r>
      <rPr>
        <i/>
        <sz val="12"/>
        <color theme="1"/>
        <rFont val="ヒラギノ角ゴシック W3"/>
        <family val="2"/>
        <charset val="128"/>
      </rPr>
      <t>ppk&gt;ChAT-RNAi2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</si>
  <si>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tub&gt;GAL80&gt;:Tdc2&gt;nAChRα1-IR, dsx-FLP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tub&gt;GAL80&gt;:Tdc2&gt;nAChRα1-IR, dsx-FLP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</si>
  <si>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tub&gt;GAL80&gt;:Tdc2&gt;nAChRα2-IR, dsx-FLP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tub&gt;GAL80&gt;:Tdc2&gt;nAChRα2-IR, dsx-FLP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</si>
  <si>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tub&gt;GAL80&gt;:Tdc2&gt;nAChRα3-IR, dsx-FLP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tub&gt;GAL80&gt;:Tdc2&gt;nAChRα3-IR, dsx-FLP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</si>
  <si>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tub&gt;GAL80&gt;:Tdc2&gt;nAChRβ1-IR, dsx-FLP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tub&gt;GAL80&gt;:Tdc2&gt;nAChRβ1-IR, dsx-FLP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</si>
  <si>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tub&gt;GAL80&gt;:Tdc2&gt;nAChRβ2-IR, dsx-FLP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tub&gt;GAL80&gt;:Tdc2&gt;nAChRβ2-IR, dsx-FLP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</si>
  <si>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Tdc2&gt;+; SPSN-LexA&gt;shibire ts</t>
    </r>
    <r>
      <rPr>
        <sz val="12"/>
        <color theme="1"/>
        <rFont val="ヒラギノ角ゴシック W3"/>
        <family val="2"/>
        <charset val="128"/>
      </rPr>
      <t xml:space="preserve"> 21℃ virgin vs </t>
    </r>
    <r>
      <rPr>
        <i/>
        <sz val="12"/>
        <color theme="1"/>
        <rFont val="ヒラギノ角ゴシック W3"/>
        <family val="2"/>
        <charset val="128"/>
      </rPr>
      <t>Tdc2&gt;+; SPSN-LexA&gt;shibire</t>
    </r>
    <r>
      <rPr>
        <sz val="12"/>
        <color theme="1"/>
        <rFont val="ヒラギノ角ゴシック W3"/>
        <family val="2"/>
        <charset val="128"/>
      </rPr>
      <t xml:space="preserve"> ts 21℃ mated</t>
    </r>
    <phoneticPr fontId="1"/>
  </si>
  <si>
    <r>
      <rPr>
        <i/>
        <sz val="12"/>
        <color theme="1"/>
        <rFont val="ヒラギノ角ゴシック W3"/>
        <family val="2"/>
        <charset val="128"/>
      </rPr>
      <t xml:space="preserve">Tdc2&gt;+; SPSN-LexA&gt;shibire ts </t>
    </r>
    <r>
      <rPr>
        <sz val="12"/>
        <color theme="1"/>
        <rFont val="ヒラギノ角ゴシック W3"/>
        <family val="2"/>
        <charset val="128"/>
      </rPr>
      <t xml:space="preserve">21℃ virgin vs </t>
    </r>
    <r>
      <rPr>
        <i/>
        <sz val="12"/>
        <color theme="1"/>
        <rFont val="ヒラギノ角ゴシック W3"/>
        <family val="2"/>
        <charset val="128"/>
      </rPr>
      <t>Tdc2&gt;+; SPSN-LexA&gt;shibire ts</t>
    </r>
    <r>
      <rPr>
        <sz val="12"/>
        <color theme="1"/>
        <rFont val="ヒラギノ角ゴシック W3"/>
        <family val="2"/>
        <charset val="128"/>
      </rPr>
      <t xml:space="preserve"> 31℃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</si>
  <si>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Tdc2&gt;+; SPSN-LexA&gt;shibire ts 3</t>
    </r>
    <r>
      <rPr>
        <sz val="12"/>
        <color theme="1"/>
        <rFont val="ヒラギノ角ゴシック W3"/>
        <family val="2"/>
        <charset val="128"/>
      </rPr>
      <t xml:space="preserve">1℃ virgin vs </t>
    </r>
    <r>
      <rPr>
        <i/>
        <sz val="12"/>
        <color theme="1"/>
        <rFont val="ヒラギノ角ゴシック W3"/>
        <family val="2"/>
        <charset val="128"/>
      </rPr>
      <t>Tdc2&gt;Tdc2-RNAi1; SPSN-LexA&gt;shibire ts</t>
    </r>
    <r>
      <rPr>
        <sz val="12"/>
        <color theme="1"/>
        <rFont val="ヒラギノ角ゴシック W3"/>
        <family val="2"/>
        <charset val="128"/>
      </rPr>
      <t xml:space="preserve"> 21℃ virgin</t>
    </r>
    <phoneticPr fontId="1"/>
  </si>
  <si>
    <r>
      <rPr>
        <i/>
        <sz val="12"/>
        <color theme="1"/>
        <rFont val="ヒラギノ角ゴシック W3"/>
        <family val="2"/>
        <charset val="128"/>
      </rPr>
      <t>Tdc2&gt;+; SPSN-LexA&gt;shibire ts 3</t>
    </r>
    <r>
      <rPr>
        <sz val="12"/>
        <color theme="1"/>
        <rFont val="ヒラギノ角ゴシック W3"/>
        <family val="2"/>
        <charset val="128"/>
      </rPr>
      <t xml:space="preserve">1℃ virgin vs </t>
    </r>
    <r>
      <rPr>
        <i/>
        <sz val="12"/>
        <color theme="1"/>
        <rFont val="ヒラギノ角ゴシック W3"/>
        <family val="2"/>
        <charset val="128"/>
      </rPr>
      <t>Tdc2&gt;Tdc2-RNAi1; SPSN-LexA&gt;shibire ts</t>
    </r>
    <r>
      <rPr>
        <sz val="12"/>
        <color theme="1"/>
        <rFont val="ヒラギノ角ゴシック W3"/>
        <family val="2"/>
        <charset val="128"/>
      </rPr>
      <t xml:space="preserve"> 31℃ virgin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</si>
  <si>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c587&gt;+, SPSN-LexA&gt;kir2.1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c587&gt;+, SPSN-LexA&gt;kir2.1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</si>
  <si>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c587&gt;+, SPSN-LexA&gt;kir2.1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c587&gt;Oamb-RNAi1, SPSN-LexA&gt;kir2.1</t>
    </r>
    <r>
      <rPr>
        <sz val="12"/>
        <color theme="1"/>
        <rFont val="ヒラギノ角ゴシック W3"/>
        <family val="2"/>
        <charset val="128"/>
      </rPr>
      <t xml:space="preserve"> virgin</t>
    </r>
    <phoneticPr fontId="1"/>
  </si>
  <si>
    <r>
      <rPr>
        <i/>
        <sz val="12"/>
        <color theme="1"/>
        <rFont val="ヒラギノ角ゴシック W3"/>
        <family val="2"/>
        <charset val="128"/>
      </rPr>
      <t>c587&gt;+, SPSN-LexA&gt;kir2.1</t>
    </r>
    <r>
      <rPr>
        <sz val="12"/>
        <color theme="1"/>
        <rFont val="ヒラギノ角ゴシック W3"/>
        <family val="2"/>
        <charset val="128"/>
      </rPr>
      <t xml:space="preserve"> virgin vs </t>
    </r>
    <r>
      <rPr>
        <i/>
        <sz val="12"/>
        <color theme="1"/>
        <rFont val="ヒラギノ角ゴシック W3"/>
        <family val="2"/>
        <charset val="128"/>
      </rPr>
      <t>c587&gt;Insp3R-RNAi, SPSN-LexA&gt;kir2.1</t>
    </r>
    <r>
      <rPr>
        <sz val="12"/>
        <color theme="1"/>
        <rFont val="ヒラギノ角ゴシック W3"/>
        <family val="2"/>
        <charset val="128"/>
      </rPr>
      <t xml:space="preserve"> virgin</t>
    </r>
    <phoneticPr fontId="1"/>
  </si>
  <si>
    <t>Dark+ATR</t>
    <phoneticPr fontId="1"/>
  </si>
  <si>
    <r>
      <rPr>
        <i/>
        <sz val="11"/>
        <color theme="1"/>
        <rFont val="ヒラギノ角ゴシック W3"/>
        <family val="2"/>
        <charset val="128"/>
      </rPr>
      <t>nSyb-GAL80, c587&gt;GFP</t>
    </r>
    <r>
      <rPr>
        <sz val="11"/>
        <color theme="1"/>
        <rFont val="ヒラギノ角ゴシック W3"/>
        <family val="2"/>
        <charset val="128"/>
      </rPr>
      <t xml:space="preserve"> Dark+ATR vs </t>
    </r>
    <r>
      <rPr>
        <i/>
        <sz val="11"/>
        <color theme="1"/>
        <rFont val="ヒラギノ角ゴシック W3"/>
        <family val="2"/>
        <charset val="128"/>
      </rPr>
      <t>nSyb-GAL80, c587&gt;GFP</t>
    </r>
    <r>
      <rPr>
        <sz val="11"/>
        <color theme="1"/>
        <rFont val="ヒラギノ角ゴシック W3"/>
        <family val="2"/>
        <charset val="128"/>
      </rPr>
      <t xml:space="preserve"> Light+ATR</t>
    </r>
    <phoneticPr fontId="1"/>
  </si>
  <si>
    <t>Fugure 1 figure suppelement1 D</t>
    <phoneticPr fontId="1"/>
  </si>
  <si>
    <t>Fugure 1 figure suppelement1 A</t>
    <phoneticPr fontId="1"/>
  </si>
  <si>
    <t>R13C06&gt;Oamb-RNAi1</t>
    <phoneticPr fontId="1"/>
  </si>
  <si>
    <t>109-30&gt;Oamb-RNAi1</t>
    <phoneticPr fontId="1"/>
  </si>
  <si>
    <t>c355&gt;Oamb-RNAi1</t>
    <phoneticPr fontId="1"/>
  </si>
  <si>
    <t>c306&gt;Oamb-RNAi1</t>
    <phoneticPr fontId="1"/>
  </si>
  <si>
    <r>
      <rPr>
        <i/>
        <sz val="12"/>
        <color theme="1"/>
        <rFont val="ヒラギノ角ゴシック W3"/>
        <family val="2"/>
        <charset val="128"/>
      </rPr>
      <t>R13C06&gt;Oamb-RNAi1</t>
    </r>
    <r>
      <rPr>
        <sz val="12"/>
        <color theme="1"/>
        <rFont val="ヒラギノ角ゴシック W3"/>
        <family val="2"/>
        <charset val="128"/>
      </rPr>
      <t xml:space="preserve"> vigin vs </t>
    </r>
    <r>
      <rPr>
        <i/>
        <sz val="12"/>
        <color theme="1"/>
        <rFont val="ヒラギノ角ゴシック W3"/>
        <family val="2"/>
        <charset val="128"/>
      </rPr>
      <t>R13C06&gt;Oamb-RNAi1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</si>
  <si>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 xml:space="preserve">109-30&gt;Oamb-RNAi1 </t>
    </r>
    <r>
      <rPr>
        <sz val="12"/>
        <color theme="1"/>
        <rFont val="ヒラギノ角ゴシック W3"/>
        <family val="2"/>
        <charset val="128"/>
      </rPr>
      <t xml:space="preserve">vigin vs </t>
    </r>
    <r>
      <rPr>
        <i/>
        <sz val="12"/>
        <color theme="1"/>
        <rFont val="ヒラギノ角ゴシック W3"/>
        <family val="2"/>
        <charset val="128"/>
      </rPr>
      <t>109-30&gt;Oamb-RNAi1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</si>
  <si>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 xml:space="preserve">c355&gt;Oamb-RNAi1 </t>
    </r>
    <r>
      <rPr>
        <sz val="12"/>
        <color theme="1"/>
        <rFont val="ヒラギノ角ゴシック W3"/>
        <family val="2"/>
        <charset val="128"/>
      </rPr>
      <t xml:space="preserve">vigin vs </t>
    </r>
    <r>
      <rPr>
        <i/>
        <sz val="12"/>
        <color theme="1"/>
        <rFont val="ヒラギノ角ゴシック W3"/>
        <family val="2"/>
        <charset val="128"/>
      </rPr>
      <t>c355&gt;Oamb-RNAi1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</si>
  <si>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 xml:space="preserve">c306&gt;Oamb-RNAi1 </t>
    </r>
    <r>
      <rPr>
        <sz val="12"/>
        <color theme="1"/>
        <rFont val="ヒラギノ角ゴシック W3"/>
        <family val="2"/>
        <charset val="128"/>
      </rPr>
      <t xml:space="preserve">vigin vs </t>
    </r>
    <r>
      <rPr>
        <i/>
        <sz val="12"/>
        <color theme="1"/>
        <rFont val="ヒラギノ角ゴシック W3"/>
        <family val="2"/>
        <charset val="128"/>
      </rPr>
      <t>c306&gt;Oamb-RNAi1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</si>
  <si>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r>
      <rPr>
        <i/>
        <sz val="12"/>
        <color theme="1"/>
        <rFont val="ヒラギノ角ゴシック W3"/>
        <family val="2"/>
        <charset val="128"/>
      </rPr>
      <t xml:space="preserve">slbo&gt;Oamb-RNAi1 </t>
    </r>
    <r>
      <rPr>
        <sz val="12"/>
        <color theme="1"/>
        <rFont val="ヒラギノ角ゴシック W3"/>
        <family val="2"/>
        <charset val="128"/>
      </rPr>
      <t xml:space="preserve">vigin vs </t>
    </r>
    <r>
      <rPr>
        <i/>
        <sz val="12"/>
        <color theme="1"/>
        <rFont val="ヒラギノ角ゴシック W3"/>
        <family val="2"/>
        <charset val="128"/>
      </rPr>
      <t>slbo&gt;Oamb-RNAi1</t>
    </r>
    <r>
      <rPr>
        <sz val="12"/>
        <color theme="1"/>
        <rFont val="ヒラギノ角ゴシック W3"/>
        <family val="2"/>
        <charset val="128"/>
      </rPr>
      <t xml:space="preserve"> mated</t>
    </r>
    <phoneticPr fontId="1"/>
  </si>
  <si>
    <t>slbo&gt;Oamb-RNAi1</t>
    <phoneticPr fontId="1"/>
  </si>
  <si>
    <t>Figure 1C</t>
    <phoneticPr fontId="1"/>
  </si>
  <si>
    <t>Figure 1I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</si>
</sst>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00_ "/>
    <numFmt numFmtId="178" formatCode="0_ "/>
    <numFmt numFmtId="179" formatCode="0.0000%"/>
    <numFmt numFmtId="180" formatCode="0.00000_ "/>
    <numFmt numFmtId="181" formatCode="0.000000_ "/>
    <numFmt numFmtId="182" formatCode="0.000000_);[Red]\(0.000000\)"/>
  </numFmts>
  <fonts count="3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elvetica Neue"/>
      <family val="2"/>
    </font>
    <font>
      <sz val="11"/>
      <color theme="0"/>
      <name val="Helvetica Neue"/>
      <family val="2"/>
    </font>
    <font>
      <i/>
      <sz val="11"/>
      <color theme="1"/>
      <name val="Helvetica Neue"/>
      <family val="2"/>
    </font>
    <font>
      <b/>
      <sz val="11"/>
      <color theme="1"/>
      <name val="Helvetica Neue"/>
      <family val="2"/>
    </font>
    <font>
      <i/>
      <sz val="12"/>
      <color theme="1"/>
      <name val="Avenir Book"/>
      <family val="2"/>
    </font>
    <font>
      <sz val="12"/>
      <color theme="1"/>
      <name val="Avenir Book"/>
      <family val="2"/>
    </font>
    <font>
      <sz val="11"/>
      <color theme="1"/>
      <name val="ＭＳ Ｐゴシック"/>
      <family val="2"/>
      <scheme val="minor"/>
    </font>
    <font>
      <sz val="11"/>
      <color theme="1"/>
      <name val="ヒラギノ角ゴシック W3"/>
      <family val="2"/>
      <charset val="128"/>
    </font>
    <font>
      <sz val="11"/>
      <color theme="0"/>
      <name val="ヒラギノ角ゴシック W3"/>
      <family val="2"/>
      <charset val="128"/>
    </font>
    <font>
      <i/>
      <sz val="11"/>
      <color theme="1"/>
      <name val="ヒラギノ角ゴシック W3"/>
      <family val="2"/>
      <charset val="128"/>
    </font>
    <font>
      <b/>
      <sz val="11"/>
      <color theme="1"/>
      <name val="ヒラギノ角ゴシック W3"/>
      <family val="2"/>
      <charset val="128"/>
    </font>
    <font>
      <i/>
      <sz val="12"/>
      <color theme="1"/>
      <name val="ヒラギノ角ゴシック W3"/>
      <family val="2"/>
      <charset val="128"/>
    </font>
    <font>
      <sz val="12"/>
      <color theme="1"/>
      <name val="ヒラギノ角ゴシック W3"/>
      <family val="2"/>
      <charset val="128"/>
    </font>
    <font>
      <b/>
      <sz val="12"/>
      <color theme="1"/>
      <name val="ヒラギノ角ゴシック W3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0"/>
      <name val="ヒラギノ角ゴシック W3"/>
      <family val="2"/>
      <charset val="128"/>
    </font>
    <font>
      <sz val="14"/>
      <color theme="1"/>
      <name val="ヒラギノ角ゴシック W3"/>
      <family val="2"/>
      <charset val="128"/>
    </font>
    <font>
      <sz val="14"/>
      <color theme="0"/>
      <name val="ヒラギノ角ゴシック W3"/>
      <family val="2"/>
      <charset val="128"/>
    </font>
    <font>
      <sz val="11"/>
      <color rgb="FF000000"/>
      <name val="ヒラギノ角ゴシック W3"/>
      <family val="2"/>
      <charset val="128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ヒラギノ角ゴシック W3"/>
      <family val="2"/>
      <charset val="128"/>
    </font>
    <font>
      <i/>
      <sz val="9"/>
      <color theme="1"/>
      <name val="ヒラギノ角ゴシック W3"/>
      <family val="2"/>
      <charset val="128"/>
    </font>
    <font>
      <sz val="12"/>
      <color rgb="FF222222"/>
      <name val="ヒラギノ角ゴシック W3"/>
      <family val="2"/>
      <charset val="128"/>
    </font>
    <font>
      <i/>
      <sz val="12"/>
      <color theme="0"/>
      <name val="ヒラギノ角ゴシック W3"/>
      <family val="2"/>
      <charset val="128"/>
    </font>
    <font>
      <sz val="12"/>
      <color rgb="FF000000"/>
      <name val="ヒラギノ角ゴシック W3"/>
      <family val="2"/>
      <charset val="128"/>
    </font>
    <font>
      <sz val="12"/>
      <color theme="1"/>
      <name val="ＭＳ Ｐゴシック"/>
      <family val="2"/>
      <scheme val="minor"/>
    </font>
    <font>
      <sz val="12"/>
      <color theme="0"/>
      <name val="Avenir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</borders>
  <cellStyleXfs count="2">
    <xf numFmtId="0" fontId="0" fillId="0" borderId="0"/>
    <xf numFmtId="0" fontId="8" fillId="0" borderId="0"/>
  </cellStyleXfs>
  <cellXfs count="18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9" fillId="5" borderId="1" xfId="0" quotePrefix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176" fontId="11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/>
    </xf>
    <xf numFmtId="11" fontId="9" fillId="5" borderId="1" xfId="0" applyNumberFormat="1" applyFont="1" applyFill="1" applyBorder="1" applyAlignment="1">
      <alignment vertical="center"/>
    </xf>
    <xf numFmtId="176" fontId="14" fillId="5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11" fontId="20" fillId="5" borderId="1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23" fillId="5" borderId="1" xfId="0" applyNumberFormat="1" applyFont="1" applyFill="1" applyBorder="1" applyAlignment="1">
      <alignment horizontal="center" vertical="center" wrapText="1"/>
    </xf>
    <xf numFmtId="11" fontId="9" fillId="0" borderId="1" xfId="0" applyNumberFormat="1" applyFont="1" applyBorder="1" applyAlignment="1">
      <alignment horizontal="center" vertical="center"/>
    </xf>
    <xf numFmtId="11" fontId="9" fillId="0" borderId="1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/>
    </xf>
    <xf numFmtId="178" fontId="2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4" fillId="5" borderId="1" xfId="0" applyNumberFormat="1" applyFont="1" applyFill="1" applyBorder="1" applyAlignment="1">
      <alignment horizontal="center" vertical="center" wrapText="1"/>
    </xf>
    <xf numFmtId="11" fontId="14" fillId="5" borderId="1" xfId="0" applyNumberFormat="1" applyFont="1" applyFill="1" applyBorder="1" applyAlignment="1">
      <alignment horizontal="center" vertical="center"/>
    </xf>
    <xf numFmtId="11" fontId="14" fillId="0" borderId="1" xfId="0" applyNumberFormat="1" applyFont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176" fontId="14" fillId="5" borderId="1" xfId="0" applyNumberFormat="1" applyFont="1" applyFill="1" applyBorder="1" applyAlignment="1">
      <alignment horizontal="center"/>
    </xf>
    <xf numFmtId="178" fontId="14" fillId="5" borderId="1" xfId="0" applyNumberFormat="1" applyFont="1" applyFill="1" applyBorder="1" applyAlignment="1">
      <alignment horizontal="center" vertical="center"/>
    </xf>
    <xf numFmtId="179" fontId="14" fillId="5" borderId="1" xfId="0" applyNumberFormat="1" applyFont="1" applyFill="1" applyBorder="1" applyAlignment="1">
      <alignment horizontal="center" vertical="center"/>
    </xf>
    <xf numFmtId="180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/>
    </xf>
    <xf numFmtId="0" fontId="14" fillId="3" borderId="1" xfId="1" applyFont="1" applyFill="1" applyBorder="1" applyAlignment="1">
      <alignment horizontal="center" vertical="center"/>
    </xf>
    <xf numFmtId="0" fontId="13" fillId="5" borderId="1" xfId="1" quotePrefix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/>
    </xf>
    <xf numFmtId="176" fontId="14" fillId="5" borderId="1" xfId="1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176" fontId="14" fillId="5" borderId="12" xfId="0" applyNumberFormat="1" applyFont="1" applyFill="1" applyBorder="1" applyAlignment="1">
      <alignment horizontal="center" vertical="center"/>
    </xf>
    <xf numFmtId="176" fontId="14" fillId="5" borderId="12" xfId="0" applyNumberFormat="1" applyFont="1" applyFill="1" applyBorder="1" applyAlignment="1">
      <alignment horizontal="center" vertical="center" wrapText="1"/>
    </xf>
    <xf numFmtId="11" fontId="14" fillId="5" borderId="12" xfId="0" applyNumberFormat="1" applyFont="1" applyFill="1" applyBorder="1" applyAlignment="1">
      <alignment vertical="center"/>
    </xf>
    <xf numFmtId="0" fontId="15" fillId="5" borderId="12" xfId="0" applyFont="1" applyFill="1" applyBorder="1" applyAlignment="1">
      <alignment horizontal="center" vertical="center"/>
    </xf>
    <xf numFmtId="176" fontId="15" fillId="5" borderId="12" xfId="0" applyNumberFormat="1" applyFont="1" applyFill="1" applyBorder="1" applyAlignment="1">
      <alignment horizontal="center" vertical="center"/>
    </xf>
    <xf numFmtId="176" fontId="15" fillId="5" borderId="12" xfId="0" applyNumberFormat="1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vertical="center"/>
    </xf>
    <xf numFmtId="176" fontId="14" fillId="5" borderId="12" xfId="0" quotePrefix="1" applyNumberFormat="1" applyFont="1" applyFill="1" applyBorder="1" applyAlignment="1">
      <alignment horizontal="center" vertical="center" wrapText="1"/>
    </xf>
    <xf numFmtId="0" fontId="15" fillId="5" borderId="12" xfId="0" quotePrefix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11" fontId="14" fillId="0" borderId="1" xfId="0" applyNumberFormat="1" applyFont="1" applyBorder="1" applyAlignment="1">
      <alignment vertical="center"/>
    </xf>
    <xf numFmtId="0" fontId="14" fillId="5" borderId="1" xfId="0" quotePrefix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81" fontId="9" fillId="5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/>
    </xf>
    <xf numFmtId="0" fontId="29" fillId="2" borderId="9" xfId="1" applyFont="1" applyFill="1" applyBorder="1" applyAlignment="1"/>
    <xf numFmtId="0" fontId="29" fillId="2" borderId="10" xfId="1" applyFont="1" applyFill="1" applyBorder="1" applyAlignment="1"/>
    <xf numFmtId="0" fontId="7" fillId="3" borderId="1" xfId="1" applyFont="1" applyFill="1" applyBorder="1" applyAlignment="1">
      <alignment horizontal="center" vertical="center"/>
    </xf>
    <xf numFmtId="0" fontId="6" fillId="5" borderId="1" xfId="1" quotePrefix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176" fontId="7" fillId="5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Font="1" applyBorder="1" applyAlignment="1">
      <alignment horizontal="center" vertical="center"/>
    </xf>
    <xf numFmtId="182" fontId="14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82" fontId="14" fillId="5" borderId="1" xfId="0" applyNumberFormat="1" applyFont="1" applyFill="1" applyBorder="1" applyAlignment="1">
      <alignment horizontal="center" vertical="center"/>
    </xf>
    <xf numFmtId="11" fontId="27" fillId="5" borderId="1" xfId="0" applyNumberFormat="1" applyFont="1" applyFill="1" applyBorder="1" applyAlignment="1">
      <alignment horizontal="center"/>
    </xf>
    <xf numFmtId="176" fontId="14" fillId="5" borderId="1" xfId="0" quotePrefix="1" applyNumberFormat="1" applyFont="1" applyFill="1" applyBorder="1" applyAlignment="1">
      <alignment horizontal="center" vertical="center" wrapText="1"/>
    </xf>
    <xf numFmtId="0" fontId="13" fillId="5" borderId="1" xfId="0" quotePrefix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14" fillId="5" borderId="5" xfId="0" applyFont="1" applyFill="1" applyBorder="1" applyAlignment="1">
      <alignment horizontal="center"/>
    </xf>
    <xf numFmtId="11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/>
    </xf>
    <xf numFmtId="0" fontId="13" fillId="5" borderId="1" xfId="0" quotePrefix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3" fillId="5" borderId="12" xfId="0" quotePrefix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quotePrefix="1" applyFont="1" applyFill="1" applyBorder="1" applyAlignment="1">
      <alignment horizontal="center" vertical="center" wrapText="1"/>
    </xf>
    <xf numFmtId="0" fontId="13" fillId="5" borderId="14" xfId="0" quotePrefix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1" fillId="5" borderId="1" xfId="0" quotePrefix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80" fontId="2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/>
    </xf>
    <xf numFmtId="0" fontId="29" fillId="2" borderId="8" xfId="1" applyFont="1" applyFill="1" applyBorder="1" applyAlignment="1">
      <alignment horizontal="center" vertical="center"/>
    </xf>
    <xf numFmtId="0" fontId="29" fillId="2" borderId="11" xfId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77" fontId="22" fillId="5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 wrapText="1"/>
    </xf>
    <xf numFmtId="176" fontId="13" fillId="5" borderId="1" xfId="0" quotePrefix="1" applyNumberFormat="1" applyFont="1" applyFill="1" applyBorder="1" applyAlignment="1">
      <alignment horizontal="center" vertical="center" wrapText="1"/>
    </xf>
    <xf numFmtId="177" fontId="14" fillId="5" borderId="1" xfId="0" applyNumberFormat="1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 wrapText="1"/>
    </xf>
    <xf numFmtId="0" fontId="21" fillId="5" borderId="1" xfId="0" quotePrefix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76" fontId="14" fillId="5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180" fontId="14" fillId="5" borderId="2" xfId="0" applyNumberFormat="1" applyFont="1" applyFill="1" applyBorder="1" applyAlignment="1">
      <alignment horizontal="center" vertical="center" wrapText="1"/>
    </xf>
    <xf numFmtId="180" fontId="14" fillId="5" borderId="3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180" fontId="14" fillId="4" borderId="2" xfId="0" applyNumberFormat="1" applyFont="1" applyFill="1" applyBorder="1" applyAlignment="1">
      <alignment horizontal="center" vertical="center"/>
    </xf>
    <xf numFmtId="180" fontId="14" fillId="4" borderId="3" xfId="0" applyNumberFormat="1" applyFont="1" applyFill="1" applyBorder="1" applyAlignment="1">
      <alignment horizontal="center" vertical="center"/>
    </xf>
    <xf numFmtId="0" fontId="13" fillId="5" borderId="0" xfId="0" quotePrefix="1" applyFont="1" applyFill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180" fontId="14" fillId="5" borderId="2" xfId="0" quotePrefix="1" applyNumberFormat="1" applyFont="1" applyFill="1" applyBorder="1" applyAlignment="1">
      <alignment horizontal="center" vertical="center" wrapText="1"/>
    </xf>
    <xf numFmtId="11" fontId="14" fillId="5" borderId="1" xfId="0" applyNumberFormat="1" applyFont="1" applyFill="1" applyBorder="1" applyAlignment="1">
      <alignment horizontal="center" vertical="center" wrapText="1"/>
    </xf>
    <xf numFmtId="11" fontId="14" fillId="5" borderId="1" xfId="0" applyNumberFormat="1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11" fontId="9" fillId="5" borderId="1" xfId="0" applyNumberFormat="1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4E0A5D73-B55B-8E4B-97F4-D5689E3EB7E7}"/>
  </cellStyles>
  <dxfs count="0"/>
  <tableStyles count="0" defaultTableStyle="TableStyleMedium2" defaultPivotStyle="PivotStyleMedium9"/>
  <colors>
    <mruColors>
      <color rgb="FF40556C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2"/>
  <sheetViews>
    <sheetView tabSelected="1" zoomScale="90" workbookViewId="0"/>
  </sheetViews>
  <sheetFormatPr baseColWidth="10" defaultColWidth="9" defaultRowHeight="50" customHeight="1"/>
  <cols>
    <col min="1" max="1" width="14.83203125" style="40" customWidth="1"/>
    <col min="2" max="2" width="31.83203125" style="40" customWidth="1"/>
    <col min="3" max="3" width="15.6640625" style="40" customWidth="1"/>
    <col min="4" max="4" width="19.5" style="40" customWidth="1"/>
    <col min="5" max="8" width="10.6640625" style="40" customWidth="1"/>
    <col min="9" max="9" width="23.33203125" style="40" customWidth="1"/>
    <col min="10" max="10" width="35.1640625" style="44" customWidth="1"/>
    <col min="11" max="11" width="23.33203125" style="40" customWidth="1"/>
    <col min="12" max="12" width="23.1640625" style="40" customWidth="1"/>
    <col min="13" max="13" width="28" style="40" customWidth="1"/>
    <col min="14" max="14" width="28.6640625" style="40" customWidth="1"/>
    <col min="15" max="15" width="25" style="40" customWidth="1"/>
    <col min="16" max="17" width="10.1640625" style="40" bestFit="1" customWidth="1"/>
    <col min="18" max="16384" width="9" style="40"/>
  </cols>
  <sheetData>
    <row r="1" spans="1:19" ht="50" customHeight="1">
      <c r="A1" s="43"/>
      <c r="B1" s="115"/>
      <c r="C1" s="115"/>
      <c r="D1" s="115"/>
    </row>
    <row r="2" spans="1:19" ht="50" customHeight="1">
      <c r="A2" s="106" t="s">
        <v>52</v>
      </c>
      <c r="B2" s="107" t="s">
        <v>11</v>
      </c>
      <c r="C2" s="106" t="s">
        <v>5</v>
      </c>
      <c r="D2" s="106" t="s">
        <v>71</v>
      </c>
      <c r="E2" s="106" t="s">
        <v>6</v>
      </c>
      <c r="F2" s="106"/>
      <c r="G2" s="106"/>
      <c r="H2" s="106"/>
      <c r="I2" s="106" t="s">
        <v>12</v>
      </c>
      <c r="J2" s="106" t="s">
        <v>58</v>
      </c>
      <c r="K2" s="106"/>
      <c r="L2" s="107" t="s">
        <v>53</v>
      </c>
    </row>
    <row r="3" spans="1:19" ht="50" customHeight="1">
      <c r="A3" s="106"/>
      <c r="B3" s="107"/>
      <c r="C3" s="106"/>
      <c r="D3" s="106"/>
      <c r="E3" s="41" t="s">
        <v>2</v>
      </c>
      <c r="F3" s="41" t="s">
        <v>7</v>
      </c>
      <c r="G3" s="41" t="s">
        <v>8</v>
      </c>
      <c r="H3" s="41" t="s">
        <v>9</v>
      </c>
      <c r="I3" s="106"/>
      <c r="J3" s="106"/>
      <c r="K3" s="106"/>
      <c r="L3" s="107"/>
      <c r="M3" s="115"/>
      <c r="N3" s="115"/>
    </row>
    <row r="4" spans="1:19" ht="50" customHeight="1">
      <c r="A4" s="114" t="s">
        <v>385</v>
      </c>
      <c r="B4" s="111" t="s">
        <v>14</v>
      </c>
      <c r="C4" s="15" t="s">
        <v>3</v>
      </c>
      <c r="D4" s="15">
        <f>SUM(E4:H4)</f>
        <v>106</v>
      </c>
      <c r="E4" s="15">
        <v>26</v>
      </c>
      <c r="F4" s="15">
        <v>69</v>
      </c>
      <c r="G4" s="15">
        <v>11</v>
      </c>
      <c r="H4" s="15">
        <v>0</v>
      </c>
      <c r="I4" s="23">
        <f>(E4*3+F4*2+G4*1)/D4</f>
        <v>2.141509433962264</v>
      </c>
      <c r="J4" s="45" t="s">
        <v>272</v>
      </c>
      <c r="K4" s="46">
        <v>2.3958423159164999E-5</v>
      </c>
      <c r="L4" s="104" t="s">
        <v>57</v>
      </c>
    </row>
    <row r="5" spans="1:19" ht="50" customHeight="1">
      <c r="A5" s="114"/>
      <c r="B5" s="111"/>
      <c r="C5" s="15" t="s">
        <v>4</v>
      </c>
      <c r="D5" s="15">
        <f t="shared" ref="D5:D11" si="0">SUM(E5:H5)</f>
        <v>108</v>
      </c>
      <c r="E5" s="15">
        <v>53</v>
      </c>
      <c r="F5" s="15">
        <v>54</v>
      </c>
      <c r="G5" s="15">
        <v>1</v>
      </c>
      <c r="H5" s="15">
        <v>0</v>
      </c>
      <c r="I5" s="23">
        <f t="shared" ref="I5:I15" si="1">(E5*3+F5*2+G5*1)/D5</f>
        <v>2.4814814814814814</v>
      </c>
      <c r="J5" s="45"/>
      <c r="K5" s="23"/>
      <c r="L5" s="104"/>
      <c r="P5" s="47"/>
      <c r="Q5" s="47"/>
      <c r="R5" s="47"/>
      <c r="S5" s="47"/>
    </row>
    <row r="6" spans="1:19" ht="50" customHeight="1">
      <c r="A6" s="114"/>
      <c r="B6" s="111" t="s">
        <v>60</v>
      </c>
      <c r="C6" s="15" t="s">
        <v>3</v>
      </c>
      <c r="D6" s="15">
        <f t="shared" si="0"/>
        <v>125</v>
      </c>
      <c r="E6" s="15">
        <v>26</v>
      </c>
      <c r="F6" s="15">
        <v>89</v>
      </c>
      <c r="G6" s="15">
        <v>10</v>
      </c>
      <c r="H6" s="15">
        <v>0</v>
      </c>
      <c r="I6" s="23">
        <f t="shared" si="1"/>
        <v>2.1280000000000001</v>
      </c>
      <c r="J6" s="48" t="s">
        <v>273</v>
      </c>
      <c r="K6" s="46">
        <v>1.8723278694121599E-6</v>
      </c>
      <c r="L6" s="104"/>
      <c r="O6" s="47"/>
    </row>
    <row r="7" spans="1:19" ht="50" customHeight="1">
      <c r="A7" s="114"/>
      <c r="B7" s="111"/>
      <c r="C7" s="15" t="s">
        <v>4</v>
      </c>
      <c r="D7" s="15">
        <f t="shared" si="0"/>
        <v>105</v>
      </c>
      <c r="E7" s="15">
        <v>51</v>
      </c>
      <c r="F7" s="15">
        <v>53</v>
      </c>
      <c r="G7" s="15">
        <v>1</v>
      </c>
      <c r="H7" s="15">
        <v>0</v>
      </c>
      <c r="I7" s="23">
        <f t="shared" si="1"/>
        <v>2.4761904761904763</v>
      </c>
      <c r="J7" s="45"/>
      <c r="K7" s="23"/>
      <c r="L7" s="104"/>
      <c r="O7" s="47"/>
    </row>
    <row r="8" spans="1:19" ht="50" customHeight="1">
      <c r="A8" s="114"/>
      <c r="B8" s="111" t="s">
        <v>61</v>
      </c>
      <c r="C8" s="15" t="s">
        <v>0</v>
      </c>
      <c r="D8" s="15">
        <f t="shared" si="0"/>
        <v>126</v>
      </c>
      <c r="E8" s="15">
        <v>30</v>
      </c>
      <c r="F8" s="15">
        <v>94</v>
      </c>
      <c r="G8" s="15">
        <v>2</v>
      </c>
      <c r="H8" s="15">
        <v>0</v>
      </c>
      <c r="I8" s="23">
        <f t="shared" si="1"/>
        <v>2.2222222222222223</v>
      </c>
      <c r="J8" s="48" t="s">
        <v>274</v>
      </c>
      <c r="K8" s="15">
        <v>2.27093755568619E-4</v>
      </c>
      <c r="L8" s="104"/>
      <c r="O8" s="47"/>
    </row>
    <row r="9" spans="1:19" ht="50" customHeight="1">
      <c r="A9" s="114"/>
      <c r="B9" s="111"/>
      <c r="C9" s="15" t="s">
        <v>1</v>
      </c>
      <c r="D9" s="15">
        <f t="shared" si="0"/>
        <v>116</v>
      </c>
      <c r="E9" s="15">
        <v>53</v>
      </c>
      <c r="F9" s="15">
        <v>63</v>
      </c>
      <c r="G9" s="15">
        <v>0</v>
      </c>
      <c r="H9" s="15">
        <v>0</v>
      </c>
      <c r="I9" s="23">
        <f t="shared" si="1"/>
        <v>2.4568965517241379</v>
      </c>
      <c r="J9" s="45"/>
      <c r="K9" s="23"/>
      <c r="L9" s="104"/>
      <c r="O9" s="47"/>
    </row>
    <row r="10" spans="1:19" ht="50" customHeight="1">
      <c r="A10" s="114"/>
      <c r="B10" s="111" t="s">
        <v>62</v>
      </c>
      <c r="C10" s="15" t="s">
        <v>0</v>
      </c>
      <c r="D10" s="15">
        <f t="shared" si="0"/>
        <v>138</v>
      </c>
      <c r="E10" s="15">
        <v>36</v>
      </c>
      <c r="F10" s="15">
        <v>91</v>
      </c>
      <c r="G10" s="15">
        <v>11</v>
      </c>
      <c r="H10" s="15">
        <v>0</v>
      </c>
      <c r="I10" s="23">
        <f t="shared" si="1"/>
        <v>2.181159420289855</v>
      </c>
      <c r="J10" s="48" t="s">
        <v>275</v>
      </c>
      <c r="K10" s="46">
        <v>9.1112624248657097E-5</v>
      </c>
      <c r="L10" s="104"/>
    </row>
    <row r="11" spans="1:19" ht="50" customHeight="1">
      <c r="A11" s="114"/>
      <c r="B11" s="111"/>
      <c r="C11" s="15" t="s">
        <v>1</v>
      </c>
      <c r="D11" s="15">
        <f t="shared" si="0"/>
        <v>143</v>
      </c>
      <c r="E11" s="15">
        <v>66</v>
      </c>
      <c r="F11" s="15">
        <v>75</v>
      </c>
      <c r="G11" s="15">
        <v>2</v>
      </c>
      <c r="H11" s="15">
        <v>0</v>
      </c>
      <c r="I11" s="23">
        <f t="shared" si="1"/>
        <v>2.4475524475524475</v>
      </c>
      <c r="J11" s="45"/>
      <c r="K11" s="23"/>
      <c r="L11" s="104"/>
    </row>
    <row r="12" spans="1:19" ht="50" customHeight="1">
      <c r="A12" s="114"/>
      <c r="B12" s="111" t="s">
        <v>63</v>
      </c>
      <c r="C12" s="15" t="s">
        <v>0</v>
      </c>
      <c r="D12" s="15">
        <f t="shared" ref="D12:D15" si="2">SUM(E12:H12)</f>
        <v>416</v>
      </c>
      <c r="E12" s="15">
        <v>77</v>
      </c>
      <c r="F12" s="15">
        <v>301</v>
      </c>
      <c r="G12" s="15">
        <v>38</v>
      </c>
      <c r="H12" s="15">
        <v>0</v>
      </c>
      <c r="I12" s="23">
        <f t="shared" si="1"/>
        <v>2.09375</v>
      </c>
      <c r="J12" s="48" t="s">
        <v>276</v>
      </c>
      <c r="K12" s="15">
        <v>0.28811599030447899</v>
      </c>
      <c r="L12" s="104"/>
    </row>
    <row r="13" spans="1:19" ht="50" customHeight="1">
      <c r="A13" s="114"/>
      <c r="B13" s="112"/>
      <c r="C13" s="15" t="s">
        <v>1</v>
      </c>
      <c r="D13" s="15">
        <f t="shared" si="2"/>
        <v>429</v>
      </c>
      <c r="E13" s="15">
        <v>98</v>
      </c>
      <c r="F13" s="15">
        <v>289</v>
      </c>
      <c r="G13" s="15">
        <v>42</v>
      </c>
      <c r="H13" s="15">
        <v>0</v>
      </c>
      <c r="I13" s="23">
        <f t="shared" si="1"/>
        <v>2.1305361305361306</v>
      </c>
      <c r="J13" s="48" t="s">
        <v>277</v>
      </c>
      <c r="K13" s="46">
        <v>6.9851525219215899E-9</v>
      </c>
      <c r="L13" s="104"/>
    </row>
    <row r="14" spans="1:19" ht="50" customHeight="1">
      <c r="A14" s="114"/>
      <c r="B14" s="111" t="s">
        <v>64</v>
      </c>
      <c r="C14" s="15" t="s">
        <v>0</v>
      </c>
      <c r="D14" s="15">
        <f t="shared" si="2"/>
        <v>298</v>
      </c>
      <c r="E14" s="15">
        <v>74</v>
      </c>
      <c r="F14" s="15">
        <v>195</v>
      </c>
      <c r="G14" s="15">
        <v>29</v>
      </c>
      <c r="H14" s="15">
        <v>0</v>
      </c>
      <c r="I14" s="23">
        <f t="shared" si="1"/>
        <v>2.151006711409396</v>
      </c>
      <c r="J14" s="48" t="s">
        <v>278</v>
      </c>
      <c r="K14" s="15">
        <v>0.79913340131750699</v>
      </c>
      <c r="L14" s="104"/>
    </row>
    <row r="15" spans="1:19" ht="50" customHeight="1">
      <c r="A15" s="114"/>
      <c r="B15" s="112"/>
      <c r="C15" s="15" t="s">
        <v>1</v>
      </c>
      <c r="D15" s="15">
        <f t="shared" si="2"/>
        <v>302</v>
      </c>
      <c r="E15" s="15">
        <v>73</v>
      </c>
      <c r="F15" s="15">
        <v>206</v>
      </c>
      <c r="G15" s="15">
        <v>23</v>
      </c>
      <c r="H15" s="15">
        <v>0</v>
      </c>
      <c r="I15" s="23">
        <f t="shared" si="1"/>
        <v>2.1655629139072849</v>
      </c>
      <c r="J15" s="48" t="s">
        <v>279</v>
      </c>
      <c r="K15" s="46">
        <v>3.0419260604533098E-7</v>
      </c>
      <c r="L15" s="104"/>
    </row>
    <row r="16" spans="1:19" ht="50" customHeight="1">
      <c r="A16" s="114" t="s">
        <v>54</v>
      </c>
      <c r="B16" s="112" t="s">
        <v>65</v>
      </c>
      <c r="C16" s="15" t="s">
        <v>70</v>
      </c>
      <c r="D16" s="15">
        <v>118</v>
      </c>
      <c r="E16" s="15">
        <v>21</v>
      </c>
      <c r="F16" s="15">
        <v>80</v>
      </c>
      <c r="G16" s="15">
        <v>17</v>
      </c>
      <c r="H16" s="15">
        <v>0</v>
      </c>
      <c r="I16" s="23">
        <v>2.0338983050847457</v>
      </c>
      <c r="J16" s="48" t="s">
        <v>280</v>
      </c>
      <c r="K16" s="46">
        <v>1.5557361014995099E-6</v>
      </c>
      <c r="L16" s="104" t="s">
        <v>69</v>
      </c>
    </row>
    <row r="17" spans="1:21" ht="50" customHeight="1">
      <c r="A17" s="114"/>
      <c r="B17" s="112"/>
      <c r="C17" s="15" t="s">
        <v>70</v>
      </c>
      <c r="D17" s="15">
        <v>117</v>
      </c>
      <c r="E17" s="15">
        <v>49</v>
      </c>
      <c r="F17" s="15">
        <v>66</v>
      </c>
      <c r="G17" s="15">
        <v>2</v>
      </c>
      <c r="H17" s="15">
        <v>0</v>
      </c>
      <c r="I17" s="23">
        <v>2.4017094017094016</v>
      </c>
      <c r="J17" s="45"/>
      <c r="K17" s="23"/>
      <c r="L17" s="104"/>
      <c r="Q17" s="47"/>
    </row>
    <row r="18" spans="1:21" ht="50" customHeight="1">
      <c r="A18" s="114"/>
      <c r="B18" s="112" t="s">
        <v>66</v>
      </c>
      <c r="C18" s="15" t="s">
        <v>70</v>
      </c>
      <c r="D18" s="15">
        <v>118</v>
      </c>
      <c r="E18" s="15">
        <v>29</v>
      </c>
      <c r="F18" s="15">
        <v>67</v>
      </c>
      <c r="G18" s="15">
        <v>22</v>
      </c>
      <c r="H18" s="15">
        <v>0</v>
      </c>
      <c r="I18" s="23">
        <v>2.0593220338983049</v>
      </c>
      <c r="J18" s="45" t="s">
        <v>281</v>
      </c>
      <c r="K18" s="15">
        <v>0.879795988731923</v>
      </c>
      <c r="L18" s="104"/>
      <c r="P18" s="47"/>
      <c r="R18" s="47"/>
      <c r="S18" s="47"/>
      <c r="T18" s="47"/>
    </row>
    <row r="19" spans="1:21" ht="50" customHeight="1">
      <c r="A19" s="114"/>
      <c r="B19" s="112"/>
      <c r="C19" s="15" t="s">
        <v>70</v>
      </c>
      <c r="D19" s="15">
        <v>124</v>
      </c>
      <c r="E19" s="15">
        <v>27</v>
      </c>
      <c r="F19" s="15">
        <v>76</v>
      </c>
      <c r="G19" s="15">
        <v>21</v>
      </c>
      <c r="H19" s="15">
        <v>0</v>
      </c>
      <c r="I19" s="23">
        <v>2.0483870967741935</v>
      </c>
      <c r="J19" s="45"/>
      <c r="K19" s="23"/>
      <c r="L19" s="104"/>
      <c r="Q19" s="47"/>
    </row>
    <row r="20" spans="1:21" ht="50" customHeight="1">
      <c r="A20" s="114"/>
      <c r="B20" s="112" t="s">
        <v>72</v>
      </c>
      <c r="C20" s="15" t="s">
        <v>70</v>
      </c>
      <c r="D20" s="15">
        <v>131</v>
      </c>
      <c r="E20" s="15">
        <v>28</v>
      </c>
      <c r="F20" s="15">
        <v>75</v>
      </c>
      <c r="G20" s="15">
        <v>28</v>
      </c>
      <c r="H20" s="15">
        <v>0</v>
      </c>
      <c r="I20" s="23">
        <v>2</v>
      </c>
      <c r="J20" s="45" t="s">
        <v>282</v>
      </c>
      <c r="K20" s="46">
        <v>7.0434392041462997E-5</v>
      </c>
      <c r="L20" s="104"/>
      <c r="Q20" s="47"/>
    </row>
    <row r="21" spans="1:21" ht="50" customHeight="1">
      <c r="A21" s="114"/>
      <c r="B21" s="112"/>
      <c r="C21" s="15" t="s">
        <v>70</v>
      </c>
      <c r="D21" s="15">
        <v>107</v>
      </c>
      <c r="E21" s="15">
        <v>40</v>
      </c>
      <c r="F21" s="15">
        <v>63</v>
      </c>
      <c r="G21" s="15">
        <v>4</v>
      </c>
      <c r="H21" s="15">
        <v>0</v>
      </c>
      <c r="I21" s="23">
        <v>2.3364485981308412</v>
      </c>
      <c r="J21" s="45"/>
      <c r="K21" s="23"/>
      <c r="L21" s="104"/>
      <c r="Q21" s="47"/>
      <c r="U21" s="47"/>
    </row>
    <row r="23" spans="1:21" ht="50" customHeight="1">
      <c r="A23" s="106" t="s">
        <v>52</v>
      </c>
      <c r="B23" s="107" t="s">
        <v>11</v>
      </c>
      <c r="C23" s="106" t="s">
        <v>5</v>
      </c>
      <c r="D23" s="106" t="s">
        <v>10</v>
      </c>
      <c r="E23" s="113" t="s">
        <v>6</v>
      </c>
      <c r="F23" s="113"/>
      <c r="G23" s="113"/>
      <c r="H23" s="113"/>
      <c r="I23" s="106" t="s">
        <v>12</v>
      </c>
      <c r="J23" s="103" t="s">
        <v>73</v>
      </c>
      <c r="K23" s="103" t="s">
        <v>74</v>
      </c>
      <c r="L23" s="103" t="s">
        <v>75</v>
      </c>
      <c r="M23" s="103" t="s">
        <v>76</v>
      </c>
      <c r="N23" s="103"/>
      <c r="O23" s="107" t="s">
        <v>53</v>
      </c>
    </row>
    <row r="24" spans="1:21" ht="50" customHeight="1">
      <c r="A24" s="106"/>
      <c r="B24" s="107"/>
      <c r="C24" s="106"/>
      <c r="D24" s="106"/>
      <c r="E24" s="10" t="s">
        <v>2</v>
      </c>
      <c r="F24" s="10" t="s">
        <v>7</v>
      </c>
      <c r="G24" s="10" t="s">
        <v>8</v>
      </c>
      <c r="H24" s="10" t="s">
        <v>9</v>
      </c>
      <c r="I24" s="106"/>
      <c r="J24" s="106"/>
      <c r="K24" s="106"/>
      <c r="L24" s="106"/>
      <c r="M24" s="103"/>
      <c r="N24" s="103"/>
      <c r="O24" s="107"/>
    </row>
    <row r="25" spans="1:21" ht="50" customHeight="1">
      <c r="A25" s="105" t="s">
        <v>67</v>
      </c>
      <c r="B25" s="111" t="s">
        <v>14</v>
      </c>
      <c r="C25" s="15" t="s">
        <v>0</v>
      </c>
      <c r="D25" s="15">
        <f>SUM(E25:H25)</f>
        <v>237</v>
      </c>
      <c r="E25" s="49">
        <v>58</v>
      </c>
      <c r="F25" s="49">
        <v>150</v>
      </c>
      <c r="G25" s="49">
        <v>29</v>
      </c>
      <c r="H25" s="49">
        <v>0</v>
      </c>
      <c r="I25" s="50">
        <f>(E25*3+F25*2+G25*1)/D25</f>
        <v>2.1223628691983123</v>
      </c>
      <c r="J25" s="51">
        <f>E25*3+F25*2+G25*1</f>
        <v>503</v>
      </c>
      <c r="K25" s="51">
        <v>6</v>
      </c>
      <c r="L25" s="52">
        <f>K25/J25</f>
        <v>1.1928429423459244E-2</v>
      </c>
      <c r="M25" s="45" t="s">
        <v>272</v>
      </c>
      <c r="N25" s="53">
        <v>1.8207000000000001E-2</v>
      </c>
      <c r="O25" s="104" t="s">
        <v>270</v>
      </c>
    </row>
    <row r="26" spans="1:21" ht="50" customHeight="1">
      <c r="A26" s="105"/>
      <c r="B26" s="112"/>
      <c r="C26" s="15" t="s">
        <v>1</v>
      </c>
      <c r="D26" s="15">
        <f t="shared" ref="D26:D30" si="3">SUM(E26:H26)</f>
        <v>224</v>
      </c>
      <c r="E26" s="49">
        <v>82</v>
      </c>
      <c r="F26" s="49">
        <v>136</v>
      </c>
      <c r="G26" s="49">
        <v>6</v>
      </c>
      <c r="H26" s="49">
        <v>0</v>
      </c>
      <c r="I26" s="50">
        <f t="shared" ref="I26:I30" si="4">(E26*3+F26*2+G26*1)/D26</f>
        <v>2.3392857142857144</v>
      </c>
      <c r="J26" s="51">
        <f t="shared" ref="J26:J30" si="5">E26*3+F26*2+G26*1</f>
        <v>524</v>
      </c>
      <c r="K26" s="51">
        <v>21</v>
      </c>
      <c r="L26" s="52">
        <f t="shared" ref="L26:L30" si="6">K26/J26</f>
        <v>4.0076335877862593E-2</v>
      </c>
      <c r="M26" s="52"/>
      <c r="N26" s="53"/>
      <c r="O26" s="104"/>
    </row>
    <row r="27" spans="1:21" ht="50" customHeight="1">
      <c r="A27" s="105"/>
      <c r="B27" s="111" t="s">
        <v>93</v>
      </c>
      <c r="C27" s="15" t="s">
        <v>0</v>
      </c>
      <c r="D27" s="15">
        <f t="shared" si="3"/>
        <v>234</v>
      </c>
      <c r="E27" s="49">
        <v>48</v>
      </c>
      <c r="F27" s="49">
        <v>162</v>
      </c>
      <c r="G27" s="49">
        <v>24</v>
      </c>
      <c r="H27" s="49">
        <v>0</v>
      </c>
      <c r="I27" s="50">
        <f t="shared" si="4"/>
        <v>2.1025641025641026</v>
      </c>
      <c r="J27" s="51">
        <f t="shared" si="5"/>
        <v>492</v>
      </c>
      <c r="K27" s="51">
        <v>6</v>
      </c>
      <c r="L27" s="52">
        <f t="shared" si="6"/>
        <v>1.2195121951219513E-2</v>
      </c>
      <c r="M27" s="48" t="s">
        <v>276</v>
      </c>
      <c r="N27" s="53">
        <v>0.78859999999999997</v>
      </c>
      <c r="O27" s="104"/>
    </row>
    <row r="28" spans="1:21" ht="50" customHeight="1">
      <c r="A28" s="105"/>
      <c r="B28" s="112"/>
      <c r="C28" s="15" t="s">
        <v>1</v>
      </c>
      <c r="D28" s="15">
        <f t="shared" si="3"/>
        <v>234</v>
      </c>
      <c r="E28" s="49">
        <v>45</v>
      </c>
      <c r="F28" s="49">
        <v>164</v>
      </c>
      <c r="G28" s="49">
        <v>25</v>
      </c>
      <c r="H28" s="49">
        <v>0</v>
      </c>
      <c r="I28" s="50">
        <f t="shared" si="4"/>
        <v>2.0854700854700856</v>
      </c>
      <c r="J28" s="51">
        <f t="shared" si="5"/>
        <v>488</v>
      </c>
      <c r="K28" s="51">
        <v>7</v>
      </c>
      <c r="L28" s="52">
        <f t="shared" si="6"/>
        <v>1.4344262295081968E-2</v>
      </c>
      <c r="M28" s="45"/>
      <c r="N28" s="15"/>
      <c r="O28" s="104"/>
    </row>
    <row r="29" spans="1:21" ht="50" customHeight="1">
      <c r="A29" s="105"/>
      <c r="B29" s="111" t="s">
        <v>94</v>
      </c>
      <c r="C29" s="15" t="s">
        <v>0</v>
      </c>
      <c r="D29" s="15">
        <f t="shared" si="3"/>
        <v>192</v>
      </c>
      <c r="E29" s="49">
        <v>46</v>
      </c>
      <c r="F29" s="49">
        <v>125</v>
      </c>
      <c r="G29" s="49">
        <v>21</v>
      </c>
      <c r="H29" s="49">
        <v>0</v>
      </c>
      <c r="I29" s="50">
        <f t="shared" si="4"/>
        <v>2.1302083333333335</v>
      </c>
      <c r="J29" s="51">
        <f t="shared" si="5"/>
        <v>409</v>
      </c>
      <c r="K29" s="51">
        <v>5</v>
      </c>
      <c r="L29" s="52">
        <f t="shared" si="6"/>
        <v>1.2224938875305624E-2</v>
      </c>
      <c r="M29" s="48" t="s">
        <v>278</v>
      </c>
      <c r="N29" s="53">
        <v>0.27850000000000003</v>
      </c>
      <c r="O29" s="104"/>
    </row>
    <row r="30" spans="1:21" ht="50" customHeight="1">
      <c r="A30" s="105"/>
      <c r="B30" s="112"/>
      <c r="C30" s="15" t="s">
        <v>1</v>
      </c>
      <c r="D30" s="15">
        <f t="shared" si="3"/>
        <v>200</v>
      </c>
      <c r="E30" s="49">
        <v>46</v>
      </c>
      <c r="F30" s="49">
        <v>136</v>
      </c>
      <c r="G30" s="49">
        <v>18</v>
      </c>
      <c r="H30" s="49">
        <v>0</v>
      </c>
      <c r="I30" s="50">
        <f t="shared" si="4"/>
        <v>2.14</v>
      </c>
      <c r="J30" s="51">
        <f t="shared" si="5"/>
        <v>428</v>
      </c>
      <c r="K30" s="51">
        <v>2</v>
      </c>
      <c r="L30" s="52">
        <f t="shared" si="6"/>
        <v>4.6728971962616819E-3</v>
      </c>
      <c r="M30" s="45"/>
      <c r="N30" s="15"/>
      <c r="O30" s="104"/>
    </row>
    <row r="32" spans="1:21" ht="50" customHeight="1">
      <c r="C32" s="40" t="s">
        <v>78</v>
      </c>
      <c r="E32" s="106" t="s">
        <v>89</v>
      </c>
      <c r="F32" s="106"/>
      <c r="G32" s="106"/>
      <c r="H32" s="106"/>
      <c r="J32" s="40"/>
    </row>
    <row r="33" spans="1:15" ht="50" customHeight="1">
      <c r="A33" s="41" t="s">
        <v>52</v>
      </c>
      <c r="B33" s="41" t="s">
        <v>79</v>
      </c>
      <c r="C33" s="41" t="s">
        <v>80</v>
      </c>
      <c r="D33" s="41" t="s">
        <v>81</v>
      </c>
      <c r="E33" s="41" t="s">
        <v>82</v>
      </c>
      <c r="F33" s="41" t="s">
        <v>83</v>
      </c>
      <c r="G33" s="42" t="s">
        <v>88</v>
      </c>
      <c r="H33" s="41" t="s">
        <v>84</v>
      </c>
      <c r="I33" s="42" t="s">
        <v>90</v>
      </c>
      <c r="J33" s="42" t="s">
        <v>91</v>
      </c>
      <c r="K33" s="106" t="s">
        <v>97</v>
      </c>
      <c r="L33" s="106"/>
      <c r="M33" s="42" t="s">
        <v>53</v>
      </c>
    </row>
    <row r="34" spans="1:15" ht="50" customHeight="1">
      <c r="A34" s="105" t="s">
        <v>77</v>
      </c>
      <c r="B34" s="105" t="s">
        <v>85</v>
      </c>
      <c r="C34" s="15" t="s">
        <v>86</v>
      </c>
      <c r="D34" s="15">
        <v>106</v>
      </c>
      <c r="E34" s="15">
        <v>70</v>
      </c>
      <c r="F34" s="15">
        <v>35</v>
      </c>
      <c r="G34" s="15">
        <v>1</v>
      </c>
      <c r="H34" s="15">
        <v>0</v>
      </c>
      <c r="I34" s="54">
        <v>0.330188679245283</v>
      </c>
      <c r="J34" s="15">
        <v>9.433962264150943E-3</v>
      </c>
      <c r="K34" s="45" t="s">
        <v>272</v>
      </c>
      <c r="L34" s="55">
        <v>1</v>
      </c>
      <c r="M34" s="104" t="s">
        <v>271</v>
      </c>
    </row>
    <row r="35" spans="1:15" ht="50" customHeight="1">
      <c r="A35" s="105"/>
      <c r="B35" s="105"/>
      <c r="C35" s="15" t="s">
        <v>87</v>
      </c>
      <c r="D35" s="15">
        <v>101</v>
      </c>
      <c r="E35" s="15">
        <v>69</v>
      </c>
      <c r="F35" s="15">
        <v>30</v>
      </c>
      <c r="G35" s="15">
        <v>2</v>
      </c>
      <c r="H35" s="15">
        <v>0</v>
      </c>
      <c r="I35" s="54">
        <v>0.29702970297029702</v>
      </c>
      <c r="J35" s="15">
        <v>1.9801980198019802E-2</v>
      </c>
      <c r="K35" s="54" t="s">
        <v>95</v>
      </c>
      <c r="L35" s="55">
        <v>0.21656</v>
      </c>
      <c r="M35" s="104"/>
    </row>
    <row r="36" spans="1:15" ht="50" customHeight="1">
      <c r="A36" s="105"/>
      <c r="B36" s="105" t="s">
        <v>92</v>
      </c>
      <c r="C36" s="15" t="s">
        <v>86</v>
      </c>
      <c r="D36" s="15">
        <v>90</v>
      </c>
      <c r="E36" s="15">
        <v>70</v>
      </c>
      <c r="F36" s="15">
        <v>15</v>
      </c>
      <c r="G36" s="15">
        <v>4</v>
      </c>
      <c r="H36" s="15">
        <v>1</v>
      </c>
      <c r="I36" s="54">
        <v>0.16666666666666666</v>
      </c>
      <c r="J36" s="15">
        <v>4.4444444444444446E-2</v>
      </c>
      <c r="K36" s="48" t="s">
        <v>283</v>
      </c>
      <c r="L36" s="15">
        <v>1</v>
      </c>
      <c r="M36" s="104"/>
    </row>
    <row r="37" spans="1:15" ht="50" customHeight="1">
      <c r="A37" s="105"/>
      <c r="B37" s="105"/>
      <c r="C37" s="15" t="s">
        <v>87</v>
      </c>
      <c r="D37" s="15">
        <v>113</v>
      </c>
      <c r="E37" s="15">
        <v>88</v>
      </c>
      <c r="F37" s="15">
        <v>20</v>
      </c>
      <c r="G37" s="15">
        <v>5</v>
      </c>
      <c r="H37" s="15">
        <v>0</v>
      </c>
      <c r="I37" s="54">
        <v>0.17699115044247787</v>
      </c>
      <c r="J37" s="15">
        <v>4.4247787610619468E-2</v>
      </c>
      <c r="K37" s="54" t="s">
        <v>96</v>
      </c>
      <c r="L37" s="55">
        <v>0.35220000000000001</v>
      </c>
      <c r="M37" s="104"/>
    </row>
    <row r="38" spans="1:15" ht="50" customHeight="1">
      <c r="I38" s="44"/>
      <c r="J38" s="40"/>
      <c r="M38" s="44"/>
    </row>
    <row r="39" spans="1:15" ht="50" customHeight="1">
      <c r="A39" s="106" t="s">
        <v>52</v>
      </c>
      <c r="B39" s="108" t="s">
        <v>11</v>
      </c>
      <c r="C39" s="109" t="s">
        <v>5</v>
      </c>
      <c r="D39" s="109" t="s">
        <v>10</v>
      </c>
      <c r="E39" s="110" t="s">
        <v>6</v>
      </c>
      <c r="F39" s="110"/>
      <c r="G39" s="110"/>
      <c r="H39" s="110"/>
      <c r="I39" s="110"/>
      <c r="J39" s="110"/>
      <c r="K39" s="110"/>
      <c r="L39" s="109" t="s">
        <v>224</v>
      </c>
      <c r="M39" s="106" t="s">
        <v>58</v>
      </c>
      <c r="N39" s="106"/>
      <c r="O39" s="107" t="s">
        <v>53</v>
      </c>
    </row>
    <row r="40" spans="1:15" ht="50" customHeight="1">
      <c r="A40" s="106"/>
      <c r="B40" s="108"/>
      <c r="C40" s="109"/>
      <c r="D40" s="109"/>
      <c r="E40" s="56" t="s">
        <v>217</v>
      </c>
      <c r="F40" s="56" t="s">
        <v>218</v>
      </c>
      <c r="G40" s="56" t="s">
        <v>219</v>
      </c>
      <c r="H40" s="56" t="s">
        <v>220</v>
      </c>
      <c r="I40" s="56" t="s">
        <v>221</v>
      </c>
      <c r="J40" s="56" t="s">
        <v>222</v>
      </c>
      <c r="K40" s="56" t="s">
        <v>223</v>
      </c>
      <c r="L40" s="109"/>
      <c r="M40" s="106"/>
      <c r="N40" s="106"/>
      <c r="O40" s="107"/>
    </row>
    <row r="41" spans="1:15" ht="50" customHeight="1">
      <c r="A41" s="105" t="s">
        <v>386</v>
      </c>
      <c r="B41" s="57" t="s">
        <v>85</v>
      </c>
      <c r="C41" s="58" t="s">
        <v>0</v>
      </c>
      <c r="D41" s="58">
        <f>SUM(E41:K41)</f>
        <v>52</v>
      </c>
      <c r="E41" s="58">
        <v>2</v>
      </c>
      <c r="F41" s="58">
        <v>9</v>
      </c>
      <c r="G41" s="58">
        <v>26</v>
      </c>
      <c r="H41" s="58">
        <v>12</v>
      </c>
      <c r="I41" s="58">
        <v>1</v>
      </c>
      <c r="J41" s="58">
        <v>1</v>
      </c>
      <c r="K41" s="58">
        <v>1</v>
      </c>
      <c r="L41" s="59">
        <f>(E41*8+F41*7+G41*6+H41*5+I41*4+J41*3+K41*2)/D41</f>
        <v>5.8461538461538458</v>
      </c>
      <c r="M41" s="104" t="s">
        <v>284</v>
      </c>
      <c r="N41" s="105">
        <v>0.55000000000000004</v>
      </c>
      <c r="O41" s="104" t="s">
        <v>68</v>
      </c>
    </row>
    <row r="42" spans="1:15" ht="50" customHeight="1">
      <c r="A42" s="105"/>
      <c r="B42" s="57" t="s">
        <v>216</v>
      </c>
      <c r="C42" s="58" t="s">
        <v>0</v>
      </c>
      <c r="D42" s="58">
        <f>SUM(E42:K42)</f>
        <v>51</v>
      </c>
      <c r="E42" s="58">
        <v>3</v>
      </c>
      <c r="F42" s="58">
        <v>10</v>
      </c>
      <c r="G42" s="58">
        <v>25</v>
      </c>
      <c r="H42" s="58">
        <v>11</v>
      </c>
      <c r="I42" s="58">
        <v>1</v>
      </c>
      <c r="J42" s="58">
        <v>1</v>
      </c>
      <c r="K42" s="58">
        <v>0</v>
      </c>
      <c r="L42" s="59">
        <f>(E42*8+F42*7+G42*6+H42*5+I42*4+J42*3+K42*2)/D42</f>
        <v>6</v>
      </c>
      <c r="M42" s="104"/>
      <c r="N42" s="105"/>
      <c r="O42" s="104"/>
    </row>
  </sheetData>
  <mergeCells count="57">
    <mergeCell ref="I2:I3"/>
    <mergeCell ref="M3:N3"/>
    <mergeCell ref="B8:B9"/>
    <mergeCell ref="B14:B15"/>
    <mergeCell ref="B12:B13"/>
    <mergeCell ref="B10:B11"/>
    <mergeCell ref="B1:D1"/>
    <mergeCell ref="B2:B3"/>
    <mergeCell ref="D2:D3"/>
    <mergeCell ref="E2:H2"/>
    <mergeCell ref="B4:B5"/>
    <mergeCell ref="C2:C3"/>
    <mergeCell ref="J23:J24"/>
    <mergeCell ref="K23:K24"/>
    <mergeCell ref="L23:L24"/>
    <mergeCell ref="B25:B26"/>
    <mergeCell ref="A2:A3"/>
    <mergeCell ref="L2:L3"/>
    <mergeCell ref="L4:L15"/>
    <mergeCell ref="J2:K3"/>
    <mergeCell ref="B16:B17"/>
    <mergeCell ref="B18:B19"/>
    <mergeCell ref="B20:B21"/>
    <mergeCell ref="A16:A21"/>
    <mergeCell ref="L16:L21"/>
    <mergeCell ref="A4:A15"/>
    <mergeCell ref="B23:B24"/>
    <mergeCell ref="B6:B7"/>
    <mergeCell ref="A23:A24"/>
    <mergeCell ref="C23:C24"/>
    <mergeCell ref="D23:D24"/>
    <mergeCell ref="E23:H23"/>
    <mergeCell ref="I23:I24"/>
    <mergeCell ref="M39:N40"/>
    <mergeCell ref="O41:O42"/>
    <mergeCell ref="A25:A30"/>
    <mergeCell ref="B27:B28"/>
    <mergeCell ref="B29:B30"/>
    <mergeCell ref="E32:H32"/>
    <mergeCell ref="B34:B35"/>
    <mergeCell ref="B36:B37"/>
    <mergeCell ref="M23:N24"/>
    <mergeCell ref="O25:O30"/>
    <mergeCell ref="M34:M37"/>
    <mergeCell ref="A41:A42"/>
    <mergeCell ref="A39:A40"/>
    <mergeCell ref="A34:A37"/>
    <mergeCell ref="O23:O24"/>
    <mergeCell ref="K33:L33"/>
    <mergeCell ref="B39:B40"/>
    <mergeCell ref="C39:C40"/>
    <mergeCell ref="D39:D40"/>
    <mergeCell ref="O39:O40"/>
    <mergeCell ref="E39:K39"/>
    <mergeCell ref="L39:L40"/>
    <mergeCell ref="N41:N42"/>
    <mergeCell ref="M41:M42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BBE9-1DDE-D748-9F70-E6C954C43254}">
  <sheetPr>
    <pageSetUpPr fitToPage="1"/>
  </sheetPr>
  <dimension ref="A1:Q62"/>
  <sheetViews>
    <sheetView zoomScale="80" zoomScaleNormal="80" workbookViewId="0">
      <selection activeCell="B25" sqref="B25:B26"/>
    </sheetView>
  </sheetViews>
  <sheetFormatPr baseColWidth="10" defaultColWidth="9" defaultRowHeight="18"/>
  <cols>
    <col min="1" max="1" width="14.83203125" style="40" customWidth="1"/>
    <col min="2" max="2" width="31.83203125" style="40" customWidth="1"/>
    <col min="3" max="3" width="15.6640625" style="40" customWidth="1"/>
    <col min="4" max="4" width="19.5" style="40" customWidth="1"/>
    <col min="5" max="8" width="10.6640625" style="40" customWidth="1"/>
    <col min="9" max="9" width="23.33203125" style="40" customWidth="1"/>
    <col min="10" max="10" width="35.1640625" style="44" customWidth="1"/>
    <col min="11" max="11" width="23.33203125" style="40" customWidth="1"/>
    <col min="12" max="12" width="21.1640625" style="40" customWidth="1"/>
    <col min="13" max="13" width="9.1640625" style="40" bestFit="1" customWidth="1"/>
    <col min="14" max="16" width="10.1640625" style="40" bestFit="1" customWidth="1"/>
    <col min="17" max="16384" width="9" style="40"/>
  </cols>
  <sheetData>
    <row r="1" spans="1:17" ht="20" customHeight="1">
      <c r="A1" s="43"/>
      <c r="B1" s="115"/>
      <c r="C1" s="115"/>
      <c r="D1" s="115"/>
    </row>
    <row r="2" spans="1:17" ht="20" customHeight="1">
      <c r="A2" s="106" t="s">
        <v>52</v>
      </c>
      <c r="B2" s="107" t="s">
        <v>11</v>
      </c>
      <c r="C2" s="106" t="s">
        <v>5</v>
      </c>
      <c r="D2" s="106" t="s">
        <v>71</v>
      </c>
      <c r="E2" s="106" t="s">
        <v>6</v>
      </c>
      <c r="F2" s="106"/>
      <c r="G2" s="106"/>
      <c r="H2" s="106"/>
      <c r="I2" s="106" t="s">
        <v>12</v>
      </c>
      <c r="J2" s="106" t="s">
        <v>58</v>
      </c>
      <c r="K2" s="106"/>
      <c r="L2" s="107" t="s">
        <v>53</v>
      </c>
    </row>
    <row r="3" spans="1:17" ht="20" customHeight="1">
      <c r="A3" s="106"/>
      <c r="B3" s="107"/>
      <c r="C3" s="106"/>
      <c r="D3" s="106"/>
      <c r="E3" s="10" t="s">
        <v>2</v>
      </c>
      <c r="F3" s="10" t="s">
        <v>7</v>
      </c>
      <c r="G3" s="10" t="s">
        <v>8</v>
      </c>
      <c r="H3" s="10" t="s">
        <v>9</v>
      </c>
      <c r="I3" s="106"/>
      <c r="J3" s="106"/>
      <c r="K3" s="106"/>
      <c r="L3" s="107"/>
      <c r="M3" s="115"/>
      <c r="N3" s="115"/>
    </row>
    <row r="4" spans="1:17" ht="50" customHeight="1">
      <c r="A4" s="104" t="s">
        <v>192</v>
      </c>
      <c r="B4" s="111" t="s">
        <v>29</v>
      </c>
      <c r="C4" s="15" t="s">
        <v>0</v>
      </c>
      <c r="D4" s="15">
        <f t="shared" ref="D4:D9" si="0">SUM(E4:H4)</f>
        <v>118</v>
      </c>
      <c r="E4" s="15">
        <v>21</v>
      </c>
      <c r="F4" s="15">
        <v>90</v>
      </c>
      <c r="G4" s="15">
        <v>7</v>
      </c>
      <c r="H4" s="15">
        <v>0</v>
      </c>
      <c r="I4" s="23">
        <f t="shared" ref="I4:I9" si="1">(E4*3+F4*2+G4*1)/D4</f>
        <v>2.1186440677966103</v>
      </c>
      <c r="J4" s="45" t="s">
        <v>354</v>
      </c>
      <c r="K4" s="100">
        <v>9.3999999999999998E-6</v>
      </c>
      <c r="L4" s="104" t="s">
        <v>57</v>
      </c>
      <c r="M4" s="44"/>
      <c r="N4" s="44"/>
      <c r="O4" s="44"/>
      <c r="P4" s="44"/>
      <c r="Q4" s="44"/>
    </row>
    <row r="5" spans="1:17" ht="50" customHeight="1">
      <c r="A5" s="104"/>
      <c r="B5" s="111"/>
      <c r="C5" s="15" t="s">
        <v>1</v>
      </c>
      <c r="D5" s="15">
        <f t="shared" si="0"/>
        <v>111</v>
      </c>
      <c r="E5" s="15">
        <v>51</v>
      </c>
      <c r="F5" s="15">
        <v>60</v>
      </c>
      <c r="G5" s="15">
        <v>0</v>
      </c>
      <c r="H5" s="15">
        <v>0</v>
      </c>
      <c r="I5" s="23">
        <f t="shared" si="1"/>
        <v>2.4594594594594597</v>
      </c>
      <c r="J5" s="45"/>
      <c r="K5" s="23"/>
      <c r="L5" s="104"/>
      <c r="M5" s="44"/>
      <c r="N5" s="44"/>
      <c r="O5" s="44"/>
      <c r="P5" s="44"/>
      <c r="Q5" s="44"/>
    </row>
    <row r="6" spans="1:17" ht="50" customHeight="1">
      <c r="A6" s="104"/>
      <c r="B6" s="111" t="s">
        <v>233</v>
      </c>
      <c r="C6" s="15" t="s">
        <v>0</v>
      </c>
      <c r="D6" s="15">
        <f t="shared" si="0"/>
        <v>100</v>
      </c>
      <c r="E6" s="15">
        <v>46</v>
      </c>
      <c r="F6" s="15">
        <v>52</v>
      </c>
      <c r="G6" s="15">
        <v>2</v>
      </c>
      <c r="H6" s="15">
        <v>0</v>
      </c>
      <c r="I6" s="23">
        <f t="shared" si="1"/>
        <v>2.44</v>
      </c>
      <c r="J6" s="45" t="s">
        <v>355</v>
      </c>
      <c r="K6" s="100">
        <v>1</v>
      </c>
      <c r="L6" s="104"/>
      <c r="M6" s="44"/>
      <c r="N6" s="44"/>
      <c r="O6" s="44"/>
      <c r="P6" s="44"/>
      <c r="Q6" s="44"/>
    </row>
    <row r="7" spans="1:17" ht="50" customHeight="1">
      <c r="A7" s="104"/>
      <c r="B7" s="111"/>
      <c r="C7" s="15" t="s">
        <v>1</v>
      </c>
      <c r="D7" s="15">
        <f t="shared" si="0"/>
        <v>100</v>
      </c>
      <c r="E7" s="15">
        <v>56</v>
      </c>
      <c r="F7" s="15">
        <v>44</v>
      </c>
      <c r="G7" s="15">
        <v>0</v>
      </c>
      <c r="H7" s="15">
        <v>0</v>
      </c>
      <c r="I7" s="23">
        <f t="shared" si="1"/>
        <v>2.56</v>
      </c>
      <c r="J7" s="45" t="s">
        <v>356</v>
      </c>
      <c r="K7" s="100">
        <v>1</v>
      </c>
      <c r="L7" s="104"/>
      <c r="M7" s="44"/>
      <c r="N7" s="44"/>
      <c r="O7" s="44"/>
      <c r="P7" s="44"/>
      <c r="Q7" s="44"/>
    </row>
    <row r="8" spans="1:17" ht="50" customHeight="1">
      <c r="A8" s="104"/>
      <c r="B8" s="111" t="s">
        <v>234</v>
      </c>
      <c r="C8" s="15" t="s">
        <v>0</v>
      </c>
      <c r="D8" s="15">
        <f t="shared" si="0"/>
        <v>102</v>
      </c>
      <c r="E8" s="15">
        <v>52</v>
      </c>
      <c r="F8" s="15">
        <v>50</v>
      </c>
      <c r="G8" s="15">
        <v>0</v>
      </c>
      <c r="H8" s="15">
        <v>0</v>
      </c>
      <c r="I8" s="23">
        <f t="shared" si="1"/>
        <v>2.5098039215686274</v>
      </c>
      <c r="J8" s="45" t="s">
        <v>357</v>
      </c>
      <c r="K8" s="100">
        <v>1</v>
      </c>
      <c r="L8" s="104"/>
      <c r="M8" s="44"/>
      <c r="N8" s="44"/>
      <c r="O8" s="44"/>
      <c r="P8" s="44"/>
      <c r="Q8" s="44"/>
    </row>
    <row r="9" spans="1:17" ht="50" customHeight="1">
      <c r="A9" s="104"/>
      <c r="B9" s="111"/>
      <c r="C9" s="15" t="s">
        <v>1</v>
      </c>
      <c r="D9" s="15">
        <f t="shared" si="0"/>
        <v>100</v>
      </c>
      <c r="E9" s="15">
        <v>50</v>
      </c>
      <c r="F9" s="15">
        <v>48</v>
      </c>
      <c r="G9" s="15">
        <v>2</v>
      </c>
      <c r="H9" s="15">
        <v>0</v>
      </c>
      <c r="I9" s="23">
        <f t="shared" si="1"/>
        <v>2.48</v>
      </c>
      <c r="J9" s="45" t="s">
        <v>358</v>
      </c>
      <c r="K9" s="100">
        <v>1</v>
      </c>
      <c r="L9" s="104"/>
      <c r="M9" s="44"/>
      <c r="N9" s="44"/>
      <c r="O9" s="44"/>
      <c r="P9" s="44"/>
      <c r="Q9" s="44"/>
    </row>
    <row r="10" spans="1:17" ht="50" customHeight="1">
      <c r="A10" s="104" t="s">
        <v>185</v>
      </c>
      <c r="B10" s="111" t="s">
        <v>30</v>
      </c>
      <c r="C10" s="15" t="s">
        <v>0</v>
      </c>
      <c r="D10" s="15">
        <f>SUM(E10:H10)</f>
        <v>111</v>
      </c>
      <c r="E10" s="15">
        <v>21</v>
      </c>
      <c r="F10" s="15">
        <v>82</v>
      </c>
      <c r="G10" s="15">
        <v>8</v>
      </c>
      <c r="H10" s="15">
        <v>0</v>
      </c>
      <c r="I10" s="23">
        <f t="shared" ref="I10:I26" si="2">(E10*3+F10*2+G10*1)/D10</f>
        <v>2.1171171171171173</v>
      </c>
      <c r="J10" s="154" t="s">
        <v>333</v>
      </c>
      <c r="K10" s="170">
        <v>7.1623771878082096E-5</v>
      </c>
      <c r="L10" s="173" t="s">
        <v>55</v>
      </c>
      <c r="M10" s="44"/>
      <c r="N10" s="44"/>
      <c r="O10" s="44"/>
      <c r="P10" s="44"/>
      <c r="Q10" s="44"/>
    </row>
    <row r="11" spans="1:17" ht="50" customHeight="1">
      <c r="A11" s="104"/>
      <c r="B11" s="112"/>
      <c r="C11" s="15" t="s">
        <v>1</v>
      </c>
      <c r="D11" s="15">
        <f>SUM(E11:H11)</f>
        <v>95</v>
      </c>
      <c r="E11" s="15">
        <v>39</v>
      </c>
      <c r="F11" s="15">
        <v>56</v>
      </c>
      <c r="G11" s="15">
        <v>0</v>
      </c>
      <c r="H11" s="15">
        <v>0</v>
      </c>
      <c r="I11" s="23">
        <f t="shared" si="2"/>
        <v>2.4105263157894736</v>
      </c>
      <c r="J11" s="154"/>
      <c r="K11" s="170"/>
      <c r="L11" s="174"/>
      <c r="M11" s="44"/>
      <c r="N11" s="44"/>
      <c r="O11" s="44"/>
      <c r="P11" s="44"/>
      <c r="Q11" s="44"/>
    </row>
    <row r="12" spans="1:17" ht="50" customHeight="1">
      <c r="A12" s="104"/>
      <c r="B12" s="111" t="s">
        <v>31</v>
      </c>
      <c r="C12" s="15" t="s">
        <v>0</v>
      </c>
      <c r="D12" s="15">
        <f t="shared" ref="D12:D21" si="3">SUM(E12:H12)</f>
        <v>117</v>
      </c>
      <c r="E12" s="15">
        <v>50</v>
      </c>
      <c r="F12" s="15">
        <v>65</v>
      </c>
      <c r="G12" s="15">
        <v>2</v>
      </c>
      <c r="H12" s="15">
        <v>0</v>
      </c>
      <c r="I12" s="23">
        <f t="shared" si="2"/>
        <v>2.4102564102564101</v>
      </c>
      <c r="J12" s="154" t="s">
        <v>359</v>
      </c>
      <c r="K12" s="105">
        <v>0.80951600786526601</v>
      </c>
      <c r="L12" s="174"/>
      <c r="M12" s="44"/>
      <c r="N12" s="44"/>
      <c r="O12" s="44"/>
      <c r="P12" s="44"/>
      <c r="Q12" s="44"/>
    </row>
    <row r="13" spans="1:17" ht="50" customHeight="1">
      <c r="A13" s="104"/>
      <c r="B13" s="112"/>
      <c r="C13" s="15" t="s">
        <v>1</v>
      </c>
      <c r="D13" s="15">
        <f t="shared" si="3"/>
        <v>135</v>
      </c>
      <c r="E13" s="15">
        <v>56</v>
      </c>
      <c r="F13" s="15">
        <v>76</v>
      </c>
      <c r="G13" s="15">
        <v>3</v>
      </c>
      <c r="H13" s="15">
        <v>0</v>
      </c>
      <c r="I13" s="23">
        <f t="shared" si="2"/>
        <v>2.3925925925925924</v>
      </c>
      <c r="J13" s="154"/>
      <c r="K13" s="105"/>
      <c r="L13" s="174"/>
      <c r="M13" s="44"/>
      <c r="N13" s="44"/>
      <c r="O13" s="44"/>
      <c r="P13" s="44"/>
      <c r="Q13" s="44"/>
    </row>
    <row r="14" spans="1:17" ht="50" customHeight="1">
      <c r="A14" s="104"/>
      <c r="B14" s="111" t="s">
        <v>32</v>
      </c>
      <c r="C14" s="15" t="s">
        <v>0</v>
      </c>
      <c r="D14" s="15">
        <f t="shared" si="3"/>
        <v>100</v>
      </c>
      <c r="E14" s="15">
        <v>45</v>
      </c>
      <c r="F14" s="15">
        <v>55</v>
      </c>
      <c r="G14" s="15">
        <v>0</v>
      </c>
      <c r="H14" s="15">
        <v>0</v>
      </c>
      <c r="I14" s="23">
        <f t="shared" si="2"/>
        <v>2.4500000000000002</v>
      </c>
      <c r="J14" s="154" t="s">
        <v>360</v>
      </c>
      <c r="K14" s="105">
        <v>0.82826971748171396</v>
      </c>
      <c r="L14" s="174"/>
      <c r="M14" s="44"/>
      <c r="N14" s="44"/>
      <c r="O14" s="44"/>
      <c r="P14" s="44"/>
      <c r="Q14" s="44"/>
    </row>
    <row r="15" spans="1:17" ht="50" customHeight="1">
      <c r="A15" s="104"/>
      <c r="B15" s="112"/>
      <c r="C15" s="15" t="s">
        <v>1</v>
      </c>
      <c r="D15" s="15">
        <f t="shared" si="3"/>
        <v>101</v>
      </c>
      <c r="E15" s="15">
        <v>45</v>
      </c>
      <c r="F15" s="15">
        <v>54</v>
      </c>
      <c r="G15" s="15">
        <v>2</v>
      </c>
      <c r="H15" s="15">
        <v>0</v>
      </c>
      <c r="I15" s="23">
        <f t="shared" si="2"/>
        <v>2.4257425742574257</v>
      </c>
      <c r="J15" s="154"/>
      <c r="K15" s="105"/>
      <c r="L15" s="174"/>
      <c r="M15" s="44"/>
      <c r="N15" s="44"/>
      <c r="O15" s="44"/>
      <c r="P15" s="44"/>
      <c r="Q15" s="44"/>
    </row>
    <row r="16" spans="1:17" ht="50" customHeight="1">
      <c r="A16" s="104"/>
      <c r="B16" s="111" t="s">
        <v>33</v>
      </c>
      <c r="C16" s="15" t="s">
        <v>0</v>
      </c>
      <c r="D16" s="15">
        <f t="shared" si="3"/>
        <v>114</v>
      </c>
      <c r="E16" s="15">
        <v>56</v>
      </c>
      <c r="F16" s="15">
        <v>58</v>
      </c>
      <c r="G16" s="15">
        <v>0</v>
      </c>
      <c r="H16" s="15">
        <v>0</v>
      </c>
      <c r="I16" s="23">
        <f t="shared" si="2"/>
        <v>2.4912280701754388</v>
      </c>
      <c r="J16" s="154" t="s">
        <v>361</v>
      </c>
      <c r="K16" s="105">
        <v>0.42867215147160798</v>
      </c>
      <c r="L16" s="174"/>
      <c r="M16" s="44"/>
      <c r="N16" s="44"/>
      <c r="O16" s="44"/>
      <c r="P16" s="44"/>
      <c r="Q16" s="44"/>
    </row>
    <row r="17" spans="1:17" ht="50" customHeight="1">
      <c r="A17" s="104"/>
      <c r="B17" s="111"/>
      <c r="C17" s="15" t="s">
        <v>1</v>
      </c>
      <c r="D17" s="15">
        <f t="shared" si="3"/>
        <v>104</v>
      </c>
      <c r="E17" s="15">
        <v>46</v>
      </c>
      <c r="F17" s="15">
        <v>57</v>
      </c>
      <c r="G17" s="15">
        <v>1</v>
      </c>
      <c r="H17" s="15">
        <v>0</v>
      </c>
      <c r="I17" s="23">
        <f t="shared" si="2"/>
        <v>2.4326923076923075</v>
      </c>
      <c r="J17" s="154"/>
      <c r="K17" s="105"/>
      <c r="L17" s="174"/>
      <c r="M17" s="44"/>
      <c r="N17" s="44"/>
      <c r="O17" s="44"/>
      <c r="P17" s="44"/>
      <c r="Q17" s="44"/>
    </row>
    <row r="18" spans="1:17" ht="50" customHeight="1">
      <c r="A18" s="104"/>
      <c r="B18" s="111" t="s">
        <v>51</v>
      </c>
      <c r="C18" s="15" t="s">
        <v>0</v>
      </c>
      <c r="D18" s="15">
        <f t="shared" si="3"/>
        <v>108</v>
      </c>
      <c r="E18" s="15">
        <v>46</v>
      </c>
      <c r="F18" s="15">
        <v>57</v>
      </c>
      <c r="G18" s="15">
        <v>5</v>
      </c>
      <c r="H18" s="15">
        <v>0</v>
      </c>
      <c r="I18" s="23">
        <f t="shared" si="2"/>
        <v>2.3796296296296298</v>
      </c>
      <c r="J18" s="154" t="s">
        <v>362</v>
      </c>
      <c r="K18" s="105">
        <v>0.90150435062325796</v>
      </c>
      <c r="L18" s="174"/>
      <c r="M18" s="44"/>
      <c r="N18" s="44"/>
      <c r="O18" s="44"/>
      <c r="P18" s="44"/>
      <c r="Q18" s="44"/>
    </row>
    <row r="19" spans="1:17" ht="50" customHeight="1">
      <c r="A19" s="104"/>
      <c r="B19" s="112"/>
      <c r="C19" s="15" t="s">
        <v>1</v>
      </c>
      <c r="D19" s="15">
        <f t="shared" si="3"/>
        <v>116</v>
      </c>
      <c r="E19" s="15">
        <v>49</v>
      </c>
      <c r="F19" s="15">
        <v>64</v>
      </c>
      <c r="G19" s="15">
        <v>3</v>
      </c>
      <c r="H19" s="15">
        <v>0</v>
      </c>
      <c r="I19" s="23">
        <f t="shared" si="2"/>
        <v>2.396551724137931</v>
      </c>
      <c r="J19" s="154"/>
      <c r="K19" s="105"/>
      <c r="L19" s="174"/>
      <c r="M19" s="44"/>
      <c r="N19" s="44"/>
      <c r="O19" s="44"/>
      <c r="P19" s="44"/>
      <c r="Q19" s="44"/>
    </row>
    <row r="20" spans="1:17" ht="50" customHeight="1">
      <c r="A20" s="104"/>
      <c r="B20" s="111" t="s">
        <v>34</v>
      </c>
      <c r="C20" s="15" t="s">
        <v>0</v>
      </c>
      <c r="D20" s="15">
        <f t="shared" si="3"/>
        <v>104</v>
      </c>
      <c r="E20" s="15">
        <v>41</v>
      </c>
      <c r="F20" s="15">
        <v>60</v>
      </c>
      <c r="G20" s="15">
        <v>3</v>
      </c>
      <c r="H20" s="15">
        <v>0</v>
      </c>
      <c r="I20" s="23">
        <f t="shared" si="2"/>
        <v>2.3653846153846154</v>
      </c>
      <c r="J20" s="154" t="s">
        <v>363</v>
      </c>
      <c r="K20" s="105">
        <v>0.39330872893148699</v>
      </c>
      <c r="L20" s="174"/>
      <c r="M20" s="44"/>
      <c r="N20" s="44"/>
      <c r="O20" s="44"/>
      <c r="P20" s="44"/>
      <c r="Q20" s="44"/>
    </row>
    <row r="21" spans="1:17" ht="50" customHeight="1">
      <c r="A21" s="104"/>
      <c r="B21" s="112"/>
      <c r="C21" s="15" t="s">
        <v>1</v>
      </c>
      <c r="D21" s="15">
        <f t="shared" si="3"/>
        <v>100</v>
      </c>
      <c r="E21" s="15">
        <v>47</v>
      </c>
      <c r="F21" s="15">
        <v>48</v>
      </c>
      <c r="G21" s="15">
        <v>5</v>
      </c>
      <c r="H21" s="15">
        <v>0</v>
      </c>
      <c r="I21" s="23">
        <f t="shared" si="2"/>
        <v>2.42</v>
      </c>
      <c r="J21" s="154"/>
      <c r="K21" s="105"/>
      <c r="L21" s="175"/>
      <c r="M21" s="44"/>
      <c r="N21" s="44"/>
      <c r="O21" s="44"/>
      <c r="P21" s="44"/>
      <c r="Q21" s="44"/>
    </row>
    <row r="22" spans="1:17" ht="50" customHeight="1">
      <c r="A22" s="104" t="s">
        <v>235</v>
      </c>
      <c r="B22" s="111" t="s">
        <v>237</v>
      </c>
      <c r="C22" s="15" t="s">
        <v>239</v>
      </c>
      <c r="D22" s="15">
        <f>SUM(E22:H22)</f>
        <v>108</v>
      </c>
      <c r="E22" s="15">
        <v>32</v>
      </c>
      <c r="F22" s="15">
        <v>69</v>
      </c>
      <c r="G22" s="15">
        <v>7</v>
      </c>
      <c r="H22" s="15">
        <v>0</v>
      </c>
      <c r="I22" s="23">
        <f>(E22*3+F22*2+G22*1)/D22</f>
        <v>2.2314814814814814</v>
      </c>
      <c r="J22" s="54" t="s">
        <v>364</v>
      </c>
      <c r="K22" s="101">
        <v>2.18E-2</v>
      </c>
      <c r="L22" s="173" t="s">
        <v>56</v>
      </c>
      <c r="M22" s="44"/>
      <c r="N22" s="44"/>
      <c r="O22" s="44"/>
      <c r="P22" s="44"/>
      <c r="Q22" s="44"/>
    </row>
    <row r="23" spans="1:17" ht="50" customHeight="1">
      <c r="A23" s="104"/>
      <c r="B23" s="111"/>
      <c r="C23" s="15" t="s">
        <v>240</v>
      </c>
      <c r="D23" s="15">
        <f t="shared" ref="D23:D26" si="4">SUM(E23:H23)</f>
        <v>109</v>
      </c>
      <c r="E23" s="15">
        <v>52</v>
      </c>
      <c r="F23" s="15">
        <v>54</v>
      </c>
      <c r="G23" s="15">
        <v>3</v>
      </c>
      <c r="H23" s="15">
        <v>0</v>
      </c>
      <c r="I23" s="23">
        <f t="shared" si="2"/>
        <v>2.4495412844036699</v>
      </c>
      <c r="J23" s="54"/>
      <c r="K23" s="15"/>
      <c r="L23" s="174"/>
      <c r="M23" s="44"/>
      <c r="N23" s="44"/>
      <c r="O23" s="44"/>
      <c r="P23" s="44"/>
      <c r="Q23" s="44"/>
    </row>
    <row r="24" spans="1:17" ht="50" customHeight="1">
      <c r="A24" s="104"/>
      <c r="B24" s="111"/>
      <c r="C24" s="15" t="s">
        <v>241</v>
      </c>
      <c r="D24" s="15">
        <f t="shared" si="4"/>
        <v>120</v>
      </c>
      <c r="E24" s="15">
        <v>60</v>
      </c>
      <c r="F24" s="15">
        <v>59</v>
      </c>
      <c r="G24" s="15">
        <v>1</v>
      </c>
      <c r="H24" s="15">
        <v>0</v>
      </c>
      <c r="I24" s="23">
        <f t="shared" si="2"/>
        <v>2.4916666666666667</v>
      </c>
      <c r="J24" s="54" t="s">
        <v>365</v>
      </c>
      <c r="K24" s="101">
        <v>4.4999999999999997E-3</v>
      </c>
      <c r="L24" s="174"/>
      <c r="M24" s="44"/>
      <c r="N24" s="44"/>
      <c r="O24" s="44"/>
      <c r="P24" s="44"/>
      <c r="Q24" s="44"/>
    </row>
    <row r="25" spans="1:17" ht="50" customHeight="1">
      <c r="A25" s="104"/>
      <c r="B25" s="111" t="s">
        <v>238</v>
      </c>
      <c r="C25" s="15" t="s">
        <v>239</v>
      </c>
      <c r="D25" s="15">
        <f t="shared" si="4"/>
        <v>102</v>
      </c>
      <c r="E25" s="15">
        <v>28</v>
      </c>
      <c r="F25" s="15">
        <v>65</v>
      </c>
      <c r="G25" s="15">
        <v>9</v>
      </c>
      <c r="H25" s="15">
        <v>0</v>
      </c>
      <c r="I25" s="23">
        <f t="shared" si="2"/>
        <v>2.1862745098039214</v>
      </c>
      <c r="J25" s="54" t="s">
        <v>366</v>
      </c>
      <c r="K25" s="101">
        <v>1.1000000000000001E-3</v>
      </c>
      <c r="L25" s="174"/>
      <c r="M25" s="44"/>
      <c r="N25" s="44"/>
      <c r="O25" s="44"/>
      <c r="P25" s="44"/>
      <c r="Q25" s="44"/>
    </row>
    <row r="26" spans="1:17" ht="50" customHeight="1">
      <c r="A26" s="104"/>
      <c r="B26" s="111"/>
      <c r="C26" s="15" t="s">
        <v>241</v>
      </c>
      <c r="D26" s="15">
        <f t="shared" si="4"/>
        <v>115</v>
      </c>
      <c r="E26" s="15">
        <v>36</v>
      </c>
      <c r="F26" s="15">
        <v>67</v>
      </c>
      <c r="G26" s="15">
        <v>12</v>
      </c>
      <c r="H26" s="15">
        <v>0</v>
      </c>
      <c r="I26" s="23">
        <f t="shared" si="2"/>
        <v>2.2086956521739132</v>
      </c>
      <c r="J26" s="54" t="s">
        <v>367</v>
      </c>
      <c r="K26" s="101">
        <v>4.1000000000000003E-3</v>
      </c>
      <c r="L26" s="175"/>
      <c r="M26" s="44"/>
      <c r="N26" s="44"/>
      <c r="O26" s="44"/>
      <c r="P26" s="44"/>
      <c r="Q26" s="44"/>
    </row>
    <row r="27" spans="1:17" ht="50" customHeight="1">
      <c r="A27" s="106" t="s">
        <v>52</v>
      </c>
      <c r="B27" s="107" t="s">
        <v>11</v>
      </c>
      <c r="C27" s="106" t="s">
        <v>5</v>
      </c>
      <c r="D27" s="106" t="s">
        <v>71</v>
      </c>
      <c r="E27" s="106" t="s">
        <v>6</v>
      </c>
      <c r="F27" s="106"/>
      <c r="G27" s="106"/>
      <c r="H27" s="106"/>
      <c r="I27" s="106" t="s">
        <v>12</v>
      </c>
      <c r="J27" s="106" t="s">
        <v>58</v>
      </c>
      <c r="K27" s="106"/>
      <c r="L27" s="107" t="s">
        <v>53</v>
      </c>
      <c r="M27" s="44"/>
      <c r="N27" s="44"/>
      <c r="O27" s="44"/>
      <c r="P27" s="44"/>
      <c r="Q27" s="44"/>
    </row>
    <row r="28" spans="1:17" ht="50" customHeight="1">
      <c r="A28" s="106"/>
      <c r="B28" s="107"/>
      <c r="C28" s="106"/>
      <c r="D28" s="106"/>
      <c r="E28" s="10" t="s">
        <v>242</v>
      </c>
      <c r="F28" s="10" t="s">
        <v>2</v>
      </c>
      <c r="G28" s="10" t="s">
        <v>7</v>
      </c>
      <c r="H28" s="10" t="s">
        <v>8</v>
      </c>
      <c r="I28" s="106"/>
      <c r="J28" s="106"/>
      <c r="K28" s="106"/>
      <c r="L28" s="107"/>
      <c r="M28" s="44"/>
      <c r="N28" s="44"/>
      <c r="O28" s="44"/>
      <c r="P28" s="44"/>
      <c r="Q28" s="44"/>
    </row>
    <row r="29" spans="1:17" ht="50" customHeight="1">
      <c r="A29" s="104" t="s">
        <v>236</v>
      </c>
      <c r="B29" s="111" t="s">
        <v>243</v>
      </c>
      <c r="C29" s="15" t="s">
        <v>21</v>
      </c>
      <c r="D29" s="15">
        <f>SUM(E29:H29)</f>
        <v>132</v>
      </c>
      <c r="E29" s="15">
        <v>30</v>
      </c>
      <c r="F29" s="15">
        <v>56</v>
      </c>
      <c r="G29" s="15">
        <v>46</v>
      </c>
      <c r="H29" s="15">
        <v>0</v>
      </c>
      <c r="I29" s="23">
        <f>(E29*4+F29*3+G29*2+H29*1)/D29</f>
        <v>2.8787878787878789</v>
      </c>
      <c r="J29" s="54" t="s">
        <v>368</v>
      </c>
      <c r="K29" s="101">
        <v>1</v>
      </c>
      <c r="L29" s="173" t="s">
        <v>56</v>
      </c>
      <c r="M29" s="44"/>
      <c r="N29" s="44"/>
      <c r="O29" s="44"/>
      <c r="P29" s="44"/>
      <c r="Q29" s="44"/>
    </row>
    <row r="30" spans="1:17" ht="50" customHeight="1">
      <c r="A30" s="104"/>
      <c r="B30" s="112"/>
      <c r="C30" s="78" t="s">
        <v>22</v>
      </c>
      <c r="D30" s="15">
        <f t="shared" ref="D30:D32" si="5">SUM(E30:H30)</f>
        <v>110</v>
      </c>
      <c r="E30" s="15">
        <v>28</v>
      </c>
      <c r="F30" s="15">
        <v>44</v>
      </c>
      <c r="G30" s="15">
        <v>37</v>
      </c>
      <c r="H30" s="15">
        <v>1</v>
      </c>
      <c r="I30" s="23">
        <f t="shared" ref="I30:I32" si="6">(E30*4+F30*3+G30*2+H30*1)/D30</f>
        <v>2.9</v>
      </c>
      <c r="J30" s="54"/>
      <c r="K30" s="15"/>
      <c r="L30" s="174"/>
      <c r="M30" s="44"/>
      <c r="N30" s="44"/>
      <c r="O30" s="44"/>
      <c r="P30" s="44"/>
      <c r="Q30" s="44"/>
    </row>
    <row r="31" spans="1:17" ht="50" customHeight="1">
      <c r="A31" s="104"/>
      <c r="B31" s="97" t="s">
        <v>244</v>
      </c>
      <c r="C31" s="15" t="s">
        <v>21</v>
      </c>
      <c r="D31" s="15">
        <f t="shared" si="5"/>
        <v>103</v>
      </c>
      <c r="E31" s="15">
        <v>6</v>
      </c>
      <c r="F31" s="15">
        <v>44</v>
      </c>
      <c r="G31" s="15">
        <v>49</v>
      </c>
      <c r="H31" s="15">
        <v>4</v>
      </c>
      <c r="I31" s="23">
        <f t="shared" si="6"/>
        <v>2.5048543689320391</v>
      </c>
      <c r="J31" s="54" t="s">
        <v>369</v>
      </c>
      <c r="K31" s="101">
        <v>2E-3</v>
      </c>
      <c r="L31" s="174"/>
      <c r="M31" s="44"/>
      <c r="N31" s="44"/>
      <c r="O31" s="44"/>
      <c r="P31" s="44"/>
      <c r="Q31" s="44"/>
    </row>
    <row r="32" spans="1:17" ht="50" customHeight="1">
      <c r="A32" s="104"/>
      <c r="B32" s="97" t="s">
        <v>245</v>
      </c>
      <c r="C32" s="15" t="s">
        <v>21</v>
      </c>
      <c r="D32" s="15">
        <f t="shared" si="5"/>
        <v>119</v>
      </c>
      <c r="E32" s="15">
        <v>6</v>
      </c>
      <c r="F32" s="15">
        <v>56</v>
      </c>
      <c r="G32" s="15">
        <v>55</v>
      </c>
      <c r="H32" s="15">
        <v>2</v>
      </c>
      <c r="I32" s="23">
        <f t="shared" si="6"/>
        <v>2.5546218487394956</v>
      </c>
      <c r="J32" s="54" t="s">
        <v>370</v>
      </c>
      <c r="K32" s="101">
        <v>3.5000000000000001E-3</v>
      </c>
      <c r="L32" s="174"/>
      <c r="M32" s="44"/>
      <c r="N32" s="44"/>
      <c r="O32" s="44"/>
      <c r="P32" s="44"/>
      <c r="Q32" s="44"/>
    </row>
    <row r="33" spans="12:12">
      <c r="L33" s="102"/>
    </row>
    <row r="59" ht="14" customHeight="1"/>
    <row r="62" ht="14" customHeight="1"/>
  </sheetData>
  <mergeCells count="50">
    <mergeCell ref="A2:A3"/>
    <mergeCell ref="B2:B3"/>
    <mergeCell ref="C2:C3"/>
    <mergeCell ref="D2:D3"/>
    <mergeCell ref="E2:H2"/>
    <mergeCell ref="I2:I3"/>
    <mergeCell ref="J2:K3"/>
    <mergeCell ref="L2:L3"/>
    <mergeCell ref="M3:N3"/>
    <mergeCell ref="B1:D1"/>
    <mergeCell ref="B8:B9"/>
    <mergeCell ref="I27:I28"/>
    <mergeCell ref="J27:K28"/>
    <mergeCell ref="L27:L28"/>
    <mergeCell ref="L22:L26"/>
    <mergeCell ref="J16:J17"/>
    <mergeCell ref="K16:K17"/>
    <mergeCell ref="J18:J19"/>
    <mergeCell ref="K18:K19"/>
    <mergeCell ref="K14:K15"/>
    <mergeCell ref="L10:L21"/>
    <mergeCell ref="A4:A9"/>
    <mergeCell ref="L4:L9"/>
    <mergeCell ref="A10:A21"/>
    <mergeCell ref="J10:J11"/>
    <mergeCell ref="K10:K11"/>
    <mergeCell ref="J12:J13"/>
    <mergeCell ref="K12:K13"/>
    <mergeCell ref="J14:J15"/>
    <mergeCell ref="B10:B11"/>
    <mergeCell ref="B12:B13"/>
    <mergeCell ref="B14:B15"/>
    <mergeCell ref="B16:B17"/>
    <mergeCell ref="B18:B19"/>
    <mergeCell ref="B20:B21"/>
    <mergeCell ref="B4:B5"/>
    <mergeCell ref="B6:B7"/>
    <mergeCell ref="L29:L32"/>
    <mergeCell ref="J20:J21"/>
    <mergeCell ref="K20:K21"/>
    <mergeCell ref="B29:B30"/>
    <mergeCell ref="A22:A26"/>
    <mergeCell ref="A29:A32"/>
    <mergeCell ref="A27:A28"/>
    <mergeCell ref="B27:B28"/>
    <mergeCell ref="C27:C28"/>
    <mergeCell ref="D27:D28"/>
    <mergeCell ref="E27:H27"/>
    <mergeCell ref="B22:B24"/>
    <mergeCell ref="B25:B26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D630-71A7-8B45-B97C-22942569ABC9}">
  <sheetPr>
    <pageSetUpPr fitToPage="1"/>
  </sheetPr>
  <dimension ref="A1:Q88"/>
  <sheetViews>
    <sheetView zoomScale="89" workbookViewId="0">
      <selection activeCell="C11" sqref="C11"/>
    </sheetView>
  </sheetViews>
  <sheetFormatPr baseColWidth="10" defaultColWidth="9" defaultRowHeight="17"/>
  <cols>
    <col min="1" max="1" width="14.83203125" style="24" customWidth="1"/>
    <col min="2" max="2" width="31.83203125" style="24" customWidth="1"/>
    <col min="3" max="3" width="15.6640625" style="24" customWidth="1"/>
    <col min="4" max="4" width="19.5" style="24" customWidth="1"/>
    <col min="5" max="8" width="10.6640625" style="24" customWidth="1"/>
    <col min="9" max="9" width="23.33203125" style="24" customWidth="1"/>
    <col min="10" max="10" width="35.1640625" style="25" customWidth="1"/>
    <col min="11" max="11" width="23.33203125" style="24" customWidth="1"/>
    <col min="12" max="12" width="23.1640625" style="24" customWidth="1"/>
    <col min="13" max="13" width="9.1640625" style="24" bestFit="1" customWidth="1"/>
    <col min="14" max="16" width="10.1640625" style="24" bestFit="1" customWidth="1"/>
    <col min="17" max="16384" width="9" style="24"/>
  </cols>
  <sheetData>
    <row r="1" spans="1:17" ht="20" customHeight="1">
      <c r="A1" s="19"/>
      <c r="B1" s="139"/>
      <c r="C1" s="139"/>
      <c r="D1" s="139"/>
    </row>
    <row r="2" spans="1:17" ht="20" customHeight="1">
      <c r="A2" s="138" t="s">
        <v>52</v>
      </c>
      <c r="B2" s="129" t="s">
        <v>11</v>
      </c>
      <c r="C2" s="138" t="s">
        <v>5</v>
      </c>
      <c r="D2" s="138" t="s">
        <v>71</v>
      </c>
      <c r="E2" s="138" t="s">
        <v>6</v>
      </c>
      <c r="F2" s="138"/>
      <c r="G2" s="138"/>
      <c r="H2" s="138"/>
      <c r="I2" s="138" t="s">
        <v>12</v>
      </c>
      <c r="J2" s="138" t="s">
        <v>58</v>
      </c>
      <c r="K2" s="138"/>
      <c r="L2" s="129" t="s">
        <v>53</v>
      </c>
    </row>
    <row r="3" spans="1:17" ht="20" customHeight="1">
      <c r="A3" s="138"/>
      <c r="B3" s="129"/>
      <c r="C3" s="138"/>
      <c r="D3" s="138"/>
      <c r="E3" s="3" t="s">
        <v>2</v>
      </c>
      <c r="F3" s="3" t="s">
        <v>7</v>
      </c>
      <c r="G3" s="3" t="s">
        <v>8</v>
      </c>
      <c r="H3" s="3" t="s">
        <v>9</v>
      </c>
      <c r="I3" s="138"/>
      <c r="J3" s="138"/>
      <c r="K3" s="138"/>
      <c r="L3" s="129"/>
      <c r="M3" s="139"/>
      <c r="N3" s="139"/>
    </row>
    <row r="4" spans="1:17" ht="40" customHeight="1">
      <c r="A4" s="130" t="s">
        <v>256</v>
      </c>
      <c r="B4" s="127" t="s">
        <v>28</v>
      </c>
      <c r="C4" s="4" t="s">
        <v>0</v>
      </c>
      <c r="D4" s="4">
        <f>SUM(E4:H4)</f>
        <v>100</v>
      </c>
      <c r="E4" s="4">
        <v>16</v>
      </c>
      <c r="F4" s="4">
        <v>76</v>
      </c>
      <c r="G4" s="4">
        <v>8</v>
      </c>
      <c r="H4" s="4">
        <v>0</v>
      </c>
      <c r="I4" s="11">
        <f t="shared" ref="I4:I15" si="0">(E4*3+F4*2+G4*1)/D4</f>
        <v>2.08</v>
      </c>
      <c r="J4" s="181" t="s">
        <v>189</v>
      </c>
      <c r="K4" s="179">
        <v>4.9698871107395295E-7</v>
      </c>
      <c r="L4" s="130" t="s">
        <v>69</v>
      </c>
      <c r="M4" s="25"/>
      <c r="N4" s="25"/>
      <c r="O4" s="25"/>
      <c r="P4" s="25"/>
      <c r="Q4" s="25"/>
    </row>
    <row r="5" spans="1:17" ht="40" customHeight="1">
      <c r="A5" s="130"/>
      <c r="B5" s="127"/>
      <c r="C5" s="6" t="s">
        <v>1</v>
      </c>
      <c r="D5" s="4">
        <f t="shared" ref="D5:D13" si="1">SUM(E5:H5)</f>
        <v>100</v>
      </c>
      <c r="E5" s="4">
        <v>46</v>
      </c>
      <c r="F5" s="4">
        <v>54</v>
      </c>
      <c r="G5" s="4">
        <v>0</v>
      </c>
      <c r="H5" s="6">
        <v>0</v>
      </c>
      <c r="I5" s="12">
        <f t="shared" si="0"/>
        <v>2.46</v>
      </c>
      <c r="J5" s="181"/>
      <c r="K5" s="179"/>
      <c r="L5" s="130"/>
      <c r="M5" s="25"/>
      <c r="N5" s="25"/>
      <c r="O5" s="25"/>
      <c r="P5" s="25"/>
      <c r="Q5" s="25"/>
    </row>
    <row r="6" spans="1:17" ht="40" customHeight="1">
      <c r="A6" s="130"/>
      <c r="B6" s="127" t="s">
        <v>246</v>
      </c>
      <c r="C6" s="4" t="s">
        <v>0</v>
      </c>
      <c r="D6" s="4">
        <f t="shared" si="1"/>
        <v>100</v>
      </c>
      <c r="E6" s="4">
        <v>40</v>
      </c>
      <c r="F6" s="4">
        <v>57.999999999999993</v>
      </c>
      <c r="G6" s="4">
        <v>2</v>
      </c>
      <c r="H6" s="4">
        <v>0</v>
      </c>
      <c r="I6" s="11">
        <f t="shared" si="0"/>
        <v>2.38</v>
      </c>
      <c r="J6" s="180" t="s">
        <v>251</v>
      </c>
      <c r="K6" s="136">
        <v>1</v>
      </c>
      <c r="L6" s="130"/>
      <c r="M6" s="25"/>
      <c r="N6" s="25"/>
      <c r="O6" s="25"/>
      <c r="P6" s="25"/>
      <c r="Q6" s="25"/>
    </row>
    <row r="7" spans="1:17" ht="40" customHeight="1">
      <c r="A7" s="130"/>
      <c r="B7" s="127"/>
      <c r="C7" s="6" t="s">
        <v>1</v>
      </c>
      <c r="D7" s="4">
        <f t="shared" si="1"/>
        <v>100</v>
      </c>
      <c r="E7" s="4">
        <v>40</v>
      </c>
      <c r="F7" s="4">
        <v>57.999999999999993</v>
      </c>
      <c r="G7" s="4">
        <v>2</v>
      </c>
      <c r="H7" s="6">
        <v>0</v>
      </c>
      <c r="I7" s="12">
        <f t="shared" si="0"/>
        <v>2.38</v>
      </c>
      <c r="J7" s="180"/>
      <c r="K7" s="136"/>
      <c r="L7" s="130"/>
      <c r="M7" s="25"/>
      <c r="N7" s="25"/>
      <c r="O7" s="25"/>
      <c r="P7" s="25"/>
      <c r="Q7" s="25"/>
    </row>
    <row r="8" spans="1:17" ht="40" customHeight="1">
      <c r="A8" s="130"/>
      <c r="B8" s="127" t="s">
        <v>247</v>
      </c>
      <c r="C8" s="4" t="s">
        <v>0</v>
      </c>
      <c r="D8" s="4">
        <f t="shared" si="1"/>
        <v>100</v>
      </c>
      <c r="E8" s="4">
        <v>42</v>
      </c>
      <c r="F8" s="4">
        <v>56.000000000000007</v>
      </c>
      <c r="G8" s="4">
        <v>2</v>
      </c>
      <c r="H8" s="4">
        <v>0</v>
      </c>
      <c r="I8" s="11">
        <f t="shared" si="0"/>
        <v>2.4</v>
      </c>
      <c r="J8" s="180" t="s">
        <v>252</v>
      </c>
      <c r="K8" s="136">
        <v>0.58211611851470302</v>
      </c>
      <c r="L8" s="130"/>
      <c r="M8" s="25"/>
      <c r="N8" s="25"/>
      <c r="O8" s="25"/>
      <c r="P8" s="25"/>
      <c r="Q8" s="25"/>
    </row>
    <row r="9" spans="1:17" ht="40" customHeight="1">
      <c r="A9" s="130"/>
      <c r="B9" s="127"/>
      <c r="C9" s="6" t="s">
        <v>1</v>
      </c>
      <c r="D9" s="4">
        <f t="shared" si="1"/>
        <v>100</v>
      </c>
      <c r="E9" s="4">
        <v>46</v>
      </c>
      <c r="F9" s="4">
        <v>52</v>
      </c>
      <c r="G9" s="4">
        <v>2</v>
      </c>
      <c r="H9" s="6">
        <v>0</v>
      </c>
      <c r="I9" s="12">
        <f t="shared" si="0"/>
        <v>2.44</v>
      </c>
      <c r="J9" s="180"/>
      <c r="K9" s="136"/>
      <c r="L9" s="130"/>
      <c r="M9" s="25"/>
      <c r="N9" s="25"/>
      <c r="O9" s="25"/>
      <c r="P9" s="25"/>
      <c r="Q9" s="25"/>
    </row>
    <row r="10" spans="1:17" ht="40" customHeight="1">
      <c r="A10" s="130"/>
      <c r="B10" s="127" t="s">
        <v>248</v>
      </c>
      <c r="C10" s="4" t="s">
        <v>0</v>
      </c>
      <c r="D10" s="4">
        <f t="shared" si="1"/>
        <v>100</v>
      </c>
      <c r="E10" s="4">
        <v>36</v>
      </c>
      <c r="F10" s="4">
        <v>60</v>
      </c>
      <c r="G10" s="4">
        <v>4</v>
      </c>
      <c r="H10" s="4">
        <v>0</v>
      </c>
      <c r="I10" s="11">
        <f t="shared" si="0"/>
        <v>2.3199999999999998</v>
      </c>
      <c r="J10" s="180" t="s">
        <v>253</v>
      </c>
      <c r="K10" s="136">
        <v>0.20647894520434301</v>
      </c>
      <c r="L10" s="130"/>
      <c r="M10" s="25"/>
      <c r="N10" s="25"/>
      <c r="O10" s="25"/>
      <c r="P10" s="25"/>
      <c r="Q10" s="25"/>
    </row>
    <row r="11" spans="1:17" ht="40" customHeight="1">
      <c r="A11" s="130"/>
      <c r="B11" s="127"/>
      <c r="C11" s="6" t="s">
        <v>1</v>
      </c>
      <c r="D11" s="4">
        <f t="shared" si="1"/>
        <v>100</v>
      </c>
      <c r="E11" s="4">
        <v>44</v>
      </c>
      <c r="F11" s="4">
        <v>54</v>
      </c>
      <c r="G11" s="4">
        <v>2</v>
      </c>
      <c r="H11" s="6">
        <v>0</v>
      </c>
      <c r="I11" s="12">
        <f t="shared" si="0"/>
        <v>2.42</v>
      </c>
      <c r="J11" s="180"/>
      <c r="K11" s="136"/>
      <c r="L11" s="130"/>
      <c r="M11" s="25"/>
      <c r="N11" s="25"/>
      <c r="O11" s="25"/>
      <c r="P11" s="25"/>
      <c r="Q11" s="25"/>
    </row>
    <row r="12" spans="1:17" ht="40" customHeight="1">
      <c r="A12" s="130"/>
      <c r="B12" s="127" t="s">
        <v>249</v>
      </c>
      <c r="C12" s="4" t="s">
        <v>0</v>
      </c>
      <c r="D12" s="4">
        <f t="shared" si="1"/>
        <v>100</v>
      </c>
      <c r="E12" s="4">
        <v>44</v>
      </c>
      <c r="F12" s="4">
        <v>54</v>
      </c>
      <c r="G12" s="4">
        <v>2</v>
      </c>
      <c r="H12" s="4">
        <v>0</v>
      </c>
      <c r="I12" s="11">
        <f t="shared" si="0"/>
        <v>2.42</v>
      </c>
      <c r="J12" s="180" t="s">
        <v>254</v>
      </c>
      <c r="K12" s="136">
        <v>0.32520092159347402</v>
      </c>
      <c r="L12" s="130"/>
      <c r="M12" s="25"/>
      <c r="N12" s="25"/>
      <c r="O12" s="25"/>
      <c r="P12" s="25"/>
      <c r="Q12" s="25"/>
    </row>
    <row r="13" spans="1:17" ht="40" customHeight="1">
      <c r="A13" s="130"/>
      <c r="B13" s="127"/>
      <c r="C13" s="6" t="s">
        <v>1</v>
      </c>
      <c r="D13" s="4">
        <f t="shared" si="1"/>
        <v>100</v>
      </c>
      <c r="E13" s="4">
        <v>50</v>
      </c>
      <c r="F13" s="4">
        <v>50</v>
      </c>
      <c r="G13" s="4">
        <v>0</v>
      </c>
      <c r="H13" s="6">
        <v>0</v>
      </c>
      <c r="I13" s="12">
        <f t="shared" si="0"/>
        <v>2.5</v>
      </c>
      <c r="J13" s="180"/>
      <c r="K13" s="136"/>
      <c r="L13" s="130"/>
      <c r="M13" s="25"/>
      <c r="N13" s="25"/>
      <c r="O13" s="25"/>
      <c r="P13" s="25"/>
      <c r="Q13" s="25"/>
    </row>
    <row r="14" spans="1:17" ht="40" customHeight="1">
      <c r="A14" s="130"/>
      <c r="B14" s="127" t="s">
        <v>250</v>
      </c>
      <c r="C14" s="4" t="s">
        <v>0</v>
      </c>
      <c r="D14" s="4">
        <f>SUM(E14:H14)</f>
        <v>100</v>
      </c>
      <c r="E14" s="4">
        <v>44</v>
      </c>
      <c r="F14" s="4">
        <v>52</v>
      </c>
      <c r="G14" s="4">
        <v>4</v>
      </c>
      <c r="H14" s="4">
        <v>0</v>
      </c>
      <c r="I14" s="11">
        <f t="shared" si="0"/>
        <v>2.4</v>
      </c>
      <c r="J14" s="180" t="s">
        <v>255</v>
      </c>
      <c r="K14" s="136">
        <v>0.75317544005903303</v>
      </c>
      <c r="L14" s="130"/>
      <c r="M14" s="25"/>
      <c r="N14" s="25"/>
      <c r="O14" s="25"/>
      <c r="P14" s="25"/>
      <c r="Q14" s="25"/>
    </row>
    <row r="15" spans="1:17" ht="40" customHeight="1">
      <c r="A15" s="130"/>
      <c r="B15" s="127"/>
      <c r="C15" s="6" t="s">
        <v>1</v>
      </c>
      <c r="D15" s="4">
        <f>SUM(E15:H15)</f>
        <v>100</v>
      </c>
      <c r="E15" s="4">
        <v>44</v>
      </c>
      <c r="F15" s="4">
        <v>56.000000000000007</v>
      </c>
      <c r="G15" s="4">
        <v>0</v>
      </c>
      <c r="H15" s="6">
        <v>0</v>
      </c>
      <c r="I15" s="12">
        <f t="shared" si="0"/>
        <v>2.44</v>
      </c>
      <c r="J15" s="180"/>
      <c r="K15" s="136"/>
      <c r="L15" s="130"/>
      <c r="M15" s="25"/>
      <c r="N15" s="25"/>
      <c r="O15" s="25"/>
      <c r="P15" s="25"/>
      <c r="Q15" s="25"/>
    </row>
    <row r="16" spans="1:17" ht="40" customHeight="1">
      <c r="A16" s="130" t="s">
        <v>257</v>
      </c>
      <c r="B16" s="127" t="s">
        <v>259</v>
      </c>
      <c r="C16" s="4" t="s">
        <v>0</v>
      </c>
      <c r="D16" s="4">
        <f t="shared" ref="D16:D25" si="2">SUM(E16:H16)</f>
        <v>100</v>
      </c>
      <c r="E16" s="4">
        <v>16</v>
      </c>
      <c r="F16" s="4">
        <v>78</v>
      </c>
      <c r="G16" s="4">
        <v>6</v>
      </c>
      <c r="H16" s="4">
        <v>0</v>
      </c>
      <c r="I16" s="11">
        <f t="shared" ref="I16:I25" si="3">(E16*3+F16*2+G16*1)/D16</f>
        <v>2.1</v>
      </c>
      <c r="J16" s="181" t="s">
        <v>262</v>
      </c>
      <c r="K16" s="182">
        <v>2.5286029670113E-7</v>
      </c>
      <c r="L16" s="176" t="s">
        <v>69</v>
      </c>
      <c r="M16" s="25"/>
      <c r="N16" s="25"/>
      <c r="O16" s="25"/>
      <c r="P16" s="25"/>
      <c r="Q16" s="25"/>
    </row>
    <row r="17" spans="1:17" ht="40" customHeight="1">
      <c r="A17" s="130"/>
      <c r="B17" s="127"/>
      <c r="C17" s="6" t="s">
        <v>1</v>
      </c>
      <c r="D17" s="4">
        <f t="shared" si="2"/>
        <v>100</v>
      </c>
      <c r="E17" s="4">
        <v>48</v>
      </c>
      <c r="F17" s="4">
        <v>52</v>
      </c>
      <c r="G17" s="4">
        <v>0</v>
      </c>
      <c r="H17" s="6">
        <v>0</v>
      </c>
      <c r="I17" s="12">
        <f t="shared" si="3"/>
        <v>2.48</v>
      </c>
      <c r="J17" s="181"/>
      <c r="K17" s="182"/>
      <c r="L17" s="177"/>
      <c r="M17" s="25"/>
      <c r="N17" s="25"/>
      <c r="O17" s="25"/>
      <c r="P17" s="25"/>
      <c r="Q17" s="25"/>
    </row>
    <row r="18" spans="1:17" ht="40" customHeight="1">
      <c r="A18" s="130"/>
      <c r="B18" s="127" t="s">
        <v>260</v>
      </c>
      <c r="C18" s="4" t="s">
        <v>0</v>
      </c>
      <c r="D18" s="4">
        <f t="shared" si="2"/>
        <v>100</v>
      </c>
      <c r="E18" s="4">
        <v>22</v>
      </c>
      <c r="F18" s="4">
        <v>68</v>
      </c>
      <c r="G18" s="4">
        <v>10</v>
      </c>
      <c r="H18" s="4">
        <v>0</v>
      </c>
      <c r="I18" s="11">
        <f t="shared" si="3"/>
        <v>2.12</v>
      </c>
      <c r="J18" s="181" t="s">
        <v>263</v>
      </c>
      <c r="K18" s="179">
        <v>8.4695875898654904E-5</v>
      </c>
      <c r="L18" s="177"/>
      <c r="M18" s="25"/>
      <c r="N18" s="25"/>
      <c r="O18" s="25"/>
      <c r="P18" s="25"/>
      <c r="Q18" s="25"/>
    </row>
    <row r="19" spans="1:17" ht="40" customHeight="1">
      <c r="A19" s="130"/>
      <c r="B19" s="127"/>
      <c r="C19" s="6" t="s">
        <v>1</v>
      </c>
      <c r="D19" s="4">
        <f t="shared" si="2"/>
        <v>100</v>
      </c>
      <c r="E19" s="4">
        <v>48</v>
      </c>
      <c r="F19" s="4">
        <v>48</v>
      </c>
      <c r="G19" s="4">
        <v>4</v>
      </c>
      <c r="H19" s="6">
        <v>0</v>
      </c>
      <c r="I19" s="12">
        <f t="shared" si="3"/>
        <v>2.44</v>
      </c>
      <c r="J19" s="181"/>
      <c r="K19" s="179"/>
      <c r="L19" s="177"/>
      <c r="M19" s="25"/>
      <c r="N19" s="25"/>
      <c r="O19" s="25"/>
      <c r="P19" s="25"/>
      <c r="Q19" s="25"/>
    </row>
    <row r="20" spans="1:17" ht="40" customHeight="1">
      <c r="A20" s="130"/>
      <c r="B20" s="127" t="s">
        <v>261</v>
      </c>
      <c r="C20" s="4" t="s">
        <v>0</v>
      </c>
      <c r="D20" s="4">
        <f t="shared" si="2"/>
        <v>100</v>
      </c>
      <c r="E20" s="4">
        <v>42</v>
      </c>
      <c r="F20" s="4">
        <v>57.999999999999993</v>
      </c>
      <c r="G20" s="4">
        <v>0</v>
      </c>
      <c r="H20" s="4">
        <v>0</v>
      </c>
      <c r="I20" s="11">
        <f t="shared" si="3"/>
        <v>2.42</v>
      </c>
      <c r="J20" s="181" t="s">
        <v>264</v>
      </c>
      <c r="K20" s="136">
        <v>0.56977928280995305</v>
      </c>
      <c r="L20" s="177"/>
      <c r="M20" s="25"/>
      <c r="N20" s="25"/>
      <c r="O20" s="25"/>
      <c r="P20" s="25"/>
      <c r="Q20" s="25"/>
    </row>
    <row r="21" spans="1:17" ht="40" customHeight="1">
      <c r="A21" s="130"/>
      <c r="B21" s="127"/>
      <c r="C21" s="6" t="s">
        <v>1</v>
      </c>
      <c r="D21" s="4">
        <f t="shared" si="2"/>
        <v>100</v>
      </c>
      <c r="E21" s="4">
        <v>46</v>
      </c>
      <c r="F21" s="4">
        <v>54</v>
      </c>
      <c r="G21" s="4">
        <v>0</v>
      </c>
      <c r="H21" s="6">
        <v>0</v>
      </c>
      <c r="I21" s="12">
        <f t="shared" si="3"/>
        <v>2.46</v>
      </c>
      <c r="J21" s="181"/>
      <c r="K21" s="136"/>
      <c r="L21" s="178"/>
      <c r="M21" s="25"/>
      <c r="N21" s="25"/>
      <c r="O21" s="25"/>
      <c r="P21" s="25"/>
      <c r="Q21" s="25"/>
    </row>
    <row r="22" spans="1:17" ht="70" customHeight="1">
      <c r="A22" s="130" t="s">
        <v>258</v>
      </c>
      <c r="B22" s="127" t="s">
        <v>265</v>
      </c>
      <c r="C22" s="4" t="s">
        <v>0</v>
      </c>
      <c r="D22" s="4">
        <f t="shared" si="2"/>
        <v>116</v>
      </c>
      <c r="E22" s="4">
        <v>48</v>
      </c>
      <c r="F22" s="4">
        <v>66</v>
      </c>
      <c r="G22" s="4">
        <v>2</v>
      </c>
      <c r="H22" s="4">
        <v>0</v>
      </c>
      <c r="I22" s="11">
        <f t="shared" si="3"/>
        <v>2.396551724137931</v>
      </c>
      <c r="J22" s="31" t="s">
        <v>267</v>
      </c>
      <c r="K22" s="29">
        <v>1.5499999999999999E-3</v>
      </c>
      <c r="L22" s="176" t="s">
        <v>57</v>
      </c>
      <c r="M22" s="25"/>
      <c r="N22" s="25"/>
      <c r="O22" s="25"/>
      <c r="P22" s="25"/>
      <c r="Q22" s="25"/>
    </row>
    <row r="23" spans="1:17" ht="70" customHeight="1">
      <c r="A23" s="130"/>
      <c r="B23" s="127"/>
      <c r="C23" s="6" t="s">
        <v>1</v>
      </c>
      <c r="D23" s="4">
        <f t="shared" si="2"/>
        <v>111</v>
      </c>
      <c r="E23" s="4">
        <v>48</v>
      </c>
      <c r="F23" s="4">
        <v>60</v>
      </c>
      <c r="G23" s="4">
        <v>3</v>
      </c>
      <c r="H23" s="6">
        <v>0</v>
      </c>
      <c r="I23" s="12">
        <f t="shared" si="3"/>
        <v>2.4054054054054053</v>
      </c>
      <c r="J23" s="31" t="s">
        <v>268</v>
      </c>
      <c r="K23" s="29">
        <v>1.47E-3</v>
      </c>
      <c r="L23" s="177"/>
      <c r="M23" s="25"/>
      <c r="N23" s="25"/>
      <c r="O23" s="25"/>
      <c r="P23" s="25"/>
      <c r="Q23" s="25"/>
    </row>
    <row r="24" spans="1:17" ht="70" customHeight="1">
      <c r="A24" s="130"/>
      <c r="B24" s="127" t="s">
        <v>266</v>
      </c>
      <c r="C24" s="4" t="s">
        <v>0</v>
      </c>
      <c r="D24" s="4">
        <f t="shared" si="2"/>
        <v>104</v>
      </c>
      <c r="E24" s="4">
        <v>22</v>
      </c>
      <c r="F24" s="4">
        <v>74</v>
      </c>
      <c r="G24" s="4">
        <v>8</v>
      </c>
      <c r="H24" s="4">
        <v>0</v>
      </c>
      <c r="I24" s="11">
        <f t="shared" si="3"/>
        <v>2.1346153846153846</v>
      </c>
      <c r="J24" s="17"/>
      <c r="K24" s="11"/>
      <c r="L24" s="177"/>
      <c r="M24" s="25"/>
      <c r="N24" s="25"/>
      <c r="O24" s="25"/>
      <c r="P24" s="25"/>
      <c r="Q24" s="25"/>
    </row>
    <row r="25" spans="1:17" ht="70" customHeight="1">
      <c r="A25" s="130"/>
      <c r="B25" s="127"/>
      <c r="C25" s="6" t="s">
        <v>1</v>
      </c>
      <c r="D25" s="4">
        <f t="shared" si="2"/>
        <v>106</v>
      </c>
      <c r="E25" s="4">
        <v>46</v>
      </c>
      <c r="F25" s="4">
        <v>60</v>
      </c>
      <c r="G25" s="4">
        <v>0</v>
      </c>
      <c r="H25" s="6">
        <v>0</v>
      </c>
      <c r="I25" s="12">
        <f t="shared" si="3"/>
        <v>2.4339622641509435</v>
      </c>
      <c r="J25" s="31" t="s">
        <v>269</v>
      </c>
      <c r="K25" s="29">
        <v>4.4999999999999999E-4</v>
      </c>
      <c r="L25" s="178"/>
      <c r="M25" s="25"/>
      <c r="N25" s="25"/>
      <c r="O25" s="25"/>
      <c r="P25" s="25"/>
      <c r="Q25" s="25"/>
    </row>
    <row r="59" spans="12:16">
      <c r="M59" s="24" t="s">
        <v>42</v>
      </c>
      <c r="N59" s="24" t="s">
        <v>43</v>
      </c>
      <c r="O59" s="24" t="s">
        <v>44</v>
      </c>
      <c r="P59" s="24" t="s">
        <v>45</v>
      </c>
    </row>
    <row r="60" spans="12:16">
      <c r="L60" s="24" t="s">
        <v>41</v>
      </c>
      <c r="M60" s="24">
        <v>4.7210233030226E-4</v>
      </c>
      <c r="N60" s="32">
        <v>6.7841963484083196E-5</v>
      </c>
      <c r="O60" s="32">
        <v>7.2652772686865306E-11</v>
      </c>
      <c r="P60" s="32">
        <v>2.2259701859539401E-8</v>
      </c>
    </row>
    <row r="61" spans="12:16">
      <c r="L61" s="24" t="s">
        <v>42</v>
      </c>
      <c r="M61" s="24">
        <v>1</v>
      </c>
      <c r="N61" s="24">
        <v>0.51193459530639496</v>
      </c>
      <c r="O61" s="24">
        <v>8.9002635954256205E-3</v>
      </c>
      <c r="P61" s="24">
        <v>2.0537343249193301E-2</v>
      </c>
    </row>
    <row r="62" spans="12:16">
      <c r="L62" s="24" t="s">
        <v>43</v>
      </c>
      <c r="M62" s="24">
        <v>0.51193459530639096</v>
      </c>
      <c r="N62" s="24">
        <v>1</v>
      </c>
      <c r="O62" s="24">
        <v>7.5726239208918203E-2</v>
      </c>
      <c r="P62" s="24">
        <v>0.115122480820814</v>
      </c>
    </row>
    <row r="63" spans="12:16">
      <c r="L63" s="24" t="s">
        <v>44</v>
      </c>
      <c r="M63" s="24">
        <v>8.9002635954257298E-3</v>
      </c>
      <c r="N63" s="24">
        <v>7.5726239208918203E-2</v>
      </c>
      <c r="O63" s="24">
        <v>1</v>
      </c>
      <c r="P63" s="24">
        <v>0.96245464106220702</v>
      </c>
    </row>
    <row r="64" spans="12:16">
      <c r="L64" s="24" t="s">
        <v>45</v>
      </c>
      <c r="M64" s="24">
        <v>2.0537343249193301E-2</v>
      </c>
      <c r="N64" s="24">
        <v>0.115122480820814</v>
      </c>
      <c r="O64" s="24">
        <v>0.96245464106220702</v>
      </c>
      <c r="P64" s="24">
        <v>1</v>
      </c>
    </row>
    <row r="85" ht="14" customHeight="1"/>
    <row r="88" ht="14" customHeight="1"/>
  </sheetData>
  <mergeCells count="45">
    <mergeCell ref="M3:N3"/>
    <mergeCell ref="B1:D1"/>
    <mergeCell ref="A2:A3"/>
    <mergeCell ref="B2:B3"/>
    <mergeCell ref="C2:C3"/>
    <mergeCell ref="D2:D3"/>
    <mergeCell ref="E2:H2"/>
    <mergeCell ref="J18:J19"/>
    <mergeCell ref="J20:J21"/>
    <mergeCell ref="J14:J15"/>
    <mergeCell ref="L4:L15"/>
    <mergeCell ref="I2:I3"/>
    <mergeCell ref="J2:K3"/>
    <mergeCell ref="L2:L3"/>
    <mergeCell ref="K18:K19"/>
    <mergeCell ref="K20:K21"/>
    <mergeCell ref="L16:L21"/>
    <mergeCell ref="B14:B15"/>
    <mergeCell ref="B4:B5"/>
    <mergeCell ref="B6:B7"/>
    <mergeCell ref="K16:K17"/>
    <mergeCell ref="J16:J17"/>
    <mergeCell ref="A4:A15"/>
    <mergeCell ref="A16:A21"/>
    <mergeCell ref="A22:A25"/>
    <mergeCell ref="J6:J7"/>
    <mergeCell ref="J4:J5"/>
    <mergeCell ref="J8:J9"/>
    <mergeCell ref="J10:J11"/>
    <mergeCell ref="J12:J13"/>
    <mergeCell ref="B16:B17"/>
    <mergeCell ref="B18:B19"/>
    <mergeCell ref="B20:B21"/>
    <mergeCell ref="B22:B23"/>
    <mergeCell ref="B24:B25"/>
    <mergeCell ref="B8:B9"/>
    <mergeCell ref="B10:B11"/>
    <mergeCell ref="B12:B13"/>
    <mergeCell ref="L22:L25"/>
    <mergeCell ref="K4:K5"/>
    <mergeCell ref="K6:K7"/>
    <mergeCell ref="K8:K9"/>
    <mergeCell ref="K10:K11"/>
    <mergeCell ref="K12:K13"/>
    <mergeCell ref="K14:K15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8F56-F20B-AB40-BFD7-B956F3A07B0E}">
  <sheetPr>
    <pageSetUpPr fitToPage="1"/>
  </sheetPr>
  <dimension ref="A1:M43"/>
  <sheetViews>
    <sheetView zoomScale="75" workbookViewId="0">
      <selection activeCell="B38" sqref="B38:B39"/>
    </sheetView>
  </sheetViews>
  <sheetFormatPr baseColWidth="10" defaultColWidth="9" defaultRowHeight="23"/>
  <cols>
    <col min="1" max="1" width="14.83203125" style="61" customWidth="1"/>
    <col min="2" max="2" width="31.83203125" style="61" customWidth="1"/>
    <col min="3" max="3" width="15.6640625" style="61" customWidth="1"/>
    <col min="4" max="4" width="19.5" style="61" customWidth="1"/>
    <col min="5" max="8" width="10.6640625" style="61" customWidth="1"/>
    <col min="9" max="9" width="23.33203125" style="61" customWidth="1"/>
    <col min="10" max="10" width="35.1640625" style="62" customWidth="1"/>
    <col min="11" max="11" width="23.33203125" style="61" customWidth="1"/>
    <col min="12" max="12" width="21.1640625" style="61" customWidth="1"/>
    <col min="13" max="13" width="9.1640625" style="61" bestFit="1" customWidth="1"/>
    <col min="14" max="16384" width="9" style="61"/>
  </cols>
  <sheetData>
    <row r="1" spans="1:13" ht="40" customHeight="1">
      <c r="A1" s="60"/>
      <c r="B1" s="126"/>
      <c r="C1" s="126"/>
      <c r="D1" s="126"/>
    </row>
    <row r="2" spans="1:13" ht="40" customHeight="1">
      <c r="A2" s="124" t="s">
        <v>52</v>
      </c>
      <c r="B2" s="125" t="s">
        <v>11</v>
      </c>
      <c r="C2" s="124" t="s">
        <v>5</v>
      </c>
      <c r="D2" s="124" t="s">
        <v>71</v>
      </c>
      <c r="E2" s="124" t="s">
        <v>6</v>
      </c>
      <c r="F2" s="124"/>
      <c r="G2" s="124"/>
      <c r="H2" s="124"/>
      <c r="I2" s="124" t="s">
        <v>12</v>
      </c>
      <c r="J2" s="124" t="s">
        <v>58</v>
      </c>
      <c r="K2" s="124"/>
      <c r="L2" s="125" t="s">
        <v>53</v>
      </c>
    </row>
    <row r="3" spans="1:13" ht="40" customHeight="1">
      <c r="A3" s="124"/>
      <c r="B3" s="125"/>
      <c r="C3" s="124"/>
      <c r="D3" s="124"/>
      <c r="E3" s="63" t="s">
        <v>2</v>
      </c>
      <c r="F3" s="63" t="s">
        <v>7</v>
      </c>
      <c r="G3" s="63" t="s">
        <v>8</v>
      </c>
      <c r="H3" s="63" t="s">
        <v>9</v>
      </c>
      <c r="I3" s="124"/>
      <c r="J3" s="124"/>
      <c r="K3" s="124"/>
      <c r="L3" s="125"/>
    </row>
    <row r="4" spans="1:13" ht="40" customHeight="1">
      <c r="A4" s="119" t="s">
        <v>374</v>
      </c>
      <c r="B4" s="120" t="s">
        <v>15</v>
      </c>
      <c r="C4" s="64" t="s">
        <v>13</v>
      </c>
      <c r="D4" s="64">
        <f t="shared" ref="D4:D9" si="0">SUM(E4:H4)</f>
        <v>83</v>
      </c>
      <c r="E4" s="64">
        <v>20</v>
      </c>
      <c r="F4" s="64">
        <v>59</v>
      </c>
      <c r="G4" s="64">
        <v>4</v>
      </c>
      <c r="H4" s="64">
        <v>0</v>
      </c>
      <c r="I4" s="65">
        <f t="shared" ref="I4:I13" si="1">(E4*3+F4*2+G4*1)/D4</f>
        <v>2.1927710843373496</v>
      </c>
      <c r="J4" s="66" t="s">
        <v>293</v>
      </c>
      <c r="K4" s="71">
        <v>7.9443415385929105E-3</v>
      </c>
      <c r="L4" s="119" t="s">
        <v>68</v>
      </c>
    </row>
    <row r="5" spans="1:13" ht="40" customHeight="1">
      <c r="A5" s="119"/>
      <c r="B5" s="121"/>
      <c r="C5" s="73" t="s">
        <v>16</v>
      </c>
      <c r="D5" s="64">
        <f t="shared" si="0"/>
        <v>94</v>
      </c>
      <c r="E5" s="68">
        <v>39</v>
      </c>
      <c r="F5" s="68">
        <v>54</v>
      </c>
      <c r="G5" s="68">
        <v>1</v>
      </c>
      <c r="H5" s="68">
        <v>0</v>
      </c>
      <c r="I5" s="69">
        <f t="shared" si="1"/>
        <v>2.4042553191489362</v>
      </c>
      <c r="J5" s="70"/>
      <c r="K5" s="69"/>
      <c r="L5" s="119"/>
    </row>
    <row r="6" spans="1:13" ht="40" customHeight="1">
      <c r="A6" s="119"/>
      <c r="B6" s="120" t="s">
        <v>107</v>
      </c>
      <c r="C6" s="64" t="s">
        <v>13</v>
      </c>
      <c r="D6" s="64">
        <f t="shared" si="0"/>
        <v>118</v>
      </c>
      <c r="E6" s="64">
        <v>33</v>
      </c>
      <c r="F6" s="64">
        <v>77</v>
      </c>
      <c r="G6" s="64">
        <v>8</v>
      </c>
      <c r="H6" s="64">
        <v>0</v>
      </c>
      <c r="I6" s="65">
        <f t="shared" si="1"/>
        <v>2.2118644067796609</v>
      </c>
      <c r="J6" s="72" t="s">
        <v>294</v>
      </c>
      <c r="K6" s="71">
        <v>9.3641496618213104E-4</v>
      </c>
      <c r="L6" s="119"/>
    </row>
    <row r="7" spans="1:13" ht="40" customHeight="1">
      <c r="A7" s="119"/>
      <c r="B7" s="121"/>
      <c r="C7" s="73" t="s">
        <v>16</v>
      </c>
      <c r="D7" s="64">
        <f t="shared" si="0"/>
        <v>111</v>
      </c>
      <c r="E7" s="68">
        <v>52</v>
      </c>
      <c r="F7" s="68">
        <v>58</v>
      </c>
      <c r="G7" s="68">
        <v>1</v>
      </c>
      <c r="H7" s="68">
        <v>0</v>
      </c>
      <c r="I7" s="69">
        <f t="shared" si="1"/>
        <v>2.4594594594594597</v>
      </c>
      <c r="J7" s="70"/>
      <c r="K7" s="69"/>
      <c r="L7" s="119"/>
    </row>
    <row r="8" spans="1:13" ht="40" customHeight="1">
      <c r="A8" s="119"/>
      <c r="B8" s="120" t="s">
        <v>103</v>
      </c>
      <c r="C8" s="64" t="s">
        <v>13</v>
      </c>
      <c r="D8" s="64">
        <f t="shared" si="0"/>
        <v>112</v>
      </c>
      <c r="E8" s="64">
        <v>27</v>
      </c>
      <c r="F8" s="64">
        <v>78</v>
      </c>
      <c r="G8" s="64">
        <v>7</v>
      </c>
      <c r="H8" s="64">
        <v>0</v>
      </c>
      <c r="I8" s="65">
        <f t="shared" si="1"/>
        <v>2.1785714285714284</v>
      </c>
      <c r="J8" s="72" t="s">
        <v>295</v>
      </c>
      <c r="K8" s="67">
        <v>2.52323264495757E-5</v>
      </c>
      <c r="L8" s="119"/>
    </row>
    <row r="9" spans="1:13" ht="40" customHeight="1">
      <c r="A9" s="119"/>
      <c r="B9" s="121"/>
      <c r="C9" s="73" t="s">
        <v>16</v>
      </c>
      <c r="D9" s="64">
        <f t="shared" si="0"/>
        <v>113</v>
      </c>
      <c r="E9" s="68">
        <v>56</v>
      </c>
      <c r="F9" s="68">
        <v>56</v>
      </c>
      <c r="G9" s="68">
        <v>1</v>
      </c>
      <c r="H9" s="68">
        <v>0</v>
      </c>
      <c r="I9" s="69">
        <f t="shared" si="1"/>
        <v>2.4867256637168142</v>
      </c>
      <c r="J9" s="70"/>
      <c r="K9" s="69"/>
      <c r="L9" s="119"/>
    </row>
    <row r="10" spans="1:13" ht="40" customHeight="1">
      <c r="A10" s="119" t="s">
        <v>98</v>
      </c>
      <c r="B10" s="120" t="s">
        <v>104</v>
      </c>
      <c r="C10" s="64" t="s">
        <v>13</v>
      </c>
      <c r="D10" s="64">
        <v>108</v>
      </c>
      <c r="E10" s="64">
        <v>21</v>
      </c>
      <c r="F10" s="64">
        <v>76</v>
      </c>
      <c r="G10" s="64">
        <v>11</v>
      </c>
      <c r="H10" s="64">
        <v>0</v>
      </c>
      <c r="I10" s="65">
        <f t="shared" si="1"/>
        <v>2.0925925925925926</v>
      </c>
      <c r="J10" s="66" t="s">
        <v>296</v>
      </c>
      <c r="K10" s="67">
        <v>2.60040257749061E-6</v>
      </c>
      <c r="L10" s="119" t="s">
        <v>68</v>
      </c>
    </row>
    <row r="11" spans="1:13" ht="40" customHeight="1">
      <c r="A11" s="119"/>
      <c r="B11" s="121"/>
      <c r="C11" s="73" t="s">
        <v>16</v>
      </c>
      <c r="D11" s="64">
        <v>105</v>
      </c>
      <c r="E11" s="68">
        <v>49</v>
      </c>
      <c r="F11" s="68">
        <v>55</v>
      </c>
      <c r="G11" s="68">
        <v>1</v>
      </c>
      <c r="H11" s="68">
        <v>0</v>
      </c>
      <c r="I11" s="69">
        <f t="shared" si="1"/>
        <v>2.4571428571428573</v>
      </c>
      <c r="J11" s="70"/>
      <c r="K11" s="69"/>
      <c r="L11" s="119"/>
    </row>
    <row r="12" spans="1:13" ht="40" customHeight="1">
      <c r="A12" s="119"/>
      <c r="B12" s="120" t="s">
        <v>105</v>
      </c>
      <c r="C12" s="64" t="s">
        <v>13</v>
      </c>
      <c r="D12" s="64">
        <v>108</v>
      </c>
      <c r="E12" s="64">
        <v>30</v>
      </c>
      <c r="F12" s="64">
        <v>74</v>
      </c>
      <c r="G12" s="64">
        <v>4</v>
      </c>
      <c r="H12" s="64">
        <v>0</v>
      </c>
      <c r="I12" s="65">
        <f t="shared" si="1"/>
        <v>2.2407407407407409</v>
      </c>
      <c r="J12" s="72" t="s">
        <v>297</v>
      </c>
      <c r="K12" s="71">
        <v>9.7673093790562305E-4</v>
      </c>
      <c r="L12" s="119"/>
      <c r="M12" s="62"/>
    </row>
    <row r="13" spans="1:13" ht="40" customHeight="1">
      <c r="A13" s="119"/>
      <c r="B13" s="121"/>
      <c r="C13" s="73" t="s">
        <v>16</v>
      </c>
      <c r="D13" s="64">
        <v>109</v>
      </c>
      <c r="E13" s="68">
        <v>54</v>
      </c>
      <c r="F13" s="68">
        <v>53</v>
      </c>
      <c r="G13" s="68">
        <v>2</v>
      </c>
      <c r="H13" s="68">
        <v>0</v>
      </c>
      <c r="I13" s="69">
        <f t="shared" si="1"/>
        <v>2.477064220183486</v>
      </c>
      <c r="J13" s="70"/>
      <c r="K13" s="69"/>
      <c r="L13" s="119"/>
      <c r="M13" s="62"/>
    </row>
    <row r="14" spans="1:13" ht="40" customHeight="1">
      <c r="A14" s="119"/>
      <c r="B14" s="120" t="s">
        <v>106</v>
      </c>
      <c r="C14" s="64" t="s">
        <v>13</v>
      </c>
      <c r="D14" s="64">
        <v>107</v>
      </c>
      <c r="E14" s="64">
        <v>38</v>
      </c>
      <c r="F14" s="64">
        <v>64</v>
      </c>
      <c r="G14" s="64">
        <v>5</v>
      </c>
      <c r="H14" s="64">
        <v>0</v>
      </c>
      <c r="I14" s="65">
        <f>(E14*3+F14*2+G14*1)/D14</f>
        <v>2.3084112149532712</v>
      </c>
      <c r="J14" s="72" t="s">
        <v>298</v>
      </c>
      <c r="K14" s="71">
        <v>2.5993166337328101E-3</v>
      </c>
      <c r="L14" s="119"/>
      <c r="M14" s="62"/>
    </row>
    <row r="15" spans="1:13" ht="40" customHeight="1">
      <c r="A15" s="119"/>
      <c r="B15" s="121"/>
      <c r="C15" s="73" t="s">
        <v>16</v>
      </c>
      <c r="D15" s="64">
        <v>104</v>
      </c>
      <c r="E15" s="68">
        <v>58</v>
      </c>
      <c r="F15" s="68">
        <v>44</v>
      </c>
      <c r="G15" s="68">
        <v>2</v>
      </c>
      <c r="H15" s="68">
        <v>0</v>
      </c>
      <c r="I15" s="69">
        <f t="shared" ref="I15" si="2">(E15*3+F15*2+G15*1)/D15</f>
        <v>2.5384615384615383</v>
      </c>
      <c r="J15" s="70"/>
      <c r="K15" s="69"/>
      <c r="L15" s="119"/>
      <c r="M15" s="62"/>
    </row>
    <row r="16" spans="1:13" ht="40" customHeight="1">
      <c r="A16" s="119" t="s">
        <v>112</v>
      </c>
      <c r="B16" s="120" t="s">
        <v>108</v>
      </c>
      <c r="C16" s="64" t="s">
        <v>0</v>
      </c>
      <c r="D16" s="64">
        <f t="shared" ref="D16:D23" si="3">SUM(E16:H16)</f>
        <v>106</v>
      </c>
      <c r="E16" s="64">
        <v>24</v>
      </c>
      <c r="F16" s="64">
        <v>68</v>
      </c>
      <c r="G16" s="64">
        <v>14</v>
      </c>
      <c r="H16" s="64">
        <v>0</v>
      </c>
      <c r="I16" s="65">
        <f t="shared" ref="I16:I23" si="4">(E16*3+F16*2+G16*1)/D16</f>
        <v>2.0943396226415096</v>
      </c>
      <c r="J16" s="66" t="s">
        <v>285</v>
      </c>
      <c r="K16" s="67">
        <v>7.6554597174816103E-6</v>
      </c>
      <c r="L16" s="119" t="s">
        <v>69</v>
      </c>
    </row>
    <row r="17" spans="1:13" ht="40" customHeight="1">
      <c r="A17" s="119"/>
      <c r="B17" s="121"/>
      <c r="C17" s="68" t="s">
        <v>1</v>
      </c>
      <c r="D17" s="64">
        <f t="shared" si="3"/>
        <v>108</v>
      </c>
      <c r="E17" s="64">
        <v>50</v>
      </c>
      <c r="F17" s="64">
        <v>58</v>
      </c>
      <c r="G17" s="64">
        <v>0</v>
      </c>
      <c r="H17" s="68">
        <v>0</v>
      </c>
      <c r="I17" s="69">
        <f t="shared" si="4"/>
        <v>2.4629629629629628</v>
      </c>
      <c r="J17" s="70"/>
      <c r="K17" s="69"/>
      <c r="L17" s="119"/>
      <c r="M17" s="62"/>
    </row>
    <row r="18" spans="1:13" ht="40" customHeight="1">
      <c r="A18" s="119"/>
      <c r="B18" s="120" t="s">
        <v>109</v>
      </c>
      <c r="C18" s="64" t="s">
        <v>0</v>
      </c>
      <c r="D18" s="64">
        <f t="shared" si="3"/>
        <v>115</v>
      </c>
      <c r="E18" s="64">
        <v>22</v>
      </c>
      <c r="F18" s="64">
        <v>75</v>
      </c>
      <c r="G18" s="64">
        <v>18</v>
      </c>
      <c r="H18" s="64">
        <v>0</v>
      </c>
      <c r="I18" s="65">
        <f t="shared" si="4"/>
        <v>2.034782608695652</v>
      </c>
      <c r="J18" s="66" t="s">
        <v>286</v>
      </c>
      <c r="K18" s="71">
        <v>0.98098541302932096</v>
      </c>
      <c r="L18" s="119"/>
      <c r="M18" s="62"/>
    </row>
    <row r="19" spans="1:13" ht="40" customHeight="1">
      <c r="A19" s="119"/>
      <c r="B19" s="121"/>
      <c r="C19" s="68" t="s">
        <v>1</v>
      </c>
      <c r="D19" s="64">
        <f t="shared" si="3"/>
        <v>111</v>
      </c>
      <c r="E19" s="68">
        <v>23</v>
      </c>
      <c r="F19" s="68">
        <v>69</v>
      </c>
      <c r="G19" s="68">
        <v>19</v>
      </c>
      <c r="H19" s="68">
        <v>0</v>
      </c>
      <c r="I19" s="69">
        <f t="shared" si="4"/>
        <v>2.0360360360360361</v>
      </c>
      <c r="J19" s="70"/>
      <c r="K19" s="69"/>
      <c r="L19" s="119"/>
      <c r="M19" s="62"/>
    </row>
    <row r="20" spans="1:13" ht="40" customHeight="1">
      <c r="A20" s="119"/>
      <c r="B20" s="120" t="s">
        <v>110</v>
      </c>
      <c r="C20" s="64" t="s">
        <v>0</v>
      </c>
      <c r="D20" s="64">
        <f t="shared" si="3"/>
        <v>147</v>
      </c>
      <c r="E20" s="64">
        <v>23</v>
      </c>
      <c r="F20" s="64">
        <v>109</v>
      </c>
      <c r="G20" s="64">
        <v>15</v>
      </c>
      <c r="H20" s="64">
        <v>0</v>
      </c>
      <c r="I20" s="65">
        <f t="shared" si="4"/>
        <v>2.0544217687074831</v>
      </c>
      <c r="J20" s="66" t="s">
        <v>287</v>
      </c>
      <c r="K20" s="71">
        <v>0.24048061400920001</v>
      </c>
      <c r="L20" s="119"/>
      <c r="M20" s="62"/>
    </row>
    <row r="21" spans="1:13" ht="40" customHeight="1">
      <c r="A21" s="119"/>
      <c r="B21" s="121"/>
      <c r="C21" s="68" t="s">
        <v>1</v>
      </c>
      <c r="D21" s="64">
        <f t="shared" si="3"/>
        <v>163</v>
      </c>
      <c r="E21" s="64">
        <v>33</v>
      </c>
      <c r="F21" s="64">
        <v>117</v>
      </c>
      <c r="G21" s="64">
        <v>13</v>
      </c>
      <c r="H21" s="68">
        <v>0</v>
      </c>
      <c r="I21" s="69">
        <f t="shared" si="4"/>
        <v>2.1226993865030677</v>
      </c>
      <c r="J21" s="70"/>
      <c r="K21" s="69"/>
      <c r="L21" s="119"/>
      <c r="M21" s="62"/>
    </row>
    <row r="22" spans="1:13" ht="40" customHeight="1">
      <c r="A22" s="119"/>
      <c r="B22" s="120" t="s">
        <v>111</v>
      </c>
      <c r="C22" s="64" t="s">
        <v>0</v>
      </c>
      <c r="D22" s="64">
        <f t="shared" si="3"/>
        <v>112</v>
      </c>
      <c r="E22" s="64">
        <v>38</v>
      </c>
      <c r="F22" s="64">
        <v>62</v>
      </c>
      <c r="G22" s="64">
        <v>12</v>
      </c>
      <c r="H22" s="64"/>
      <c r="I22" s="65">
        <f t="shared" si="4"/>
        <v>2.2321428571428572</v>
      </c>
      <c r="J22" s="66" t="s">
        <v>288</v>
      </c>
      <c r="K22" s="71">
        <v>0.71459227231482902</v>
      </c>
      <c r="L22" s="119"/>
      <c r="M22" s="62"/>
    </row>
    <row r="23" spans="1:13" ht="40" customHeight="1">
      <c r="A23" s="119"/>
      <c r="B23" s="121"/>
      <c r="C23" s="68" t="s">
        <v>1</v>
      </c>
      <c r="D23" s="64">
        <f t="shared" si="3"/>
        <v>115</v>
      </c>
      <c r="E23" s="68">
        <v>39</v>
      </c>
      <c r="F23" s="68">
        <v>68</v>
      </c>
      <c r="G23" s="68">
        <v>8</v>
      </c>
      <c r="H23" s="68"/>
      <c r="I23" s="69">
        <f t="shared" si="4"/>
        <v>2.2695652173913046</v>
      </c>
      <c r="J23" s="70"/>
      <c r="K23" s="69"/>
      <c r="L23" s="119"/>
      <c r="M23" s="62"/>
    </row>
    <row r="24" spans="1:13" ht="40" customHeight="1">
      <c r="A24" s="119" t="s">
        <v>373</v>
      </c>
      <c r="B24" s="120" t="s">
        <v>99</v>
      </c>
      <c r="C24" s="64" t="s">
        <v>0</v>
      </c>
      <c r="D24" s="64">
        <f t="shared" ref="D24" si="5">SUM(E24:H24)</f>
        <v>106</v>
      </c>
      <c r="E24" s="64">
        <v>16</v>
      </c>
      <c r="F24" s="64">
        <v>80</v>
      </c>
      <c r="G24" s="64">
        <v>10</v>
      </c>
      <c r="H24" s="64">
        <v>0</v>
      </c>
      <c r="I24" s="65">
        <f t="shared" ref="I24:I31" si="6">(E24*3+F24*2+G24*1)/D24</f>
        <v>2.0566037735849059</v>
      </c>
      <c r="J24" s="72" t="s">
        <v>289</v>
      </c>
      <c r="K24" s="67">
        <v>1.66845550619854E-6</v>
      </c>
      <c r="L24" s="119" t="s">
        <v>69</v>
      </c>
      <c r="M24" s="62"/>
    </row>
    <row r="25" spans="1:13" ht="40" customHeight="1">
      <c r="A25" s="119"/>
      <c r="B25" s="121"/>
      <c r="C25" s="68" t="s">
        <v>1</v>
      </c>
      <c r="D25" s="64">
        <f t="shared" ref="D25:D31" si="7">SUM(E25:H25)</f>
        <v>114</v>
      </c>
      <c r="E25" s="68">
        <v>47</v>
      </c>
      <c r="F25" s="68">
        <v>66</v>
      </c>
      <c r="G25" s="68">
        <v>1</v>
      </c>
      <c r="H25" s="68">
        <v>0</v>
      </c>
      <c r="I25" s="69">
        <f t="shared" si="6"/>
        <v>2.4035087719298245</v>
      </c>
      <c r="J25" s="70"/>
      <c r="K25" s="69"/>
      <c r="L25" s="119"/>
      <c r="M25" s="62"/>
    </row>
    <row r="26" spans="1:13" ht="40" customHeight="1">
      <c r="A26" s="119"/>
      <c r="B26" s="120" t="s">
        <v>100</v>
      </c>
      <c r="C26" s="64" t="s">
        <v>0</v>
      </c>
      <c r="D26" s="64">
        <f t="shared" si="7"/>
        <v>108</v>
      </c>
      <c r="E26" s="64">
        <v>20</v>
      </c>
      <c r="F26" s="64">
        <v>75</v>
      </c>
      <c r="G26" s="64">
        <v>13</v>
      </c>
      <c r="H26" s="64">
        <v>0</v>
      </c>
      <c r="I26" s="65">
        <f t="shared" si="6"/>
        <v>2.0648148148148149</v>
      </c>
      <c r="J26" s="72" t="s">
        <v>290</v>
      </c>
      <c r="K26" s="67">
        <v>2.1634093768874199E-5</v>
      </c>
      <c r="L26" s="119"/>
      <c r="M26" s="62"/>
    </row>
    <row r="27" spans="1:13" ht="40" customHeight="1">
      <c r="A27" s="119"/>
      <c r="B27" s="120"/>
      <c r="C27" s="68" t="s">
        <v>1</v>
      </c>
      <c r="D27" s="64">
        <f t="shared" si="7"/>
        <v>109</v>
      </c>
      <c r="E27" s="68">
        <v>45</v>
      </c>
      <c r="F27" s="68">
        <v>62</v>
      </c>
      <c r="G27" s="68">
        <v>2</v>
      </c>
      <c r="H27" s="68">
        <v>0</v>
      </c>
      <c r="I27" s="69">
        <f t="shared" si="6"/>
        <v>2.3944954128440368</v>
      </c>
      <c r="J27" s="70"/>
      <c r="K27" s="69"/>
      <c r="L27" s="119"/>
      <c r="M27" s="62"/>
    </row>
    <row r="28" spans="1:13" ht="40" customHeight="1">
      <c r="A28" s="119"/>
      <c r="B28" s="120" t="s">
        <v>101</v>
      </c>
      <c r="C28" s="64" t="s">
        <v>0</v>
      </c>
      <c r="D28" s="64">
        <f t="shared" si="7"/>
        <v>111</v>
      </c>
      <c r="E28" s="64">
        <v>18</v>
      </c>
      <c r="F28" s="64">
        <v>83</v>
      </c>
      <c r="G28" s="64">
        <v>10</v>
      </c>
      <c r="H28" s="64">
        <v>0</v>
      </c>
      <c r="I28" s="65">
        <f t="shared" si="6"/>
        <v>2.0720720720720722</v>
      </c>
      <c r="J28" s="72" t="s">
        <v>291</v>
      </c>
      <c r="K28" s="67">
        <v>3.9008153729369602E-6</v>
      </c>
      <c r="L28" s="119"/>
      <c r="M28" s="62"/>
    </row>
    <row r="29" spans="1:13" ht="40" customHeight="1">
      <c r="A29" s="119"/>
      <c r="B29" s="120"/>
      <c r="C29" s="68" t="s">
        <v>1</v>
      </c>
      <c r="D29" s="64">
        <f t="shared" si="7"/>
        <v>105</v>
      </c>
      <c r="E29" s="68">
        <v>44</v>
      </c>
      <c r="F29" s="68">
        <v>60</v>
      </c>
      <c r="G29" s="68">
        <v>1</v>
      </c>
      <c r="H29" s="68">
        <v>0</v>
      </c>
      <c r="I29" s="69">
        <f t="shared" si="6"/>
        <v>2.4095238095238094</v>
      </c>
      <c r="J29" s="70"/>
      <c r="K29" s="69"/>
      <c r="L29" s="119"/>
      <c r="M29" s="62"/>
    </row>
    <row r="30" spans="1:13" ht="40" customHeight="1">
      <c r="A30" s="119"/>
      <c r="B30" s="120" t="s">
        <v>102</v>
      </c>
      <c r="C30" s="64" t="s">
        <v>0</v>
      </c>
      <c r="D30" s="64">
        <f t="shared" si="7"/>
        <v>99</v>
      </c>
      <c r="E30" s="64">
        <v>23</v>
      </c>
      <c r="F30" s="64">
        <v>69</v>
      </c>
      <c r="G30" s="64">
        <v>7</v>
      </c>
      <c r="H30" s="64">
        <v>0</v>
      </c>
      <c r="I30" s="65">
        <f t="shared" si="6"/>
        <v>2.1616161616161618</v>
      </c>
      <c r="J30" s="72" t="s">
        <v>292</v>
      </c>
      <c r="K30" s="67">
        <v>2.8193307298085601E-5</v>
      </c>
      <c r="L30" s="119"/>
      <c r="M30" s="62"/>
    </row>
    <row r="31" spans="1:13" ht="40" customHeight="1">
      <c r="A31" s="119"/>
      <c r="B31" s="120"/>
      <c r="C31" s="68" t="s">
        <v>1</v>
      </c>
      <c r="D31" s="64">
        <f t="shared" si="7"/>
        <v>112</v>
      </c>
      <c r="E31" s="68">
        <v>55</v>
      </c>
      <c r="F31" s="68">
        <v>56</v>
      </c>
      <c r="G31" s="68">
        <v>1</v>
      </c>
      <c r="H31" s="68">
        <v>0</v>
      </c>
      <c r="I31" s="69">
        <f t="shared" si="6"/>
        <v>2.4821428571428572</v>
      </c>
      <c r="J31" s="70"/>
      <c r="K31" s="69"/>
      <c r="L31" s="119"/>
      <c r="M31" s="62"/>
    </row>
    <row r="32" spans="1:13" ht="40" customHeight="1">
      <c r="A32" s="116" t="s">
        <v>113</v>
      </c>
      <c r="B32" s="122" t="s">
        <v>99</v>
      </c>
      <c r="C32" s="64" t="s">
        <v>13</v>
      </c>
      <c r="D32" s="64">
        <f>SUM(E32:H32)</f>
        <v>106</v>
      </c>
      <c r="E32" s="64">
        <v>23</v>
      </c>
      <c r="F32" s="64">
        <v>72</v>
      </c>
      <c r="G32" s="64">
        <v>11</v>
      </c>
      <c r="H32" s="64">
        <v>0</v>
      </c>
      <c r="I32" s="65">
        <v>2.1132075471698113</v>
      </c>
      <c r="J32" s="72" t="s">
        <v>289</v>
      </c>
      <c r="K32" s="67">
        <v>1.5679999999999999E-5</v>
      </c>
      <c r="L32" s="116" t="s">
        <v>68</v>
      </c>
      <c r="M32" s="62"/>
    </row>
    <row r="33" spans="1:13" ht="40" customHeight="1">
      <c r="A33" s="117"/>
      <c r="B33" s="123"/>
      <c r="C33" s="73" t="s">
        <v>16</v>
      </c>
      <c r="D33" s="64">
        <f t="shared" ref="D33:D43" si="8">SUM(E33:H33)</f>
        <v>122</v>
      </c>
      <c r="E33" s="68">
        <v>54</v>
      </c>
      <c r="F33" s="68">
        <v>68</v>
      </c>
      <c r="G33" s="68">
        <v>0</v>
      </c>
      <c r="H33" s="68">
        <v>0</v>
      </c>
      <c r="I33" s="69">
        <v>2.442622950819672</v>
      </c>
      <c r="J33" s="70"/>
      <c r="K33" s="69"/>
      <c r="L33" s="117"/>
      <c r="M33" s="62"/>
    </row>
    <row r="34" spans="1:13" ht="40" customHeight="1">
      <c r="A34" s="117"/>
      <c r="B34" s="122" t="s">
        <v>375</v>
      </c>
      <c r="C34" s="64" t="s">
        <v>13</v>
      </c>
      <c r="D34" s="64">
        <f t="shared" si="8"/>
        <v>110</v>
      </c>
      <c r="E34" s="64">
        <v>34</v>
      </c>
      <c r="F34" s="64">
        <v>63</v>
      </c>
      <c r="G34" s="64">
        <v>13</v>
      </c>
      <c r="H34" s="64">
        <v>0</v>
      </c>
      <c r="I34" s="65">
        <v>2.1909090909090909</v>
      </c>
      <c r="J34" s="72" t="s">
        <v>379</v>
      </c>
      <c r="K34" s="71">
        <v>0.55920000000000003</v>
      </c>
      <c r="L34" s="117"/>
      <c r="M34" s="62"/>
    </row>
    <row r="35" spans="1:13" ht="20" customHeight="1">
      <c r="A35" s="117"/>
      <c r="B35" s="123"/>
      <c r="C35" s="73" t="s">
        <v>16</v>
      </c>
      <c r="D35" s="64">
        <f t="shared" si="8"/>
        <v>121</v>
      </c>
      <c r="E35" s="68">
        <v>41</v>
      </c>
      <c r="F35" s="68">
        <v>68</v>
      </c>
      <c r="G35" s="68">
        <v>12</v>
      </c>
      <c r="H35" s="68">
        <v>0</v>
      </c>
      <c r="I35" s="69">
        <v>2.2396694214876032</v>
      </c>
      <c r="J35" s="70"/>
      <c r="K35" s="69"/>
      <c r="L35" s="117"/>
      <c r="M35" s="62"/>
    </row>
    <row r="36" spans="1:13" ht="39" customHeight="1">
      <c r="A36" s="117"/>
      <c r="B36" s="122" t="s">
        <v>376</v>
      </c>
      <c r="C36" s="64" t="s">
        <v>13</v>
      </c>
      <c r="D36" s="64">
        <f t="shared" si="8"/>
        <v>114</v>
      </c>
      <c r="E36" s="64">
        <v>32</v>
      </c>
      <c r="F36" s="64">
        <v>72</v>
      </c>
      <c r="G36" s="64">
        <v>10</v>
      </c>
      <c r="H36" s="64">
        <v>0</v>
      </c>
      <c r="I36" s="65">
        <v>2.192982456140351</v>
      </c>
      <c r="J36" s="72" t="s">
        <v>380</v>
      </c>
      <c r="K36" s="67">
        <v>0.63759999999999994</v>
      </c>
      <c r="L36" s="117"/>
      <c r="M36" s="62"/>
    </row>
    <row r="37" spans="1:13" ht="20" customHeight="1">
      <c r="A37" s="117"/>
      <c r="B37" s="123"/>
      <c r="C37" s="73" t="s">
        <v>16</v>
      </c>
      <c r="D37" s="64">
        <f t="shared" si="8"/>
        <v>106</v>
      </c>
      <c r="E37" s="68">
        <v>34</v>
      </c>
      <c r="F37" s="68">
        <v>62</v>
      </c>
      <c r="G37" s="68">
        <v>10</v>
      </c>
      <c r="H37" s="68">
        <v>0</v>
      </c>
      <c r="I37" s="69">
        <v>2.2264150943396226</v>
      </c>
      <c r="J37" s="70"/>
      <c r="K37" s="69"/>
      <c r="L37" s="117"/>
      <c r="M37" s="62"/>
    </row>
    <row r="38" spans="1:13" ht="43" customHeight="1">
      <c r="A38" s="117"/>
      <c r="B38" s="122" t="s">
        <v>377</v>
      </c>
      <c r="C38" s="64" t="s">
        <v>13</v>
      </c>
      <c r="D38" s="64">
        <f t="shared" si="8"/>
        <v>96</v>
      </c>
      <c r="E38" s="64">
        <v>23</v>
      </c>
      <c r="F38" s="64">
        <v>70</v>
      </c>
      <c r="G38" s="64">
        <v>3</v>
      </c>
      <c r="H38" s="64">
        <v>0</v>
      </c>
      <c r="I38" s="65">
        <v>2.2083333333333335</v>
      </c>
      <c r="J38" s="72" t="s">
        <v>381</v>
      </c>
      <c r="K38" s="67">
        <v>4.0629999999999998E-3</v>
      </c>
      <c r="L38" s="117"/>
    </row>
    <row r="39" spans="1:13">
      <c r="A39" s="117"/>
      <c r="B39" s="123"/>
      <c r="C39" s="73" t="s">
        <v>16</v>
      </c>
      <c r="D39" s="64">
        <f t="shared" si="8"/>
        <v>98</v>
      </c>
      <c r="E39" s="68">
        <v>42</v>
      </c>
      <c r="F39" s="68">
        <v>55</v>
      </c>
      <c r="G39" s="68">
        <v>1</v>
      </c>
      <c r="H39" s="68">
        <v>0</v>
      </c>
      <c r="I39" s="69">
        <v>2.4183673469387754</v>
      </c>
      <c r="J39" s="70"/>
      <c r="K39" s="69"/>
      <c r="L39" s="117"/>
    </row>
    <row r="40" spans="1:13" ht="38">
      <c r="A40" s="117"/>
      <c r="B40" s="122" t="s">
        <v>378</v>
      </c>
      <c r="C40" s="64" t="s">
        <v>13</v>
      </c>
      <c r="D40" s="64">
        <f t="shared" si="8"/>
        <v>116</v>
      </c>
      <c r="E40" s="64">
        <v>24</v>
      </c>
      <c r="F40" s="64">
        <v>80</v>
      </c>
      <c r="G40" s="64">
        <v>12</v>
      </c>
      <c r="H40" s="64">
        <v>0</v>
      </c>
      <c r="I40" s="65">
        <v>2.103448275862069</v>
      </c>
      <c r="J40" s="72" t="s">
        <v>382</v>
      </c>
      <c r="K40" s="67">
        <v>7.7310000000000004E-5</v>
      </c>
      <c r="L40" s="117"/>
    </row>
    <row r="41" spans="1:13">
      <c r="A41" s="117"/>
      <c r="B41" s="123"/>
      <c r="C41" s="73" t="s">
        <v>16</v>
      </c>
      <c r="D41" s="64">
        <f t="shared" si="8"/>
        <v>106</v>
      </c>
      <c r="E41" s="68">
        <v>46</v>
      </c>
      <c r="F41" s="68">
        <v>57</v>
      </c>
      <c r="G41" s="68">
        <v>3</v>
      </c>
      <c r="H41" s="68">
        <v>0</v>
      </c>
      <c r="I41" s="69">
        <v>2.4056603773584904</v>
      </c>
      <c r="J41" s="70"/>
      <c r="K41" s="69"/>
      <c r="L41" s="117"/>
    </row>
    <row r="42" spans="1:13" ht="38">
      <c r="A42" s="117"/>
      <c r="B42" s="122" t="s">
        <v>384</v>
      </c>
      <c r="C42" s="64" t="s">
        <v>13</v>
      </c>
      <c r="D42" s="64">
        <f t="shared" si="8"/>
        <v>111</v>
      </c>
      <c r="E42" s="64">
        <v>21</v>
      </c>
      <c r="F42" s="64">
        <v>82</v>
      </c>
      <c r="G42" s="64">
        <v>8</v>
      </c>
      <c r="H42" s="64">
        <v>0</v>
      </c>
      <c r="I42" s="65">
        <v>2.1171171171171173</v>
      </c>
      <c r="J42" s="72" t="s">
        <v>383</v>
      </c>
      <c r="K42" s="67">
        <v>7.1619999999999995E-5</v>
      </c>
      <c r="L42" s="117"/>
    </row>
    <row r="43" spans="1:13">
      <c r="A43" s="118"/>
      <c r="B43" s="123"/>
      <c r="C43" s="73" t="s">
        <v>16</v>
      </c>
      <c r="D43" s="64">
        <f t="shared" si="8"/>
        <v>95</v>
      </c>
      <c r="E43" s="68">
        <v>39</v>
      </c>
      <c r="F43" s="68">
        <v>56</v>
      </c>
      <c r="G43" s="68">
        <v>0</v>
      </c>
      <c r="H43" s="68">
        <v>0</v>
      </c>
      <c r="I43" s="69">
        <v>2.4105263157894736</v>
      </c>
      <c r="J43" s="70"/>
      <c r="K43" s="69"/>
      <c r="L43" s="118"/>
    </row>
  </sheetData>
  <mergeCells count="39">
    <mergeCell ref="B1:D1"/>
    <mergeCell ref="A2:A3"/>
    <mergeCell ref="B2:B3"/>
    <mergeCell ref="C2:C3"/>
    <mergeCell ref="D2:D3"/>
    <mergeCell ref="A24:A31"/>
    <mergeCell ref="A32:A43"/>
    <mergeCell ref="I2:I3"/>
    <mergeCell ref="J2:K3"/>
    <mergeCell ref="L2:L3"/>
    <mergeCell ref="E2:H2"/>
    <mergeCell ref="B22:B23"/>
    <mergeCell ref="B24:B25"/>
    <mergeCell ref="B32:B33"/>
    <mergeCell ref="B34:B35"/>
    <mergeCell ref="B16:B17"/>
    <mergeCell ref="B18:B19"/>
    <mergeCell ref="B20:B21"/>
    <mergeCell ref="A4:A9"/>
    <mergeCell ref="B4:B5"/>
    <mergeCell ref="L4:L9"/>
    <mergeCell ref="B6:B7"/>
    <mergeCell ref="B8:B9"/>
    <mergeCell ref="L32:L43"/>
    <mergeCell ref="A10:A15"/>
    <mergeCell ref="B10:B11"/>
    <mergeCell ref="L10:L15"/>
    <mergeCell ref="B12:B13"/>
    <mergeCell ref="B14:B15"/>
    <mergeCell ref="L16:L23"/>
    <mergeCell ref="L24:L31"/>
    <mergeCell ref="A16:A23"/>
    <mergeCell ref="B26:B27"/>
    <mergeCell ref="B28:B29"/>
    <mergeCell ref="B30:B31"/>
    <mergeCell ref="B38:B39"/>
    <mergeCell ref="B40:B41"/>
    <mergeCell ref="B42:B43"/>
    <mergeCell ref="B36:B37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9215-0689-5248-9BF4-DCF007FB98B2}">
  <sheetPr>
    <pageSetUpPr fitToPage="1"/>
  </sheetPr>
  <dimension ref="A1:U27"/>
  <sheetViews>
    <sheetView zoomScale="90" workbookViewId="0">
      <selection activeCell="K12" sqref="K12"/>
    </sheetView>
  </sheetViews>
  <sheetFormatPr baseColWidth="10" defaultColWidth="9" defaultRowHeight="17"/>
  <cols>
    <col min="1" max="1" width="14.83203125" style="19" customWidth="1"/>
    <col min="2" max="2" width="31.83203125" style="24" customWidth="1"/>
    <col min="3" max="3" width="15.6640625" style="24" customWidth="1"/>
    <col min="4" max="4" width="19.5" style="24" customWidth="1"/>
    <col min="5" max="8" width="10.6640625" style="24" customWidth="1"/>
    <col min="9" max="9" width="23.33203125" style="24" customWidth="1"/>
    <col min="10" max="10" width="35.1640625" style="25" customWidth="1"/>
    <col min="11" max="11" width="23.33203125" style="24" customWidth="1"/>
    <col min="12" max="12" width="21.1640625" style="24" customWidth="1"/>
    <col min="13" max="13" width="9.33203125" style="24" bestFit="1" customWidth="1"/>
    <col min="14" max="21" width="10.83203125" style="24" bestFit="1" customWidth="1"/>
    <col min="22" max="16384" width="9" style="24"/>
  </cols>
  <sheetData>
    <row r="1" spans="1:20" ht="20" customHeight="1">
      <c r="B1" s="139"/>
      <c r="C1" s="139"/>
      <c r="D1" s="139"/>
    </row>
    <row r="2" spans="1:20" ht="20" customHeight="1">
      <c r="A2" s="138" t="s">
        <v>52</v>
      </c>
      <c r="B2" s="129" t="s">
        <v>11</v>
      </c>
      <c r="C2" s="138" t="s">
        <v>5</v>
      </c>
      <c r="D2" s="138" t="s">
        <v>71</v>
      </c>
      <c r="E2" s="138" t="s">
        <v>6</v>
      </c>
      <c r="F2" s="138"/>
      <c r="G2" s="138"/>
      <c r="H2" s="138"/>
      <c r="I2" s="138" t="s">
        <v>12</v>
      </c>
      <c r="J2" s="138" t="s">
        <v>58</v>
      </c>
      <c r="K2" s="138"/>
      <c r="L2" s="129" t="s">
        <v>53</v>
      </c>
    </row>
    <row r="3" spans="1:20" ht="20" customHeight="1">
      <c r="A3" s="138"/>
      <c r="B3" s="129"/>
      <c r="C3" s="138"/>
      <c r="D3" s="138"/>
      <c r="E3" s="3" t="s">
        <v>2</v>
      </c>
      <c r="F3" s="3" t="s">
        <v>7</v>
      </c>
      <c r="G3" s="3" t="s">
        <v>8</v>
      </c>
      <c r="H3" s="3" t="s">
        <v>9</v>
      </c>
      <c r="I3" s="138"/>
      <c r="J3" s="138"/>
      <c r="K3" s="138"/>
      <c r="L3" s="129"/>
      <c r="M3" s="26"/>
      <c r="N3" s="26"/>
      <c r="O3" s="26"/>
      <c r="P3" s="26"/>
      <c r="Q3" s="26"/>
      <c r="R3" s="26"/>
      <c r="S3" s="26"/>
      <c r="T3" s="26"/>
    </row>
    <row r="4" spans="1:20" ht="40" customHeight="1">
      <c r="A4" s="130" t="s">
        <v>121</v>
      </c>
      <c r="B4" s="127" t="s">
        <v>14</v>
      </c>
      <c r="C4" s="4" t="s">
        <v>13</v>
      </c>
      <c r="D4" s="4">
        <f t="shared" ref="D4:D10" si="0">SUM(E4:H4)</f>
        <v>212</v>
      </c>
      <c r="E4" s="4">
        <v>36</v>
      </c>
      <c r="F4" s="4">
        <v>152</v>
      </c>
      <c r="G4" s="4">
        <v>24</v>
      </c>
      <c r="H4" s="4">
        <v>0</v>
      </c>
      <c r="I4" s="11">
        <f t="shared" ref="I4:I10" si="1">(E4*3+F4*2+G4*1)/D4</f>
        <v>2.0566037735849059</v>
      </c>
      <c r="J4" s="17" t="s">
        <v>115</v>
      </c>
      <c r="K4" s="22">
        <v>1.2843779151339199E-8</v>
      </c>
      <c r="L4" s="130" t="s">
        <v>57</v>
      </c>
      <c r="M4" s="26"/>
      <c r="N4" s="26"/>
      <c r="O4" s="33"/>
      <c r="P4" s="33"/>
      <c r="Q4" s="26"/>
      <c r="R4" s="26"/>
      <c r="S4" s="26"/>
      <c r="T4" s="26"/>
    </row>
    <row r="5" spans="1:20" ht="40" customHeight="1">
      <c r="A5" s="130"/>
      <c r="B5" s="127"/>
      <c r="C5" s="13" t="s">
        <v>26</v>
      </c>
      <c r="D5" s="4">
        <f t="shared" si="0"/>
        <v>166</v>
      </c>
      <c r="E5" s="4">
        <v>69</v>
      </c>
      <c r="F5" s="4">
        <v>92</v>
      </c>
      <c r="G5" s="4">
        <v>5</v>
      </c>
      <c r="H5" s="4">
        <v>0</v>
      </c>
      <c r="I5" s="11">
        <f t="shared" si="1"/>
        <v>2.3855421686746987</v>
      </c>
      <c r="J5" s="17" t="s">
        <v>116</v>
      </c>
      <c r="K5" s="14">
        <v>0.914963263479457</v>
      </c>
      <c r="L5" s="130"/>
      <c r="M5" s="26"/>
      <c r="N5" s="33"/>
      <c r="O5" s="26"/>
      <c r="P5" s="26"/>
      <c r="Q5" s="33"/>
      <c r="R5" s="26"/>
      <c r="S5" s="26"/>
      <c r="T5" s="26"/>
    </row>
    <row r="6" spans="1:20" ht="40" customHeight="1">
      <c r="A6" s="130"/>
      <c r="B6" s="127"/>
      <c r="C6" s="4" t="s">
        <v>16</v>
      </c>
      <c r="D6" s="4">
        <f t="shared" si="0"/>
        <v>108</v>
      </c>
      <c r="E6" s="4">
        <v>44</v>
      </c>
      <c r="F6" s="4">
        <v>61</v>
      </c>
      <c r="G6" s="4">
        <v>3</v>
      </c>
      <c r="H6" s="4">
        <v>0</v>
      </c>
      <c r="I6" s="11">
        <f t="shared" si="1"/>
        <v>2.3796296296296298</v>
      </c>
      <c r="J6" s="17"/>
      <c r="K6" s="22"/>
      <c r="L6" s="130"/>
      <c r="M6" s="26"/>
      <c r="N6" s="33"/>
      <c r="O6" s="26"/>
      <c r="P6" s="26"/>
      <c r="Q6" s="33"/>
      <c r="R6" s="26"/>
      <c r="S6" s="26"/>
      <c r="T6" s="26"/>
    </row>
    <row r="7" spans="1:20" ht="40" customHeight="1">
      <c r="A7" s="130"/>
      <c r="B7" s="127" t="s">
        <v>63</v>
      </c>
      <c r="C7" s="13" t="s">
        <v>13</v>
      </c>
      <c r="D7" s="4">
        <f t="shared" si="0"/>
        <v>111</v>
      </c>
      <c r="E7" s="4">
        <v>22</v>
      </c>
      <c r="F7" s="4">
        <v>74</v>
      </c>
      <c r="G7" s="4">
        <v>15</v>
      </c>
      <c r="H7" s="4">
        <v>0</v>
      </c>
      <c r="I7" s="11">
        <f t="shared" si="1"/>
        <v>2.0630630630630629</v>
      </c>
      <c r="J7" s="17" t="s">
        <v>117</v>
      </c>
      <c r="K7" s="14">
        <v>0.63549199001640599</v>
      </c>
      <c r="L7" s="130"/>
      <c r="M7" s="26"/>
      <c r="N7" s="26"/>
      <c r="O7" s="33"/>
      <c r="P7" s="33"/>
      <c r="Q7" s="26"/>
      <c r="R7" s="26"/>
      <c r="S7" s="26"/>
      <c r="T7" s="26"/>
    </row>
    <row r="8" spans="1:20" ht="40" customHeight="1">
      <c r="A8" s="130"/>
      <c r="B8" s="127"/>
      <c r="C8" s="13" t="s">
        <v>26</v>
      </c>
      <c r="D8" s="4">
        <f t="shared" si="0"/>
        <v>112</v>
      </c>
      <c r="E8" s="4">
        <v>28</v>
      </c>
      <c r="F8" s="4">
        <v>67</v>
      </c>
      <c r="G8" s="4">
        <v>17</v>
      </c>
      <c r="H8" s="4">
        <v>0</v>
      </c>
      <c r="I8" s="11">
        <f t="shared" si="1"/>
        <v>2.0982142857142856</v>
      </c>
      <c r="J8" s="17" t="s">
        <v>119</v>
      </c>
      <c r="K8" s="14">
        <v>1.8802098520116301E-4</v>
      </c>
      <c r="L8" s="130"/>
      <c r="M8" s="26"/>
      <c r="N8" s="26"/>
      <c r="O8" s="26"/>
      <c r="P8" s="26"/>
      <c r="Q8" s="26"/>
      <c r="R8" s="26"/>
      <c r="S8" s="26"/>
      <c r="T8" s="26"/>
    </row>
    <row r="9" spans="1:20" ht="40" customHeight="1">
      <c r="A9" s="130"/>
      <c r="B9" s="127" t="s">
        <v>114</v>
      </c>
      <c r="C9" s="4" t="s">
        <v>13</v>
      </c>
      <c r="D9" s="4">
        <f t="shared" si="0"/>
        <v>107</v>
      </c>
      <c r="E9" s="4">
        <v>30</v>
      </c>
      <c r="F9" s="4">
        <v>65</v>
      </c>
      <c r="G9" s="4">
        <v>12</v>
      </c>
      <c r="H9" s="4">
        <v>0</v>
      </c>
      <c r="I9" s="11">
        <f t="shared" si="1"/>
        <v>2.1682242990654204</v>
      </c>
      <c r="J9" s="17" t="s">
        <v>118</v>
      </c>
      <c r="K9" s="14">
        <v>0.79186887225844305</v>
      </c>
      <c r="L9" s="130"/>
      <c r="M9" s="26"/>
      <c r="N9" s="26"/>
      <c r="O9" s="26"/>
      <c r="P9" s="26"/>
      <c r="Q9" s="26"/>
      <c r="R9" s="26"/>
      <c r="S9" s="26"/>
      <c r="T9" s="26"/>
    </row>
    <row r="10" spans="1:20" ht="40" customHeight="1">
      <c r="A10" s="130"/>
      <c r="B10" s="128"/>
      <c r="C10" s="13" t="s">
        <v>26</v>
      </c>
      <c r="D10" s="4">
        <f t="shared" si="0"/>
        <v>115</v>
      </c>
      <c r="E10" s="4">
        <v>33</v>
      </c>
      <c r="F10" s="4">
        <v>71</v>
      </c>
      <c r="G10" s="4">
        <v>11</v>
      </c>
      <c r="H10" s="4">
        <v>0</v>
      </c>
      <c r="I10" s="11">
        <f t="shared" si="1"/>
        <v>2.1913043478260867</v>
      </c>
      <c r="J10" s="17" t="s">
        <v>120</v>
      </c>
      <c r="K10" s="14">
        <v>7.53717459197604E-3</v>
      </c>
      <c r="L10" s="130"/>
      <c r="M10" s="26"/>
      <c r="N10" s="26"/>
      <c r="O10" s="26"/>
      <c r="P10" s="26"/>
      <c r="Q10" s="26"/>
      <c r="R10" s="26"/>
      <c r="S10" s="26"/>
      <c r="T10" s="26"/>
    </row>
    <row r="11" spans="1:20" ht="40" customHeight="1">
      <c r="A11" s="136" t="s">
        <v>122</v>
      </c>
      <c r="B11" s="127" t="s">
        <v>17</v>
      </c>
      <c r="C11" s="4" t="s">
        <v>18</v>
      </c>
      <c r="D11" s="4">
        <f t="shared" ref="D11:D15" si="2">SUM(E11:H11)</f>
        <v>100</v>
      </c>
      <c r="E11" s="4">
        <v>28</v>
      </c>
      <c r="F11" s="4">
        <v>60</v>
      </c>
      <c r="G11" s="4">
        <v>12</v>
      </c>
      <c r="H11" s="4">
        <v>0</v>
      </c>
      <c r="I11" s="11">
        <f>(E11*3+F11*2+G11*1)/D11</f>
        <v>2.16</v>
      </c>
      <c r="J11" s="17" t="s">
        <v>123</v>
      </c>
      <c r="K11" s="14">
        <v>0.49395818140312098</v>
      </c>
      <c r="L11" s="130" t="s">
        <v>69</v>
      </c>
    </row>
    <row r="12" spans="1:20" ht="40" customHeight="1">
      <c r="A12" s="136"/>
      <c r="B12" s="127"/>
      <c r="C12" s="16" t="s">
        <v>371</v>
      </c>
      <c r="D12" s="16">
        <v>111</v>
      </c>
      <c r="E12" s="16">
        <v>31</v>
      </c>
      <c r="F12" s="16">
        <v>73</v>
      </c>
      <c r="G12" s="16">
        <v>7</v>
      </c>
      <c r="H12" s="16">
        <v>0</v>
      </c>
      <c r="I12" s="30">
        <f>(E12*3+F12*2+G12*1)/D12</f>
        <v>2.2162162162162162</v>
      </c>
      <c r="J12" s="20" t="s">
        <v>372</v>
      </c>
      <c r="K12" s="14">
        <v>0.88100000000000001</v>
      </c>
      <c r="L12" s="130"/>
    </row>
    <row r="13" spans="1:20" ht="40" customHeight="1">
      <c r="A13" s="136"/>
      <c r="B13" s="128"/>
      <c r="C13" s="4" t="s">
        <v>19</v>
      </c>
      <c r="D13" s="4">
        <f t="shared" si="2"/>
        <v>116</v>
      </c>
      <c r="E13" s="4">
        <v>38</v>
      </c>
      <c r="F13" s="4">
        <v>65</v>
      </c>
      <c r="G13" s="4">
        <v>13</v>
      </c>
      <c r="H13" s="4">
        <v>0</v>
      </c>
      <c r="I13" s="11">
        <f>(E13*3+F13*2+G13*1)/D13</f>
        <v>2.2155172413793105</v>
      </c>
      <c r="J13" s="17"/>
      <c r="K13" s="11"/>
      <c r="L13" s="130"/>
    </row>
    <row r="14" spans="1:20" ht="57" customHeight="1">
      <c r="A14" s="136"/>
      <c r="B14" s="127" t="s">
        <v>20</v>
      </c>
      <c r="C14" s="4" t="s">
        <v>18</v>
      </c>
      <c r="D14" s="4">
        <f t="shared" si="2"/>
        <v>177</v>
      </c>
      <c r="E14" s="4">
        <v>45</v>
      </c>
      <c r="F14" s="4">
        <v>120</v>
      </c>
      <c r="G14" s="4">
        <v>12</v>
      </c>
      <c r="H14" s="4">
        <v>0</v>
      </c>
      <c r="I14" s="11">
        <f>(E14*3+F14*2+G14*1)/D14</f>
        <v>2.1864406779661016</v>
      </c>
      <c r="J14" s="17" t="s">
        <v>124</v>
      </c>
      <c r="K14" s="22">
        <v>1.4809189496922699E-7</v>
      </c>
      <c r="L14" s="130"/>
    </row>
    <row r="15" spans="1:20" ht="40" customHeight="1">
      <c r="A15" s="136"/>
      <c r="B15" s="128"/>
      <c r="C15" s="4" t="s">
        <v>19</v>
      </c>
      <c r="D15" s="4">
        <f t="shared" si="2"/>
        <v>203</v>
      </c>
      <c r="E15" s="4">
        <v>103</v>
      </c>
      <c r="F15" s="4">
        <v>96</v>
      </c>
      <c r="G15" s="4">
        <v>4</v>
      </c>
      <c r="H15" s="4">
        <v>0</v>
      </c>
      <c r="I15" s="11">
        <f>(E15*3+F15*2+G15*1)/D15</f>
        <v>2.4876847290640396</v>
      </c>
      <c r="J15" s="17"/>
      <c r="K15" s="11"/>
      <c r="L15" s="130"/>
    </row>
    <row r="16" spans="1:20" ht="40" customHeight="1">
      <c r="A16" s="136" t="s">
        <v>125</v>
      </c>
      <c r="B16" s="128" t="s">
        <v>25</v>
      </c>
      <c r="C16" s="4" t="s">
        <v>0</v>
      </c>
      <c r="D16" s="4">
        <f t="shared" ref="D16:D21" si="3">SUM(E16:H16)</f>
        <v>188</v>
      </c>
      <c r="E16" s="4">
        <v>56</v>
      </c>
      <c r="F16" s="4">
        <v>115</v>
      </c>
      <c r="G16" s="4">
        <v>17</v>
      </c>
      <c r="H16" s="4">
        <v>0</v>
      </c>
      <c r="I16" s="11">
        <f t="shared" ref="I16:I21" si="4">(E16*3+F16*2+G16*1)/D16</f>
        <v>2.2074468085106385</v>
      </c>
      <c r="J16" s="17" t="s">
        <v>128</v>
      </c>
      <c r="K16" s="14">
        <v>2.9570575691595402E-4</v>
      </c>
      <c r="L16" s="27"/>
    </row>
    <row r="17" spans="1:21" ht="62" customHeight="1">
      <c r="A17" s="136"/>
      <c r="B17" s="128"/>
      <c r="C17" s="4" t="s">
        <v>1</v>
      </c>
      <c r="D17" s="4">
        <f t="shared" si="3"/>
        <v>209</v>
      </c>
      <c r="E17" s="4">
        <v>92</v>
      </c>
      <c r="F17" s="4">
        <v>114</v>
      </c>
      <c r="G17" s="4">
        <v>3</v>
      </c>
      <c r="H17" s="4">
        <v>0</v>
      </c>
      <c r="I17" s="11">
        <f t="shared" si="4"/>
        <v>2.4258373205741628</v>
      </c>
      <c r="J17" s="17"/>
      <c r="K17" s="14"/>
      <c r="L17" s="130" t="s">
        <v>130</v>
      </c>
      <c r="O17" s="26"/>
      <c r="P17" s="26"/>
      <c r="Q17" s="26"/>
      <c r="R17" s="26"/>
      <c r="S17" s="26"/>
      <c r="T17" s="26"/>
      <c r="U17" s="26"/>
    </row>
    <row r="18" spans="1:21" ht="40" customHeight="1">
      <c r="A18" s="136"/>
      <c r="B18" s="127" t="s">
        <v>23</v>
      </c>
      <c r="C18" s="4" t="s">
        <v>13</v>
      </c>
      <c r="D18" s="4">
        <f t="shared" si="3"/>
        <v>113</v>
      </c>
      <c r="E18" s="4">
        <v>32</v>
      </c>
      <c r="F18" s="4">
        <v>74</v>
      </c>
      <c r="G18" s="4">
        <v>7</v>
      </c>
      <c r="H18" s="4">
        <v>0</v>
      </c>
      <c r="I18" s="11">
        <f t="shared" si="4"/>
        <v>2.2212389380530975</v>
      </c>
      <c r="J18" s="17" t="s">
        <v>126</v>
      </c>
      <c r="K18" s="14">
        <v>0.411636780173459</v>
      </c>
      <c r="L18" s="130"/>
      <c r="O18" s="26"/>
      <c r="P18" s="26"/>
      <c r="Q18" s="33"/>
      <c r="R18" s="26"/>
      <c r="S18" s="26"/>
      <c r="T18" s="26"/>
      <c r="U18" s="26"/>
    </row>
    <row r="19" spans="1:21" ht="57" customHeight="1">
      <c r="A19" s="136"/>
      <c r="B19" s="127"/>
      <c r="C19" s="13" t="s">
        <v>16</v>
      </c>
      <c r="D19" s="4">
        <f t="shared" si="3"/>
        <v>120</v>
      </c>
      <c r="E19" s="4">
        <v>38</v>
      </c>
      <c r="F19" s="4">
        <v>78</v>
      </c>
      <c r="G19" s="4">
        <v>4</v>
      </c>
      <c r="H19" s="4">
        <v>0</v>
      </c>
      <c r="I19" s="11">
        <f t="shared" si="4"/>
        <v>2.2833333333333332</v>
      </c>
      <c r="J19" s="17"/>
      <c r="K19" s="14"/>
      <c r="L19" s="130"/>
      <c r="O19" s="26"/>
      <c r="P19" s="33"/>
      <c r="Q19" s="26"/>
      <c r="R19" s="33"/>
      <c r="S19" s="33"/>
      <c r="T19" s="33"/>
      <c r="U19" s="26"/>
    </row>
    <row r="20" spans="1:21" ht="40" customHeight="1">
      <c r="A20" s="136"/>
      <c r="B20" s="127" t="s">
        <v>24</v>
      </c>
      <c r="C20" s="4" t="s">
        <v>13</v>
      </c>
      <c r="D20" s="4">
        <f t="shared" si="3"/>
        <v>107</v>
      </c>
      <c r="E20" s="4">
        <v>51</v>
      </c>
      <c r="F20" s="4">
        <v>54</v>
      </c>
      <c r="G20" s="4">
        <v>2</v>
      </c>
      <c r="H20" s="4">
        <v>0</v>
      </c>
      <c r="I20" s="11">
        <f t="shared" si="4"/>
        <v>2.457943925233645</v>
      </c>
      <c r="J20" s="17" t="s">
        <v>127</v>
      </c>
      <c r="K20" s="14">
        <v>0.59580459093403004</v>
      </c>
      <c r="L20" s="130"/>
      <c r="O20" s="26"/>
      <c r="P20" s="26"/>
      <c r="Q20" s="33"/>
      <c r="R20" s="26"/>
      <c r="S20" s="26"/>
      <c r="T20" s="26"/>
      <c r="U20" s="26"/>
    </row>
    <row r="21" spans="1:21" ht="57" customHeight="1">
      <c r="A21" s="136"/>
      <c r="B21" s="127"/>
      <c r="C21" s="13" t="s">
        <v>16</v>
      </c>
      <c r="D21" s="4">
        <f t="shared" si="3"/>
        <v>115</v>
      </c>
      <c r="E21" s="4">
        <v>50</v>
      </c>
      <c r="F21" s="4">
        <v>64</v>
      </c>
      <c r="G21" s="4">
        <v>1</v>
      </c>
      <c r="H21" s="4">
        <v>0</v>
      </c>
      <c r="I21" s="11">
        <f t="shared" si="4"/>
        <v>2.4260869565217393</v>
      </c>
      <c r="J21" s="17" t="s">
        <v>129</v>
      </c>
      <c r="K21" s="14">
        <v>5.03436721161155E-4</v>
      </c>
      <c r="L21" s="130"/>
      <c r="N21" s="26"/>
      <c r="O21" s="26"/>
      <c r="P21" s="33"/>
      <c r="Q21" s="26"/>
      <c r="R21" s="26"/>
      <c r="S21" s="26"/>
      <c r="T21" s="26"/>
    </row>
    <row r="23" spans="1:21">
      <c r="A23" s="131" t="s">
        <v>52</v>
      </c>
      <c r="B23" s="131" t="s">
        <v>11</v>
      </c>
      <c r="C23" s="132" t="s">
        <v>5</v>
      </c>
      <c r="D23" s="132" t="s">
        <v>10</v>
      </c>
      <c r="E23" s="137" t="s">
        <v>6</v>
      </c>
      <c r="F23" s="137"/>
      <c r="G23" s="137"/>
      <c r="H23" s="137"/>
      <c r="I23" s="132" t="s">
        <v>12</v>
      </c>
      <c r="J23" s="132" t="s">
        <v>73</v>
      </c>
      <c r="K23" s="132" t="s">
        <v>74</v>
      </c>
      <c r="L23" s="132" t="s">
        <v>76</v>
      </c>
      <c r="M23" s="129" t="s">
        <v>53</v>
      </c>
    </row>
    <row r="24" spans="1:21" ht="14" customHeight="1">
      <c r="A24" s="131"/>
      <c r="B24" s="131"/>
      <c r="C24" s="132"/>
      <c r="D24" s="132"/>
      <c r="E24" s="1" t="s">
        <v>2</v>
      </c>
      <c r="F24" s="1" t="s">
        <v>7</v>
      </c>
      <c r="G24" s="1" t="s">
        <v>8</v>
      </c>
      <c r="H24" s="1" t="s">
        <v>9</v>
      </c>
      <c r="I24" s="132"/>
      <c r="J24" s="132"/>
      <c r="K24" s="132"/>
      <c r="L24" s="132"/>
      <c r="M24" s="129"/>
    </row>
    <row r="25" spans="1:21">
      <c r="A25" s="136" t="s">
        <v>132</v>
      </c>
      <c r="B25" s="133" t="s">
        <v>131</v>
      </c>
      <c r="C25" s="34" t="s">
        <v>18</v>
      </c>
      <c r="D25" s="34">
        <f>SUM(E25:H25)</f>
        <v>249</v>
      </c>
      <c r="E25" s="39">
        <v>82</v>
      </c>
      <c r="F25" s="39">
        <v>146</v>
      </c>
      <c r="G25" s="39">
        <v>21</v>
      </c>
      <c r="H25" s="39">
        <v>0</v>
      </c>
      <c r="I25" s="35">
        <f>(E25*3+F25*2+G25*1)/D25</f>
        <v>2.2449799196787148</v>
      </c>
      <c r="J25" s="36">
        <f>E25*3+F25*2+G25*1</f>
        <v>559</v>
      </c>
      <c r="K25" s="36">
        <v>6</v>
      </c>
      <c r="L25" s="135">
        <v>3.686E-3</v>
      </c>
      <c r="M25" s="130" t="s">
        <v>133</v>
      </c>
    </row>
    <row r="26" spans="1:21">
      <c r="A26" s="136"/>
      <c r="B26" s="134"/>
      <c r="C26" s="37" t="s">
        <v>19</v>
      </c>
      <c r="D26" s="34">
        <f t="shared" ref="D26" si="5">SUM(E26:H26)</f>
        <v>198</v>
      </c>
      <c r="E26" s="2">
        <v>87</v>
      </c>
      <c r="F26" s="2">
        <v>100</v>
      </c>
      <c r="G26" s="2">
        <v>11</v>
      </c>
      <c r="H26" s="2">
        <v>0</v>
      </c>
      <c r="I26" s="38">
        <f t="shared" ref="I26" si="6">(E26*3+F26*2+G26*1)/D26</f>
        <v>2.3838383838383836</v>
      </c>
      <c r="J26" s="36">
        <f t="shared" ref="J26" si="7">E26*3+F26*2+G26*1</f>
        <v>472</v>
      </c>
      <c r="K26" s="36">
        <v>19</v>
      </c>
      <c r="L26" s="135"/>
      <c r="M26" s="130"/>
    </row>
    <row r="27" spans="1:21" ht="14" customHeight="1"/>
  </sheetData>
  <mergeCells count="37">
    <mergeCell ref="B1:D1"/>
    <mergeCell ref="A2:A3"/>
    <mergeCell ref="B2:B3"/>
    <mergeCell ref="C2:C3"/>
    <mergeCell ref="D2:D3"/>
    <mergeCell ref="L17:L21"/>
    <mergeCell ref="A16:A21"/>
    <mergeCell ref="I2:I3"/>
    <mergeCell ref="J2:K3"/>
    <mergeCell ref="L2:L3"/>
    <mergeCell ref="E2:H2"/>
    <mergeCell ref="B16:B17"/>
    <mergeCell ref="B18:B19"/>
    <mergeCell ref="B11:B13"/>
    <mergeCell ref="B14:B15"/>
    <mergeCell ref="B20:B21"/>
    <mergeCell ref="L4:L10"/>
    <mergeCell ref="A4:A10"/>
    <mergeCell ref="A11:A15"/>
    <mergeCell ref="L11:L15"/>
    <mergeCell ref="B4:B6"/>
    <mergeCell ref="B7:B8"/>
    <mergeCell ref="B9:B10"/>
    <mergeCell ref="M23:M24"/>
    <mergeCell ref="M25:M26"/>
    <mergeCell ref="A23:A24"/>
    <mergeCell ref="L23:L24"/>
    <mergeCell ref="B25:B26"/>
    <mergeCell ref="L25:L26"/>
    <mergeCell ref="A25:A26"/>
    <mergeCell ref="C23:C24"/>
    <mergeCell ref="D23:D24"/>
    <mergeCell ref="E23:H23"/>
    <mergeCell ref="I23:I24"/>
    <mergeCell ref="J23:J24"/>
    <mergeCell ref="K23:K24"/>
    <mergeCell ref="B23:B24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E0EA-2DF3-274C-9068-7F650514CDCE}">
  <sheetPr>
    <pageSetUpPr fitToPage="1"/>
  </sheetPr>
  <dimension ref="A1:T11"/>
  <sheetViews>
    <sheetView zoomScale="90" workbookViewId="0">
      <selection activeCell="G23" sqref="G23"/>
    </sheetView>
  </sheetViews>
  <sheetFormatPr baseColWidth="10" defaultColWidth="9" defaultRowHeight="18"/>
  <cols>
    <col min="1" max="1" width="14.83203125" style="43" customWidth="1"/>
    <col min="2" max="2" width="31.83203125" style="40" customWidth="1"/>
    <col min="3" max="3" width="15.6640625" style="40" customWidth="1"/>
    <col min="4" max="4" width="19.5" style="40" customWidth="1"/>
    <col min="5" max="8" width="10.6640625" style="40" customWidth="1"/>
    <col min="9" max="9" width="23.33203125" style="40" customWidth="1"/>
    <col min="10" max="10" width="35.1640625" style="44" customWidth="1"/>
    <col min="11" max="11" width="23.33203125" style="40" customWidth="1"/>
    <col min="12" max="12" width="21.1640625" style="40" customWidth="1"/>
    <col min="13" max="13" width="9.33203125" style="40" bestFit="1" customWidth="1"/>
    <col min="14" max="21" width="10.83203125" style="40" bestFit="1" customWidth="1"/>
    <col min="22" max="16384" width="9" style="40"/>
  </cols>
  <sheetData>
    <row r="1" spans="1:20" ht="20" customHeight="1">
      <c r="B1" s="115"/>
      <c r="C1" s="115"/>
      <c r="D1" s="115"/>
    </row>
    <row r="2" spans="1:20" ht="20" customHeight="1">
      <c r="A2" s="106" t="s">
        <v>52</v>
      </c>
      <c r="B2" s="107" t="s">
        <v>11</v>
      </c>
      <c r="C2" s="106" t="s">
        <v>136</v>
      </c>
      <c r="D2" s="106" t="s">
        <v>71</v>
      </c>
      <c r="E2" s="106" t="s">
        <v>6</v>
      </c>
      <c r="F2" s="106"/>
      <c r="G2" s="106"/>
      <c r="H2" s="106"/>
      <c r="I2" s="106" t="s">
        <v>12</v>
      </c>
      <c r="J2" s="106" t="s">
        <v>58</v>
      </c>
      <c r="K2" s="106"/>
      <c r="L2" s="107" t="s">
        <v>53</v>
      </c>
    </row>
    <row r="3" spans="1:20" ht="20" customHeight="1">
      <c r="A3" s="106"/>
      <c r="B3" s="107"/>
      <c r="C3" s="106"/>
      <c r="D3" s="106"/>
      <c r="E3" s="10" t="s">
        <v>2</v>
      </c>
      <c r="F3" s="10" t="s">
        <v>7</v>
      </c>
      <c r="G3" s="10" t="s">
        <v>8</v>
      </c>
      <c r="H3" s="10" t="s">
        <v>9</v>
      </c>
      <c r="I3" s="106"/>
      <c r="J3" s="106"/>
      <c r="K3" s="106"/>
      <c r="L3" s="107"/>
      <c r="M3" s="76"/>
      <c r="N3" s="76"/>
      <c r="O3" s="76"/>
      <c r="P3" s="76"/>
      <c r="Q3" s="76"/>
      <c r="R3" s="76"/>
      <c r="S3" s="76"/>
      <c r="T3" s="76"/>
    </row>
    <row r="4" spans="1:20" ht="40" customHeight="1">
      <c r="A4" s="104" t="s">
        <v>134</v>
      </c>
      <c r="B4" s="111" t="s">
        <v>36</v>
      </c>
      <c r="C4" s="15" t="s">
        <v>135</v>
      </c>
      <c r="D4" s="15">
        <f t="shared" ref="D4:D8" si="0">SUM(E4:H4)</f>
        <v>221</v>
      </c>
      <c r="E4" s="15">
        <v>42</v>
      </c>
      <c r="F4" s="15">
        <v>146</v>
      </c>
      <c r="G4" s="15">
        <v>33</v>
      </c>
      <c r="H4" s="15">
        <v>0</v>
      </c>
      <c r="I4" s="23">
        <f>(E4*3+F4*2+G4*1)/D4</f>
        <v>2.0407239819004523</v>
      </c>
      <c r="J4" s="45"/>
      <c r="K4" s="15"/>
      <c r="L4" s="104" t="s">
        <v>69</v>
      </c>
      <c r="M4" s="76"/>
      <c r="N4" s="76"/>
      <c r="O4" s="77"/>
      <c r="P4" s="77"/>
      <c r="Q4" s="76"/>
      <c r="R4" s="76"/>
      <c r="S4" s="76"/>
      <c r="T4" s="76"/>
    </row>
    <row r="5" spans="1:20" ht="40" customHeight="1">
      <c r="A5" s="104"/>
      <c r="B5" s="111"/>
      <c r="C5" s="15" t="s">
        <v>37</v>
      </c>
      <c r="D5" s="15">
        <f t="shared" si="0"/>
        <v>146</v>
      </c>
      <c r="E5" s="15">
        <v>48</v>
      </c>
      <c r="F5" s="15">
        <v>88</v>
      </c>
      <c r="G5" s="15">
        <v>10</v>
      </c>
      <c r="H5" s="15">
        <v>0</v>
      </c>
      <c r="I5" s="23">
        <f t="shared" ref="I5:I8" si="1">(E5*3+F5*2+G5*1)/D5</f>
        <v>2.2602739726027399</v>
      </c>
      <c r="J5" s="45" t="s">
        <v>299</v>
      </c>
      <c r="K5" s="15">
        <v>4.7210233030226E-4</v>
      </c>
      <c r="L5" s="104"/>
      <c r="M5" s="76"/>
      <c r="N5" s="77"/>
      <c r="O5" s="76"/>
      <c r="P5" s="76"/>
      <c r="Q5" s="77"/>
      <c r="R5" s="76"/>
      <c r="S5" s="76"/>
      <c r="T5" s="76"/>
    </row>
    <row r="6" spans="1:20" ht="40" customHeight="1">
      <c r="A6" s="104"/>
      <c r="B6" s="111"/>
      <c r="C6" s="15" t="s">
        <v>38</v>
      </c>
      <c r="D6" s="15">
        <f t="shared" si="0"/>
        <v>150</v>
      </c>
      <c r="E6" s="15">
        <v>59</v>
      </c>
      <c r="F6" s="15">
        <v>76</v>
      </c>
      <c r="G6" s="15">
        <v>15</v>
      </c>
      <c r="H6" s="15">
        <v>0</v>
      </c>
      <c r="I6" s="23">
        <f t="shared" si="1"/>
        <v>2.2933333333333334</v>
      </c>
      <c r="J6" s="45" t="s">
        <v>300</v>
      </c>
      <c r="K6" s="46">
        <v>6.7841963484083196E-5</v>
      </c>
      <c r="L6" s="104"/>
      <c r="M6" s="76"/>
      <c r="N6" s="77"/>
      <c r="O6" s="76"/>
      <c r="P6" s="76"/>
      <c r="Q6" s="77"/>
      <c r="R6" s="76"/>
      <c r="S6" s="76"/>
      <c r="T6" s="76"/>
    </row>
    <row r="7" spans="1:20" ht="40" customHeight="1">
      <c r="A7" s="104"/>
      <c r="B7" s="111"/>
      <c r="C7" s="15" t="s">
        <v>39</v>
      </c>
      <c r="D7" s="15">
        <f t="shared" si="0"/>
        <v>175</v>
      </c>
      <c r="E7" s="15">
        <v>78</v>
      </c>
      <c r="F7" s="15">
        <v>95</v>
      </c>
      <c r="G7" s="15">
        <v>2</v>
      </c>
      <c r="H7" s="15">
        <v>0</v>
      </c>
      <c r="I7" s="23">
        <f t="shared" si="1"/>
        <v>2.4342857142857142</v>
      </c>
      <c r="J7" s="45" t="s">
        <v>301</v>
      </c>
      <c r="K7" s="46">
        <v>7.2652772686865306E-11</v>
      </c>
      <c r="L7" s="104"/>
      <c r="M7" s="76"/>
      <c r="N7" s="76"/>
      <c r="O7" s="77"/>
      <c r="P7" s="77"/>
      <c r="Q7" s="76"/>
      <c r="R7" s="76"/>
      <c r="S7" s="76"/>
      <c r="T7" s="76"/>
    </row>
    <row r="8" spans="1:20" ht="40" customHeight="1">
      <c r="A8" s="104"/>
      <c r="B8" s="111"/>
      <c r="C8" s="15" t="s">
        <v>40</v>
      </c>
      <c r="D8" s="15">
        <f t="shared" si="0"/>
        <v>106</v>
      </c>
      <c r="E8" s="15">
        <v>48</v>
      </c>
      <c r="F8" s="15">
        <v>56</v>
      </c>
      <c r="G8" s="15">
        <v>2</v>
      </c>
      <c r="H8" s="15">
        <v>0</v>
      </c>
      <c r="I8" s="23">
        <f t="shared" si="1"/>
        <v>2.4339622641509435</v>
      </c>
      <c r="J8" s="45" t="s">
        <v>137</v>
      </c>
      <c r="K8" s="46">
        <v>2.2259701859539401E-8</v>
      </c>
      <c r="L8" s="104"/>
      <c r="M8" s="76"/>
      <c r="N8" s="76"/>
      <c r="O8" s="76"/>
      <c r="P8" s="76"/>
      <c r="Q8" s="76"/>
      <c r="R8" s="76"/>
      <c r="S8" s="76"/>
      <c r="T8" s="76"/>
    </row>
    <row r="11" spans="1:20">
      <c r="I11" s="76"/>
      <c r="J11" s="77"/>
      <c r="K11" s="77"/>
    </row>
  </sheetData>
  <mergeCells count="12">
    <mergeCell ref="B1:D1"/>
    <mergeCell ref="A2:A3"/>
    <mergeCell ref="B2:B3"/>
    <mergeCell ref="C2:C3"/>
    <mergeCell ref="D2:D3"/>
    <mergeCell ref="B4:B8"/>
    <mergeCell ref="A4:A8"/>
    <mergeCell ref="I2:I3"/>
    <mergeCell ref="J2:K3"/>
    <mergeCell ref="L2:L3"/>
    <mergeCell ref="L4:L8"/>
    <mergeCell ref="E2:H2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3F3A-377D-5448-8002-AA0E69853F7B}">
  <sheetPr>
    <pageSetUpPr fitToPage="1"/>
  </sheetPr>
  <dimension ref="A1:U72"/>
  <sheetViews>
    <sheetView zoomScale="90" workbookViewId="0">
      <selection activeCell="D7" sqref="D7"/>
    </sheetView>
  </sheetViews>
  <sheetFormatPr baseColWidth="10" defaultColWidth="9" defaultRowHeight="17"/>
  <cols>
    <col min="1" max="1" width="14.83203125" style="24" customWidth="1"/>
    <col min="2" max="2" width="31.83203125" style="24" customWidth="1"/>
    <col min="3" max="3" width="15.6640625" style="24" customWidth="1"/>
    <col min="4" max="4" width="19.5" style="24" customWidth="1"/>
    <col min="5" max="8" width="10.6640625" style="24" customWidth="1"/>
    <col min="9" max="9" width="23.33203125" style="24" customWidth="1"/>
    <col min="10" max="10" width="35.1640625" style="25" customWidth="1"/>
    <col min="11" max="11" width="23.33203125" style="24" customWidth="1"/>
    <col min="12" max="12" width="21.1640625" style="24" customWidth="1"/>
    <col min="13" max="13" width="9.1640625" style="24" bestFit="1" customWidth="1"/>
    <col min="14" max="16" width="10.1640625" style="24" bestFit="1" customWidth="1"/>
    <col min="17" max="16384" width="9" style="24"/>
  </cols>
  <sheetData>
    <row r="1" spans="1:21" ht="20" customHeight="1">
      <c r="A1" s="19"/>
      <c r="B1" s="139"/>
      <c r="C1" s="139"/>
      <c r="D1" s="139"/>
    </row>
    <row r="2" spans="1:21" ht="20" customHeight="1">
      <c r="A2" s="138" t="s">
        <v>52</v>
      </c>
      <c r="B2" s="129" t="s">
        <v>11</v>
      </c>
      <c r="C2" s="138" t="s">
        <v>5</v>
      </c>
      <c r="D2" s="138" t="s">
        <v>71</v>
      </c>
      <c r="E2" s="138" t="s">
        <v>6</v>
      </c>
      <c r="F2" s="138"/>
      <c r="G2" s="138"/>
      <c r="H2" s="138"/>
      <c r="I2" s="138" t="s">
        <v>12</v>
      </c>
      <c r="J2" s="138" t="s">
        <v>58</v>
      </c>
      <c r="K2" s="138"/>
      <c r="L2" s="129" t="s">
        <v>53</v>
      </c>
    </row>
    <row r="3" spans="1:21" ht="20" customHeight="1">
      <c r="A3" s="138"/>
      <c r="B3" s="129"/>
      <c r="C3" s="138"/>
      <c r="D3" s="138"/>
      <c r="E3" s="3" t="s">
        <v>2</v>
      </c>
      <c r="F3" s="3" t="s">
        <v>7</v>
      </c>
      <c r="G3" s="3" t="s">
        <v>8</v>
      </c>
      <c r="H3" s="3" t="s">
        <v>9</v>
      </c>
      <c r="I3" s="138"/>
      <c r="J3" s="138"/>
      <c r="K3" s="138"/>
      <c r="L3" s="129"/>
      <c r="M3" s="139"/>
      <c r="N3" s="139"/>
    </row>
    <row r="4" spans="1:21" ht="40" customHeight="1">
      <c r="A4" s="105" t="s">
        <v>150</v>
      </c>
      <c r="B4" s="111" t="s">
        <v>46</v>
      </c>
      <c r="C4" s="15" t="s">
        <v>0</v>
      </c>
      <c r="D4" s="15">
        <f t="shared" ref="D4:D10" si="0">SUM(E4:H4)</f>
        <v>108</v>
      </c>
      <c r="E4" s="15">
        <v>32</v>
      </c>
      <c r="F4" s="15">
        <v>62</v>
      </c>
      <c r="G4" s="15">
        <v>14</v>
      </c>
      <c r="H4" s="15">
        <v>0</v>
      </c>
      <c r="I4" s="23">
        <f t="shared" ref="I4:I11" si="1">(E4*3+F4*2+G4*1)/D4</f>
        <v>2.1666666666666665</v>
      </c>
      <c r="J4" s="45" t="s">
        <v>272</v>
      </c>
      <c r="K4" s="15">
        <v>1.32913696902159E-3</v>
      </c>
      <c r="L4" s="104" t="s">
        <v>69</v>
      </c>
      <c r="N4" s="90"/>
      <c r="O4" s="90"/>
      <c r="P4" s="90"/>
      <c r="Q4" s="90"/>
      <c r="R4" s="90"/>
      <c r="S4" s="90"/>
    </row>
    <row r="5" spans="1:21" ht="40" customHeight="1">
      <c r="A5" s="105"/>
      <c r="B5" s="112"/>
      <c r="C5" s="15" t="s">
        <v>1</v>
      </c>
      <c r="D5" s="15">
        <f t="shared" si="0"/>
        <v>113</v>
      </c>
      <c r="E5" s="15">
        <v>51</v>
      </c>
      <c r="F5" s="15">
        <v>61</v>
      </c>
      <c r="G5" s="15">
        <v>1</v>
      </c>
      <c r="H5" s="15">
        <v>0</v>
      </c>
      <c r="I5" s="23">
        <f t="shared" si="1"/>
        <v>2.4424778761061945</v>
      </c>
      <c r="J5" s="45"/>
      <c r="K5" s="23"/>
      <c r="L5" s="104"/>
      <c r="N5" s="90"/>
      <c r="O5" s="90"/>
      <c r="P5" s="91"/>
      <c r="Q5" s="91"/>
      <c r="R5" s="91"/>
      <c r="S5" s="91"/>
    </row>
    <row r="6" spans="1:21" ht="40" customHeight="1">
      <c r="A6" s="105"/>
      <c r="B6" s="111" t="s">
        <v>139</v>
      </c>
      <c r="C6" s="15" t="s">
        <v>0</v>
      </c>
      <c r="D6" s="15">
        <f t="shared" si="0"/>
        <v>114</v>
      </c>
      <c r="E6" s="15">
        <v>29</v>
      </c>
      <c r="F6" s="15">
        <v>75</v>
      </c>
      <c r="G6" s="15">
        <v>10</v>
      </c>
      <c r="H6" s="15">
        <v>0</v>
      </c>
      <c r="I6" s="23">
        <f t="shared" si="1"/>
        <v>2.1666666666666665</v>
      </c>
      <c r="J6" s="48" t="s">
        <v>313</v>
      </c>
      <c r="K6" s="15">
        <v>0.329386745109293</v>
      </c>
      <c r="L6" s="104"/>
      <c r="N6" s="90"/>
      <c r="O6" s="91"/>
      <c r="P6" s="90"/>
      <c r="Q6" s="90"/>
      <c r="R6" s="90"/>
      <c r="S6" s="90"/>
    </row>
    <row r="7" spans="1:21" ht="40" customHeight="1">
      <c r="A7" s="105"/>
      <c r="B7" s="111"/>
      <c r="C7" s="15" t="s">
        <v>1</v>
      </c>
      <c r="D7" s="15">
        <f>SUM(E7:H7)</f>
        <v>114</v>
      </c>
      <c r="E7" s="15">
        <v>37</v>
      </c>
      <c r="F7" s="15">
        <v>67</v>
      </c>
      <c r="G7" s="15">
        <v>10</v>
      </c>
      <c r="H7" s="15">
        <v>0</v>
      </c>
      <c r="I7" s="23">
        <f t="shared" si="1"/>
        <v>2.236842105263158</v>
      </c>
      <c r="J7" s="45"/>
      <c r="K7" s="23"/>
      <c r="L7" s="104"/>
      <c r="N7" s="90"/>
      <c r="O7" s="91"/>
      <c r="P7" s="90"/>
      <c r="Q7" s="90"/>
      <c r="R7" s="90"/>
      <c r="S7" s="90"/>
    </row>
    <row r="8" spans="1:21" ht="40" customHeight="1">
      <c r="A8" s="105"/>
      <c r="B8" s="111" t="s">
        <v>140</v>
      </c>
      <c r="C8" s="15" t="s">
        <v>0</v>
      </c>
      <c r="D8" s="15">
        <f t="shared" si="0"/>
        <v>110</v>
      </c>
      <c r="E8" s="15">
        <v>33</v>
      </c>
      <c r="F8" s="15">
        <v>69</v>
      </c>
      <c r="G8" s="15">
        <v>8</v>
      </c>
      <c r="H8" s="15">
        <v>0</v>
      </c>
      <c r="I8" s="23">
        <f t="shared" si="1"/>
        <v>2.2272727272727271</v>
      </c>
      <c r="J8" s="48" t="s">
        <v>314</v>
      </c>
      <c r="K8" s="15">
        <v>0.68524768892507404</v>
      </c>
      <c r="L8" s="104"/>
      <c r="N8" s="90"/>
      <c r="O8" s="91"/>
      <c r="P8" s="90"/>
      <c r="Q8" s="90"/>
      <c r="R8" s="90"/>
      <c r="S8" s="90"/>
    </row>
    <row r="9" spans="1:21" ht="40" customHeight="1">
      <c r="A9" s="105"/>
      <c r="B9" s="111"/>
      <c r="C9" s="15" t="s">
        <v>1</v>
      </c>
      <c r="D9" s="15">
        <f t="shared" si="0"/>
        <v>114</v>
      </c>
      <c r="E9" s="15">
        <v>30</v>
      </c>
      <c r="F9" s="15">
        <v>77</v>
      </c>
      <c r="G9" s="15">
        <v>7</v>
      </c>
      <c r="H9" s="15">
        <v>0</v>
      </c>
      <c r="I9" s="23">
        <f t="shared" si="1"/>
        <v>2.2017543859649122</v>
      </c>
      <c r="J9" s="45"/>
      <c r="K9" s="23"/>
      <c r="L9" s="104"/>
      <c r="N9" s="90"/>
      <c r="O9" s="91"/>
      <c r="P9" s="90"/>
      <c r="Q9" s="90"/>
      <c r="R9" s="90"/>
      <c r="S9" s="90"/>
    </row>
    <row r="10" spans="1:21" ht="40" customHeight="1">
      <c r="A10" s="105"/>
      <c r="B10" s="112" t="s">
        <v>141</v>
      </c>
      <c r="C10" s="15" t="s">
        <v>0</v>
      </c>
      <c r="D10" s="15">
        <f t="shared" si="0"/>
        <v>105</v>
      </c>
      <c r="E10" s="15">
        <v>27</v>
      </c>
      <c r="F10" s="15">
        <v>71</v>
      </c>
      <c r="G10" s="15">
        <v>7</v>
      </c>
      <c r="H10" s="15">
        <v>0</v>
      </c>
      <c r="I10" s="23">
        <f t="shared" si="1"/>
        <v>2.1904761904761907</v>
      </c>
      <c r="J10" s="48" t="s">
        <v>302</v>
      </c>
      <c r="K10" s="15">
        <v>0.66261840955180595</v>
      </c>
      <c r="L10" s="104"/>
    </row>
    <row r="11" spans="1:21" ht="40" customHeight="1">
      <c r="A11" s="105"/>
      <c r="B11" s="112"/>
      <c r="C11" s="15" t="s">
        <v>1</v>
      </c>
      <c r="D11" s="15">
        <f>SUM(E11:H11)</f>
        <v>93</v>
      </c>
      <c r="E11" s="15">
        <v>30</v>
      </c>
      <c r="F11" s="15">
        <v>53</v>
      </c>
      <c r="G11" s="15">
        <v>10</v>
      </c>
      <c r="H11" s="15">
        <v>0</v>
      </c>
      <c r="I11" s="23">
        <f t="shared" si="1"/>
        <v>2.21505376344086</v>
      </c>
      <c r="J11" s="45"/>
      <c r="K11" s="23"/>
      <c r="L11" s="104"/>
      <c r="N11" s="90"/>
      <c r="O11" s="90"/>
      <c r="P11" s="90"/>
      <c r="Q11" s="90"/>
      <c r="R11" s="90"/>
      <c r="S11" s="90"/>
      <c r="T11" s="90"/>
    </row>
    <row r="12" spans="1:21" ht="40" customHeight="1">
      <c r="A12" s="105" t="s">
        <v>151</v>
      </c>
      <c r="B12" s="111" t="s">
        <v>46</v>
      </c>
      <c r="C12" s="15" t="s">
        <v>143</v>
      </c>
      <c r="D12" s="15">
        <f t="shared" ref="D12:D25" si="2">SUM(E12:H12)</f>
        <v>116</v>
      </c>
      <c r="E12" s="15">
        <v>23</v>
      </c>
      <c r="F12" s="15">
        <v>83</v>
      </c>
      <c r="G12" s="15">
        <v>10</v>
      </c>
      <c r="H12" s="15">
        <v>0</v>
      </c>
      <c r="I12" s="23">
        <f>(E12*3+F12*2+G12*1)/D12</f>
        <v>2.1120689655172415</v>
      </c>
      <c r="J12" s="45" t="s">
        <v>303</v>
      </c>
      <c r="K12" s="46">
        <v>6.3462042928730296E-5</v>
      </c>
      <c r="L12" s="104" t="s">
        <v>147</v>
      </c>
      <c r="N12" s="90"/>
      <c r="O12" s="90"/>
      <c r="P12" s="91"/>
      <c r="Q12" s="90"/>
      <c r="R12" s="90"/>
      <c r="S12" s="90"/>
      <c r="T12" s="91"/>
    </row>
    <row r="13" spans="1:21" ht="40" customHeight="1">
      <c r="A13" s="105"/>
      <c r="B13" s="111"/>
      <c r="C13" s="78" t="s">
        <v>144</v>
      </c>
      <c r="D13" s="15">
        <f t="shared" si="2"/>
        <v>123</v>
      </c>
      <c r="E13" s="15">
        <v>54</v>
      </c>
      <c r="F13" s="15">
        <v>64</v>
      </c>
      <c r="G13" s="15">
        <v>5</v>
      </c>
      <c r="H13" s="15">
        <v>0</v>
      </c>
      <c r="I13" s="23">
        <f>(E13*3+F13*2+G13*1)/D13</f>
        <v>2.3983739837398375</v>
      </c>
      <c r="J13" s="45"/>
      <c r="K13" s="23"/>
      <c r="L13" s="104"/>
      <c r="N13" s="90"/>
      <c r="O13" s="91"/>
      <c r="P13" s="90"/>
      <c r="Q13" s="90"/>
      <c r="R13" s="90"/>
      <c r="S13" s="90"/>
      <c r="T13" s="90"/>
    </row>
    <row r="14" spans="1:21" ht="40" customHeight="1">
      <c r="A14" s="105"/>
      <c r="B14" s="111"/>
      <c r="C14" s="15" t="s">
        <v>145</v>
      </c>
      <c r="D14" s="15">
        <f t="shared" si="2"/>
        <v>110</v>
      </c>
      <c r="E14" s="15">
        <v>35</v>
      </c>
      <c r="F14" s="15">
        <v>57</v>
      </c>
      <c r="G14" s="15">
        <v>18</v>
      </c>
      <c r="H14" s="15">
        <v>0</v>
      </c>
      <c r="I14" s="23">
        <f t="shared" ref="I14" si="3">(E14*3+F14*2+G14*1)/D14</f>
        <v>2.1545454545454548</v>
      </c>
      <c r="J14" s="45" t="s">
        <v>304</v>
      </c>
      <c r="K14" s="15">
        <v>0.47445616805380703</v>
      </c>
      <c r="L14" s="104"/>
      <c r="N14" s="90"/>
      <c r="O14" s="90"/>
      <c r="P14" s="90"/>
      <c r="Q14" s="90"/>
      <c r="R14" s="90"/>
      <c r="S14" s="90"/>
      <c r="T14" s="90"/>
    </row>
    <row r="15" spans="1:21" ht="40" customHeight="1">
      <c r="A15" s="105"/>
      <c r="B15" s="111" t="s">
        <v>139</v>
      </c>
      <c r="C15" s="15" t="s">
        <v>143</v>
      </c>
      <c r="D15" s="15">
        <f t="shared" si="2"/>
        <v>131</v>
      </c>
      <c r="E15" s="15">
        <v>38</v>
      </c>
      <c r="F15" s="15">
        <v>75</v>
      </c>
      <c r="G15" s="15">
        <v>18</v>
      </c>
      <c r="H15" s="15">
        <v>0</v>
      </c>
      <c r="I15" s="23">
        <f>(E15*3+F15*2+G15*1)/D15</f>
        <v>2.1526717557251906</v>
      </c>
      <c r="J15" s="45" t="s">
        <v>305</v>
      </c>
      <c r="K15" s="15">
        <v>0.77181551163588102</v>
      </c>
      <c r="L15" s="104"/>
      <c r="N15" s="90"/>
      <c r="O15" s="90"/>
      <c r="P15" s="90"/>
      <c r="Q15" s="90"/>
      <c r="R15" s="90"/>
      <c r="S15" s="90"/>
      <c r="T15" s="90"/>
    </row>
    <row r="16" spans="1:21" ht="62" customHeight="1">
      <c r="A16" s="105"/>
      <c r="B16" s="111"/>
      <c r="C16" s="78" t="s">
        <v>144</v>
      </c>
      <c r="D16" s="15">
        <f t="shared" si="2"/>
        <v>120</v>
      </c>
      <c r="E16" s="15">
        <v>31</v>
      </c>
      <c r="F16" s="15">
        <v>74</v>
      </c>
      <c r="G16" s="15">
        <v>15</v>
      </c>
      <c r="H16" s="15">
        <v>0</v>
      </c>
      <c r="I16" s="23">
        <f t="shared" ref="I16:I25" si="4">(E16*3+F16*2+G16*1)/D16</f>
        <v>2.1333333333333333</v>
      </c>
      <c r="J16" s="45"/>
      <c r="K16" s="23"/>
      <c r="L16" s="104"/>
      <c r="N16" s="90"/>
      <c r="O16" s="90"/>
      <c r="P16" s="90"/>
      <c r="Q16" s="90"/>
      <c r="R16" s="90"/>
      <c r="S16" s="90"/>
      <c r="T16" s="90"/>
      <c r="U16" s="90"/>
    </row>
    <row r="17" spans="1:21" ht="40" customHeight="1">
      <c r="A17" s="105"/>
      <c r="B17" s="111"/>
      <c r="C17" s="15" t="s">
        <v>146</v>
      </c>
      <c r="D17" s="15">
        <f t="shared" si="2"/>
        <v>126</v>
      </c>
      <c r="E17" s="15">
        <v>55</v>
      </c>
      <c r="F17" s="15">
        <v>68</v>
      </c>
      <c r="G17" s="15">
        <v>3</v>
      </c>
      <c r="H17" s="15">
        <f>H15+H13</f>
        <v>0</v>
      </c>
      <c r="I17" s="23">
        <f t="shared" si="4"/>
        <v>2.4126984126984126</v>
      </c>
      <c r="J17" s="45" t="s">
        <v>306</v>
      </c>
      <c r="K17" s="15">
        <v>1.1671773837702601E-3</v>
      </c>
      <c r="L17" s="104"/>
      <c r="N17" s="90"/>
      <c r="O17" s="91"/>
      <c r="P17" s="90"/>
      <c r="Q17" s="90"/>
      <c r="R17" s="90"/>
      <c r="S17" s="90"/>
      <c r="T17" s="90"/>
      <c r="U17" s="90"/>
    </row>
    <row r="18" spans="1:21" ht="50" customHeight="1">
      <c r="A18" s="105" t="s">
        <v>152</v>
      </c>
      <c r="B18" s="111" t="s">
        <v>148</v>
      </c>
      <c r="C18" s="15" t="s">
        <v>153</v>
      </c>
      <c r="D18" s="15">
        <f t="shared" si="2"/>
        <v>138</v>
      </c>
      <c r="E18" s="15">
        <v>32</v>
      </c>
      <c r="F18" s="15">
        <v>92</v>
      </c>
      <c r="G18" s="15">
        <v>14</v>
      </c>
      <c r="H18" s="15">
        <f t="shared" ref="H18:H25" si="5">H16+H14</f>
        <v>0</v>
      </c>
      <c r="I18" s="23">
        <f t="shared" si="4"/>
        <v>2.1304347826086958</v>
      </c>
      <c r="J18" s="45" t="s">
        <v>307</v>
      </c>
      <c r="K18" s="46">
        <v>1.5970455323754999E-5</v>
      </c>
      <c r="L18" s="104" t="s">
        <v>147</v>
      </c>
      <c r="M18" s="90"/>
      <c r="N18" s="90"/>
      <c r="O18" s="90"/>
      <c r="P18" s="90"/>
      <c r="Q18" s="90"/>
      <c r="R18" s="90"/>
      <c r="S18" s="90"/>
      <c r="T18" s="90"/>
      <c r="U18" s="90"/>
    </row>
    <row r="19" spans="1:21" ht="50" customHeight="1">
      <c r="A19" s="105"/>
      <c r="B19" s="111"/>
      <c r="C19" s="15" t="s">
        <v>154</v>
      </c>
      <c r="D19" s="15">
        <f t="shared" si="2"/>
        <v>106</v>
      </c>
      <c r="E19" s="15">
        <v>52</v>
      </c>
      <c r="F19" s="15">
        <v>50</v>
      </c>
      <c r="G19" s="15">
        <v>4</v>
      </c>
      <c r="H19" s="15">
        <f t="shared" si="5"/>
        <v>0</v>
      </c>
      <c r="I19" s="23">
        <f t="shared" si="4"/>
        <v>2.4528301886792452</v>
      </c>
      <c r="J19" s="45" t="s">
        <v>308</v>
      </c>
      <c r="K19" s="15">
        <v>5.9407698301883302E-4</v>
      </c>
      <c r="L19" s="104"/>
      <c r="M19" s="91"/>
      <c r="N19" s="90"/>
      <c r="O19" s="90"/>
      <c r="P19" s="90"/>
      <c r="Q19" s="91"/>
      <c r="R19" s="90"/>
      <c r="S19" s="90"/>
      <c r="T19" s="90"/>
      <c r="U19" s="90"/>
    </row>
    <row r="20" spans="1:21" ht="50" customHeight="1">
      <c r="A20" s="105"/>
      <c r="B20" s="111"/>
      <c r="C20" s="15" t="s">
        <v>155</v>
      </c>
      <c r="D20" s="15">
        <f t="shared" si="2"/>
        <v>107</v>
      </c>
      <c r="E20" s="15">
        <v>34</v>
      </c>
      <c r="F20" s="15">
        <v>52</v>
      </c>
      <c r="G20" s="15">
        <v>21</v>
      </c>
      <c r="H20" s="15">
        <f t="shared" si="5"/>
        <v>0</v>
      </c>
      <c r="I20" s="23">
        <f t="shared" si="4"/>
        <v>2.1214953271028039</v>
      </c>
      <c r="J20" s="45" t="s">
        <v>309</v>
      </c>
      <c r="K20" s="15">
        <v>4.4129030584630499E-4</v>
      </c>
      <c r="L20" s="104"/>
      <c r="M20" s="90"/>
      <c r="N20" s="90"/>
      <c r="O20" s="90"/>
      <c r="P20" s="90"/>
      <c r="Q20" s="90"/>
      <c r="R20" s="91"/>
      <c r="S20" s="91"/>
      <c r="T20" s="90"/>
      <c r="U20" s="90"/>
    </row>
    <row r="21" spans="1:21" ht="50" customHeight="1">
      <c r="A21" s="105"/>
      <c r="B21" s="111"/>
      <c r="C21" s="15" t="s">
        <v>156</v>
      </c>
      <c r="D21" s="15">
        <f t="shared" si="2"/>
        <v>100</v>
      </c>
      <c r="E21" s="15">
        <v>30</v>
      </c>
      <c r="F21" s="15">
        <v>52</v>
      </c>
      <c r="G21" s="15">
        <v>18</v>
      </c>
      <c r="H21" s="15">
        <f t="shared" si="5"/>
        <v>0</v>
      </c>
      <c r="I21" s="23">
        <f t="shared" si="4"/>
        <v>2.12</v>
      </c>
      <c r="J21" s="45"/>
      <c r="K21" s="15"/>
      <c r="L21" s="104"/>
      <c r="M21" s="90"/>
      <c r="N21" s="90"/>
      <c r="O21" s="90"/>
      <c r="P21" s="90"/>
      <c r="Q21" s="90"/>
      <c r="R21" s="90"/>
      <c r="S21" s="90"/>
      <c r="T21" s="90"/>
      <c r="U21" s="90"/>
    </row>
    <row r="22" spans="1:21" ht="50" customHeight="1">
      <c r="A22" s="105" t="s">
        <v>152</v>
      </c>
      <c r="B22" s="111" t="s">
        <v>148</v>
      </c>
      <c r="C22" s="15" t="s">
        <v>153</v>
      </c>
      <c r="D22" s="15">
        <f t="shared" si="2"/>
        <v>102</v>
      </c>
      <c r="E22" s="15">
        <v>29</v>
      </c>
      <c r="F22" s="15">
        <v>63</v>
      </c>
      <c r="G22" s="15">
        <v>10</v>
      </c>
      <c r="H22" s="15">
        <f t="shared" si="5"/>
        <v>0</v>
      </c>
      <c r="I22" s="23">
        <f t="shared" si="4"/>
        <v>2.1862745098039214</v>
      </c>
      <c r="J22" s="45" t="s">
        <v>310</v>
      </c>
      <c r="K22" s="15">
        <v>1.2785043104590599E-3</v>
      </c>
      <c r="L22" s="104" t="s">
        <v>147</v>
      </c>
      <c r="M22" s="90"/>
      <c r="N22" s="90"/>
      <c r="O22" s="90"/>
      <c r="P22" s="90"/>
      <c r="Q22" s="90"/>
      <c r="R22" s="90"/>
      <c r="S22" s="90"/>
      <c r="T22" s="90"/>
      <c r="U22" s="90"/>
    </row>
    <row r="23" spans="1:21" ht="50" customHeight="1">
      <c r="A23" s="105"/>
      <c r="B23" s="111"/>
      <c r="C23" s="15" t="s">
        <v>157</v>
      </c>
      <c r="D23" s="15">
        <f t="shared" si="2"/>
        <v>106</v>
      </c>
      <c r="E23" s="15">
        <v>51</v>
      </c>
      <c r="F23" s="15">
        <v>52</v>
      </c>
      <c r="G23" s="15">
        <v>3</v>
      </c>
      <c r="H23" s="15">
        <f t="shared" si="5"/>
        <v>0</v>
      </c>
      <c r="I23" s="23">
        <f t="shared" si="4"/>
        <v>2.4528301886792452</v>
      </c>
      <c r="J23" s="45" t="s">
        <v>311</v>
      </c>
      <c r="K23" s="46">
        <v>6.3973147097190703E-5</v>
      </c>
      <c r="L23" s="104"/>
      <c r="M23" s="90"/>
      <c r="N23" s="90"/>
      <c r="O23" s="90"/>
      <c r="P23" s="90"/>
      <c r="Q23" s="90"/>
      <c r="R23" s="90"/>
      <c r="S23" s="90"/>
      <c r="T23" s="90"/>
      <c r="U23" s="90"/>
    </row>
    <row r="24" spans="1:21" ht="50" customHeight="1">
      <c r="A24" s="105"/>
      <c r="B24" s="111"/>
      <c r="C24" s="15" t="s">
        <v>155</v>
      </c>
      <c r="D24" s="15">
        <f t="shared" si="2"/>
        <v>111</v>
      </c>
      <c r="E24" s="15">
        <v>28</v>
      </c>
      <c r="F24" s="15">
        <v>68</v>
      </c>
      <c r="G24" s="15">
        <v>15</v>
      </c>
      <c r="H24" s="15">
        <f t="shared" si="5"/>
        <v>0</v>
      </c>
      <c r="I24" s="23">
        <f t="shared" si="4"/>
        <v>2.1171171171171173</v>
      </c>
      <c r="J24" s="45" t="s">
        <v>312</v>
      </c>
      <c r="K24" s="46">
        <v>1.9092539115509999E-5</v>
      </c>
      <c r="L24" s="104"/>
      <c r="M24" s="90"/>
      <c r="N24" s="90"/>
      <c r="O24" s="90"/>
      <c r="P24" s="90"/>
      <c r="Q24" s="90"/>
      <c r="R24" s="91"/>
      <c r="S24" s="91"/>
      <c r="T24" s="90"/>
      <c r="U24" s="90"/>
    </row>
    <row r="25" spans="1:21" ht="50" customHeight="1">
      <c r="A25" s="105"/>
      <c r="B25" s="111"/>
      <c r="C25" s="15" t="s">
        <v>158</v>
      </c>
      <c r="D25" s="15">
        <f t="shared" si="2"/>
        <v>112</v>
      </c>
      <c r="E25" s="15">
        <v>27</v>
      </c>
      <c r="F25" s="15">
        <v>68</v>
      </c>
      <c r="G25" s="15">
        <v>17</v>
      </c>
      <c r="H25" s="15">
        <f t="shared" si="5"/>
        <v>0</v>
      </c>
      <c r="I25" s="23">
        <f t="shared" si="4"/>
        <v>2.0892857142857144</v>
      </c>
      <c r="J25" s="45"/>
      <c r="K25" s="15"/>
      <c r="L25" s="104"/>
      <c r="M25" s="91"/>
      <c r="N25" s="90"/>
      <c r="O25" s="90"/>
      <c r="P25" s="90"/>
      <c r="Q25" s="91"/>
      <c r="R25" s="90"/>
      <c r="S25" s="90"/>
      <c r="T25" s="90"/>
      <c r="U25" s="90"/>
    </row>
    <row r="44" spans="12:16">
      <c r="N44" s="32"/>
      <c r="O44" s="32"/>
      <c r="P44" s="32"/>
    </row>
    <row r="46" spans="12:16">
      <c r="L46" s="32"/>
    </row>
    <row r="47" spans="12:16">
      <c r="L47" s="32"/>
    </row>
    <row r="48" spans="12:16">
      <c r="L48" s="32"/>
    </row>
    <row r="69" ht="14" customHeight="1"/>
    <row r="72" ht="14" customHeight="1"/>
  </sheetData>
  <mergeCells count="26">
    <mergeCell ref="A2:A3"/>
    <mergeCell ref="B2:B3"/>
    <mergeCell ref="C2:C3"/>
    <mergeCell ref="D2:D3"/>
    <mergeCell ref="E2:H2"/>
    <mergeCell ref="I2:I3"/>
    <mergeCell ref="J2:K3"/>
    <mergeCell ref="L2:L3"/>
    <mergeCell ref="M3:N3"/>
    <mergeCell ref="B1:D1"/>
    <mergeCell ref="A18:A21"/>
    <mergeCell ref="A22:A25"/>
    <mergeCell ref="L18:L21"/>
    <mergeCell ref="L22:L25"/>
    <mergeCell ref="A4:A11"/>
    <mergeCell ref="L4:L11"/>
    <mergeCell ref="A12:A17"/>
    <mergeCell ref="B12:B14"/>
    <mergeCell ref="B15:B17"/>
    <mergeCell ref="L12:L17"/>
    <mergeCell ref="B4:B5"/>
    <mergeCell ref="B6:B7"/>
    <mergeCell ref="B8:B9"/>
    <mergeCell ref="B10:B11"/>
    <mergeCell ref="B18:B21"/>
    <mergeCell ref="B22:B25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1AB0-3D4B-2A42-98EF-FBA5482B8B80}">
  <sheetPr>
    <pageSetUpPr fitToPage="1"/>
  </sheetPr>
  <dimension ref="A1:U90"/>
  <sheetViews>
    <sheetView topLeftCell="A8" zoomScale="90" workbookViewId="0">
      <selection activeCell="G17" sqref="G17"/>
    </sheetView>
  </sheetViews>
  <sheetFormatPr baseColWidth="10" defaultColWidth="9" defaultRowHeight="17"/>
  <cols>
    <col min="1" max="1" width="14.83203125" style="24" customWidth="1"/>
    <col min="2" max="2" width="31.83203125" style="24" customWidth="1"/>
    <col min="3" max="3" width="15.6640625" style="24" customWidth="1"/>
    <col min="4" max="4" width="19.5" style="24" customWidth="1"/>
    <col min="5" max="8" width="10.6640625" style="24" customWidth="1"/>
    <col min="9" max="9" width="23.33203125" style="24" customWidth="1"/>
    <col min="10" max="10" width="35.1640625" style="25" customWidth="1"/>
    <col min="11" max="11" width="23.33203125" style="24" customWidth="1"/>
    <col min="12" max="12" width="21.1640625" style="24" customWidth="1"/>
    <col min="13" max="13" width="9.33203125" style="24" bestFit="1" customWidth="1"/>
    <col min="14" max="19" width="10.83203125" style="24" bestFit="1" customWidth="1"/>
    <col min="20" max="16384" width="9" style="24"/>
  </cols>
  <sheetData>
    <row r="1" spans="1:19" ht="20" customHeight="1">
      <c r="A1" s="19"/>
      <c r="B1" s="139"/>
      <c r="C1" s="139"/>
      <c r="D1" s="139"/>
    </row>
    <row r="2" spans="1:19" ht="20" customHeight="1">
      <c r="A2" s="138" t="s">
        <v>52</v>
      </c>
      <c r="B2" s="129" t="s">
        <v>11</v>
      </c>
      <c r="C2" s="138" t="s">
        <v>5</v>
      </c>
      <c r="D2" s="138" t="s">
        <v>71</v>
      </c>
      <c r="E2" s="138" t="s">
        <v>6</v>
      </c>
      <c r="F2" s="138"/>
      <c r="G2" s="138"/>
      <c r="H2" s="138"/>
      <c r="I2" s="138" t="s">
        <v>12</v>
      </c>
      <c r="J2" s="138" t="s">
        <v>58</v>
      </c>
      <c r="K2" s="138"/>
      <c r="L2" s="129" t="s">
        <v>53</v>
      </c>
    </row>
    <row r="3" spans="1:19" ht="20" customHeight="1">
      <c r="A3" s="138"/>
      <c r="B3" s="129"/>
      <c r="C3" s="138"/>
      <c r="D3" s="138"/>
      <c r="E3" s="3" t="s">
        <v>2</v>
      </c>
      <c r="F3" s="3" t="s">
        <v>7</v>
      </c>
      <c r="G3" s="3" t="s">
        <v>8</v>
      </c>
      <c r="H3" s="3" t="s">
        <v>9</v>
      </c>
      <c r="I3" s="138"/>
      <c r="J3" s="138"/>
      <c r="K3" s="138"/>
      <c r="L3" s="129"/>
      <c r="M3" s="139"/>
      <c r="N3" s="139"/>
    </row>
    <row r="4" spans="1:19" ht="40" customHeight="1">
      <c r="A4" s="136" t="s">
        <v>138</v>
      </c>
      <c r="B4" s="127" t="s">
        <v>14</v>
      </c>
      <c r="C4" s="4" t="s">
        <v>0</v>
      </c>
      <c r="D4" s="4">
        <f t="shared" ref="D4:D15" si="0">SUM(E4:H4)</f>
        <v>106</v>
      </c>
      <c r="E4" s="5">
        <v>31</v>
      </c>
      <c r="F4" s="5">
        <v>66</v>
      </c>
      <c r="G4" s="5">
        <v>9</v>
      </c>
      <c r="H4" s="4">
        <v>0</v>
      </c>
      <c r="I4" s="11">
        <f t="shared" ref="I4:I19" si="1">(E4*3+F4*2+G4*1)/D4</f>
        <v>2.2075471698113209</v>
      </c>
      <c r="J4" s="17" t="s">
        <v>59</v>
      </c>
      <c r="K4" s="4">
        <v>4.3612449389129898E-4</v>
      </c>
      <c r="L4" s="130" t="s">
        <v>69</v>
      </c>
    </row>
    <row r="5" spans="1:19" ht="40" customHeight="1">
      <c r="A5" s="136"/>
      <c r="B5" s="127"/>
      <c r="C5" s="4" t="s">
        <v>1</v>
      </c>
      <c r="D5" s="4">
        <f t="shared" si="0"/>
        <v>108</v>
      </c>
      <c r="E5" s="5">
        <v>54</v>
      </c>
      <c r="F5" s="5">
        <v>53</v>
      </c>
      <c r="G5" s="5">
        <v>1</v>
      </c>
      <c r="H5" s="4">
        <v>0</v>
      </c>
      <c r="I5" s="11">
        <f t="shared" si="1"/>
        <v>2.4907407407407409</v>
      </c>
      <c r="J5" s="17"/>
      <c r="K5" s="11"/>
      <c r="L5" s="130"/>
      <c r="P5" s="32"/>
      <c r="Q5" s="32"/>
      <c r="R5" s="32"/>
      <c r="S5" s="32"/>
    </row>
    <row r="6" spans="1:19" ht="40" customHeight="1">
      <c r="A6" s="136"/>
      <c r="B6" s="127" t="s">
        <v>159</v>
      </c>
      <c r="C6" s="4" t="s">
        <v>0</v>
      </c>
      <c r="D6" s="4">
        <f t="shared" si="0"/>
        <v>100</v>
      </c>
      <c r="E6" s="5">
        <v>27</v>
      </c>
      <c r="F6" s="5">
        <v>63</v>
      </c>
      <c r="G6" s="5">
        <v>10</v>
      </c>
      <c r="H6" s="4">
        <v>0</v>
      </c>
      <c r="I6" s="11">
        <f t="shared" si="1"/>
        <v>2.17</v>
      </c>
      <c r="J6" s="18" t="s">
        <v>167</v>
      </c>
      <c r="K6" s="4">
        <v>0.56397927842560502</v>
      </c>
      <c r="L6" s="130"/>
      <c r="O6" s="32"/>
    </row>
    <row r="7" spans="1:19" ht="40" customHeight="1">
      <c r="A7" s="136"/>
      <c r="B7" s="127"/>
      <c r="C7" s="4" t="s">
        <v>1</v>
      </c>
      <c r="D7" s="4">
        <f t="shared" si="0"/>
        <v>109</v>
      </c>
      <c r="E7" s="5">
        <v>31</v>
      </c>
      <c r="F7" s="5">
        <v>71</v>
      </c>
      <c r="G7" s="5">
        <v>7</v>
      </c>
      <c r="H7" s="4">
        <v>0</v>
      </c>
      <c r="I7" s="11">
        <f t="shared" si="1"/>
        <v>2.2201834862385321</v>
      </c>
      <c r="J7" s="17"/>
      <c r="K7" s="11"/>
      <c r="L7" s="130"/>
      <c r="O7" s="32"/>
    </row>
    <row r="8" spans="1:19" ht="40" customHeight="1">
      <c r="A8" s="136"/>
      <c r="B8" s="127" t="s">
        <v>160</v>
      </c>
      <c r="C8" s="4" t="s">
        <v>0</v>
      </c>
      <c r="D8" s="4">
        <f t="shared" si="0"/>
        <v>110</v>
      </c>
      <c r="E8" s="5">
        <v>25</v>
      </c>
      <c r="F8" s="5">
        <v>74</v>
      </c>
      <c r="G8" s="5">
        <v>11</v>
      </c>
      <c r="H8" s="4">
        <v>0</v>
      </c>
      <c r="I8" s="11">
        <f t="shared" si="1"/>
        <v>2.1272727272727274</v>
      </c>
      <c r="J8" s="18" t="s">
        <v>168</v>
      </c>
      <c r="K8" s="4">
        <v>0.381354934590316</v>
      </c>
      <c r="L8" s="130"/>
      <c r="O8" s="32"/>
    </row>
    <row r="9" spans="1:19" ht="40" customHeight="1">
      <c r="A9" s="136"/>
      <c r="B9" s="127"/>
      <c r="C9" s="4" t="s">
        <v>1</v>
      </c>
      <c r="D9" s="4">
        <f t="shared" si="0"/>
        <v>103</v>
      </c>
      <c r="E9" s="5">
        <v>20</v>
      </c>
      <c r="F9" s="5">
        <v>69</v>
      </c>
      <c r="G9" s="5">
        <v>14</v>
      </c>
      <c r="H9" s="4">
        <v>0</v>
      </c>
      <c r="I9" s="11">
        <f t="shared" si="1"/>
        <v>2.058252427184466</v>
      </c>
      <c r="J9" s="17"/>
      <c r="K9" s="11"/>
      <c r="L9" s="130"/>
      <c r="O9" s="32"/>
    </row>
    <row r="10" spans="1:19" ht="40" customHeight="1">
      <c r="A10" s="136" t="s">
        <v>142</v>
      </c>
      <c r="B10" s="127" t="s">
        <v>14</v>
      </c>
      <c r="C10" s="4" t="s">
        <v>0</v>
      </c>
      <c r="D10" s="4">
        <f t="shared" si="0"/>
        <v>105</v>
      </c>
      <c r="E10" s="5">
        <v>35</v>
      </c>
      <c r="F10" s="5">
        <v>60</v>
      </c>
      <c r="G10" s="5">
        <v>10</v>
      </c>
      <c r="H10" s="4">
        <v>0</v>
      </c>
      <c r="I10" s="11">
        <f t="shared" si="1"/>
        <v>2.2380952380952381</v>
      </c>
      <c r="J10" s="17" t="s">
        <v>59</v>
      </c>
      <c r="K10" s="4">
        <v>3.1257741743127001E-3</v>
      </c>
      <c r="L10" s="130" t="s">
        <v>57</v>
      </c>
    </row>
    <row r="11" spans="1:19" ht="40" customHeight="1">
      <c r="A11" s="136"/>
      <c r="B11" s="127"/>
      <c r="C11" s="4" t="s">
        <v>1</v>
      </c>
      <c r="D11" s="4">
        <f t="shared" si="0"/>
        <v>120</v>
      </c>
      <c r="E11" s="5">
        <v>59</v>
      </c>
      <c r="F11" s="5">
        <v>60</v>
      </c>
      <c r="G11" s="5">
        <v>1</v>
      </c>
      <c r="H11" s="4">
        <v>0</v>
      </c>
      <c r="I11" s="11">
        <f t="shared" si="1"/>
        <v>2.4833333333333334</v>
      </c>
      <c r="J11" s="17"/>
      <c r="K11" s="11"/>
      <c r="L11" s="130"/>
    </row>
    <row r="12" spans="1:19" ht="40" customHeight="1">
      <c r="A12" s="136"/>
      <c r="B12" s="127" t="s">
        <v>161</v>
      </c>
      <c r="C12" s="4" t="s">
        <v>0</v>
      </c>
      <c r="D12" s="4">
        <f t="shared" si="0"/>
        <v>109</v>
      </c>
      <c r="E12" s="5">
        <v>51</v>
      </c>
      <c r="F12" s="5">
        <v>56</v>
      </c>
      <c r="G12" s="5">
        <v>2</v>
      </c>
      <c r="H12" s="4">
        <v>0</v>
      </c>
      <c r="I12" s="11">
        <f t="shared" si="1"/>
        <v>2.4495412844036699</v>
      </c>
      <c r="J12" s="18" t="s">
        <v>164</v>
      </c>
      <c r="K12" s="4">
        <v>0.50452138810181801</v>
      </c>
      <c r="L12" s="130"/>
    </row>
    <row r="13" spans="1:19" ht="40" customHeight="1">
      <c r="A13" s="136"/>
      <c r="B13" s="128"/>
      <c r="C13" s="4" t="s">
        <v>1</v>
      </c>
      <c r="D13" s="4">
        <f t="shared" si="0"/>
        <v>112</v>
      </c>
      <c r="E13" s="5">
        <v>57</v>
      </c>
      <c r="F13" s="5">
        <v>54</v>
      </c>
      <c r="G13" s="5">
        <v>1</v>
      </c>
      <c r="H13" s="4">
        <v>0</v>
      </c>
      <c r="I13" s="11">
        <f t="shared" si="1"/>
        <v>2.5</v>
      </c>
      <c r="J13" s="17" t="s">
        <v>166</v>
      </c>
      <c r="K13" s="4">
        <v>1.30524748183418E-2</v>
      </c>
      <c r="L13" s="130"/>
    </row>
    <row r="14" spans="1:19" ht="40" customHeight="1">
      <c r="A14" s="136"/>
      <c r="B14" s="127" t="s">
        <v>162</v>
      </c>
      <c r="C14" s="4" t="s">
        <v>0</v>
      </c>
      <c r="D14" s="4">
        <f t="shared" si="0"/>
        <v>94</v>
      </c>
      <c r="E14" s="5">
        <v>24</v>
      </c>
      <c r="F14" s="5">
        <v>59</v>
      </c>
      <c r="G14" s="5">
        <v>11</v>
      </c>
      <c r="H14" s="4">
        <v>0</v>
      </c>
      <c r="I14" s="11">
        <f t="shared" si="1"/>
        <v>2.1382978723404253</v>
      </c>
      <c r="J14" s="18" t="s">
        <v>165</v>
      </c>
      <c r="K14" s="4">
        <v>0.53998569090869397</v>
      </c>
      <c r="L14" s="130"/>
    </row>
    <row r="15" spans="1:19" ht="40" customHeight="1">
      <c r="A15" s="136"/>
      <c r="B15" s="127"/>
      <c r="C15" s="4" t="s">
        <v>1</v>
      </c>
      <c r="D15" s="4">
        <f t="shared" si="0"/>
        <v>99</v>
      </c>
      <c r="E15" s="5">
        <v>28</v>
      </c>
      <c r="F15" s="5">
        <v>62</v>
      </c>
      <c r="G15" s="5">
        <v>9</v>
      </c>
      <c r="H15" s="4">
        <v>0</v>
      </c>
      <c r="I15" s="11">
        <f t="shared" si="1"/>
        <v>2.191919191919192</v>
      </c>
      <c r="J15" s="17"/>
      <c r="K15" s="11"/>
      <c r="L15" s="130"/>
    </row>
    <row r="16" spans="1:19" ht="62" customHeight="1">
      <c r="A16" s="136" t="s">
        <v>149</v>
      </c>
      <c r="B16" s="127" t="s">
        <v>14</v>
      </c>
      <c r="C16" s="13" t="s">
        <v>13</v>
      </c>
      <c r="D16" s="4">
        <f t="shared" ref="D16:D19" si="2">SUM(E16:H16)</f>
        <v>103</v>
      </c>
      <c r="E16" s="5">
        <v>12</v>
      </c>
      <c r="F16" s="5">
        <v>80</v>
      </c>
      <c r="G16" s="5">
        <v>11</v>
      </c>
      <c r="H16" s="4">
        <v>0</v>
      </c>
      <c r="I16" s="11">
        <f t="shared" si="1"/>
        <v>2.0097087378640777</v>
      </c>
      <c r="J16" s="17" t="s">
        <v>115</v>
      </c>
      <c r="K16" s="28">
        <v>7.2000000000000002E-5</v>
      </c>
      <c r="L16" s="130" t="s">
        <v>57</v>
      </c>
      <c r="N16" s="79"/>
    </row>
    <row r="17" spans="1:21" ht="40" customHeight="1">
      <c r="A17" s="136"/>
      <c r="B17" s="128"/>
      <c r="C17" s="13" t="s">
        <v>26</v>
      </c>
      <c r="D17" s="4">
        <f t="shared" si="2"/>
        <v>99</v>
      </c>
      <c r="E17" s="5">
        <v>36</v>
      </c>
      <c r="F17" s="5">
        <v>60</v>
      </c>
      <c r="G17" s="5">
        <v>3</v>
      </c>
      <c r="H17" s="4">
        <v>0</v>
      </c>
      <c r="I17" s="11">
        <f t="shared" si="1"/>
        <v>2.3333333333333335</v>
      </c>
      <c r="J17" s="17" t="s">
        <v>169</v>
      </c>
      <c r="K17" s="21">
        <v>1.6999999999999999E-3</v>
      </c>
      <c r="L17" s="130"/>
      <c r="N17" s="79"/>
      <c r="Q17" s="32"/>
    </row>
    <row r="18" spans="1:21" ht="57" customHeight="1">
      <c r="A18" s="136"/>
      <c r="B18" s="127" t="s">
        <v>159</v>
      </c>
      <c r="C18" s="4" t="s">
        <v>13</v>
      </c>
      <c r="D18" s="4">
        <f t="shared" si="2"/>
        <v>100</v>
      </c>
      <c r="E18" s="5">
        <v>20</v>
      </c>
      <c r="F18" s="5">
        <v>62</v>
      </c>
      <c r="G18" s="5">
        <v>18</v>
      </c>
      <c r="H18" s="4">
        <v>0</v>
      </c>
      <c r="I18" s="11">
        <f t="shared" si="1"/>
        <v>2.02</v>
      </c>
      <c r="J18" s="17" t="s">
        <v>170</v>
      </c>
      <c r="K18" s="21">
        <v>1</v>
      </c>
      <c r="L18" s="130"/>
      <c r="N18" s="79"/>
      <c r="P18" s="32"/>
      <c r="R18" s="32"/>
      <c r="S18" s="32"/>
      <c r="T18" s="32"/>
    </row>
    <row r="19" spans="1:21" ht="40" customHeight="1">
      <c r="A19" s="136"/>
      <c r="B19" s="128"/>
      <c r="C19" s="13" t="s">
        <v>26</v>
      </c>
      <c r="D19" s="4">
        <f t="shared" si="2"/>
        <v>104</v>
      </c>
      <c r="E19" s="5">
        <v>21</v>
      </c>
      <c r="F19" s="5">
        <v>65</v>
      </c>
      <c r="G19" s="5">
        <v>18</v>
      </c>
      <c r="H19" s="4">
        <v>0</v>
      </c>
      <c r="I19" s="11">
        <f t="shared" si="1"/>
        <v>2.0288461538461537</v>
      </c>
      <c r="J19" s="17"/>
      <c r="K19" s="11"/>
      <c r="L19" s="130"/>
      <c r="N19" s="79"/>
      <c r="Q19" s="32"/>
    </row>
    <row r="20" spans="1:21" ht="50" customHeight="1">
      <c r="A20" s="136" t="s">
        <v>163</v>
      </c>
      <c r="B20" s="127" t="s">
        <v>172</v>
      </c>
      <c r="C20" s="4" t="s">
        <v>0</v>
      </c>
      <c r="D20" s="4">
        <f t="shared" ref="D20:D25" si="3">SUM(E20:H20)</f>
        <v>110</v>
      </c>
      <c r="E20" s="4">
        <v>53</v>
      </c>
      <c r="F20" s="4">
        <v>55</v>
      </c>
      <c r="G20" s="4">
        <v>2</v>
      </c>
      <c r="H20" s="4">
        <v>0</v>
      </c>
      <c r="I20" s="11">
        <v>2.4636363636363638</v>
      </c>
      <c r="J20" s="17" t="s">
        <v>171</v>
      </c>
      <c r="K20" s="80">
        <v>1</v>
      </c>
      <c r="L20" s="130" t="s">
        <v>57</v>
      </c>
      <c r="N20" s="79"/>
      <c r="Q20" s="32"/>
    </row>
    <row r="21" spans="1:21" ht="50" customHeight="1">
      <c r="A21" s="136"/>
      <c r="B21" s="127"/>
      <c r="C21" s="4" t="s">
        <v>1</v>
      </c>
      <c r="D21" s="4">
        <f t="shared" si="3"/>
        <v>106</v>
      </c>
      <c r="E21" s="4">
        <v>47</v>
      </c>
      <c r="F21" s="4">
        <v>57</v>
      </c>
      <c r="G21" s="4">
        <v>2</v>
      </c>
      <c r="H21" s="4">
        <v>0</v>
      </c>
      <c r="I21" s="11">
        <v>2.4245283018867925</v>
      </c>
      <c r="J21" s="17"/>
      <c r="K21" s="80"/>
      <c r="L21" s="130"/>
      <c r="N21" s="79"/>
      <c r="Q21" s="32"/>
      <c r="U21" s="32"/>
    </row>
    <row r="22" spans="1:21" ht="50" customHeight="1">
      <c r="A22" s="136"/>
      <c r="B22" s="127" t="s">
        <v>173</v>
      </c>
      <c r="C22" s="4" t="s">
        <v>0</v>
      </c>
      <c r="D22" s="4">
        <f t="shared" si="3"/>
        <v>111</v>
      </c>
      <c r="E22" s="4">
        <v>49</v>
      </c>
      <c r="F22" s="4">
        <v>58</v>
      </c>
      <c r="G22" s="4">
        <v>4</v>
      </c>
      <c r="H22" s="4">
        <v>0</v>
      </c>
      <c r="I22" s="11">
        <v>2.4054054054054053</v>
      </c>
      <c r="J22" s="17" t="s">
        <v>176</v>
      </c>
      <c r="K22" s="80">
        <v>1</v>
      </c>
      <c r="L22" s="130"/>
      <c r="N22" s="79"/>
      <c r="T22" s="32"/>
    </row>
    <row r="23" spans="1:21" ht="50" customHeight="1">
      <c r="A23" s="136"/>
      <c r="B23" s="127"/>
      <c r="C23" s="4" t="s">
        <v>1</v>
      </c>
      <c r="D23" s="4">
        <f t="shared" si="3"/>
        <v>105</v>
      </c>
      <c r="E23" s="4">
        <v>50</v>
      </c>
      <c r="F23" s="4">
        <v>54</v>
      </c>
      <c r="G23" s="4">
        <v>1</v>
      </c>
      <c r="H23" s="4">
        <v>0</v>
      </c>
      <c r="I23" s="11">
        <v>2.4666666666666668</v>
      </c>
      <c r="J23" s="17"/>
      <c r="K23" s="80"/>
      <c r="L23" s="130"/>
      <c r="N23" s="79"/>
    </row>
    <row r="24" spans="1:21" ht="50" customHeight="1">
      <c r="A24" s="136"/>
      <c r="B24" s="127" t="s">
        <v>174</v>
      </c>
      <c r="C24" s="4" t="s">
        <v>0</v>
      </c>
      <c r="D24" s="4">
        <f t="shared" si="3"/>
        <v>116</v>
      </c>
      <c r="E24" s="4">
        <v>35</v>
      </c>
      <c r="F24" s="4">
        <v>65</v>
      </c>
      <c r="G24" s="4">
        <v>16</v>
      </c>
      <c r="H24" s="4">
        <v>0</v>
      </c>
      <c r="I24" s="11">
        <v>2.1637931034482758</v>
      </c>
      <c r="J24" s="17" t="s">
        <v>177</v>
      </c>
      <c r="K24" s="80">
        <v>8.7899999999999992E-3</v>
      </c>
      <c r="L24" s="130"/>
      <c r="M24" s="25"/>
      <c r="N24" s="25"/>
      <c r="O24" s="25"/>
      <c r="P24" s="25"/>
    </row>
    <row r="25" spans="1:21" ht="50" customHeight="1">
      <c r="A25" s="136"/>
      <c r="B25" s="127"/>
      <c r="C25" s="4" t="s">
        <v>1</v>
      </c>
      <c r="D25" s="4">
        <f t="shared" si="3"/>
        <v>115</v>
      </c>
      <c r="E25" s="4">
        <v>33</v>
      </c>
      <c r="F25" s="4">
        <v>70</v>
      </c>
      <c r="G25" s="4">
        <v>12</v>
      </c>
      <c r="H25" s="4">
        <v>0</v>
      </c>
      <c r="I25" s="11">
        <v>2.1826086956521737</v>
      </c>
      <c r="J25" s="17" t="s">
        <v>178</v>
      </c>
      <c r="K25" s="80">
        <v>1.8500000000000001E-3</v>
      </c>
      <c r="L25" s="130"/>
      <c r="M25" s="25"/>
      <c r="N25" s="25"/>
      <c r="O25" s="25"/>
      <c r="P25" s="25"/>
    </row>
    <row r="26" spans="1:21" ht="50" customHeight="1">
      <c r="A26" s="136"/>
      <c r="B26" s="127" t="s">
        <v>175</v>
      </c>
      <c r="C26" s="4" t="s">
        <v>0</v>
      </c>
      <c r="D26" s="4">
        <f>SUM(E26:H26)</f>
        <v>122</v>
      </c>
      <c r="E26" s="4">
        <v>24</v>
      </c>
      <c r="F26" s="4">
        <v>83</v>
      </c>
      <c r="G26" s="4">
        <v>15</v>
      </c>
      <c r="H26" s="4">
        <v>0</v>
      </c>
      <c r="I26" s="11"/>
      <c r="J26" s="17" t="s">
        <v>179</v>
      </c>
      <c r="K26" s="80">
        <v>1.2E-5</v>
      </c>
      <c r="L26" s="130"/>
      <c r="M26" s="25"/>
      <c r="N26" s="25"/>
      <c r="O26" s="25"/>
      <c r="P26" s="25"/>
    </row>
    <row r="27" spans="1:21" ht="50" customHeight="1">
      <c r="A27" s="136"/>
      <c r="B27" s="127"/>
      <c r="C27" s="4" t="s">
        <v>1</v>
      </c>
      <c r="D27" s="4">
        <f>SUM(E27:H27)</f>
        <v>107</v>
      </c>
      <c r="E27" s="4">
        <v>24</v>
      </c>
      <c r="F27" s="4">
        <v>68</v>
      </c>
      <c r="G27" s="4">
        <v>15</v>
      </c>
      <c r="H27" s="4">
        <v>0</v>
      </c>
      <c r="I27" s="11"/>
      <c r="J27" s="17" t="s">
        <v>180</v>
      </c>
      <c r="K27" s="80">
        <v>1.2E-4</v>
      </c>
      <c r="L27" s="130"/>
      <c r="M27" s="25"/>
      <c r="N27" s="25"/>
      <c r="O27" s="25"/>
      <c r="P27" s="25"/>
    </row>
    <row r="61" spans="12:16">
      <c r="L61" s="24" t="s">
        <v>41</v>
      </c>
      <c r="M61" s="24" t="s">
        <v>42</v>
      </c>
      <c r="N61" s="24" t="s">
        <v>43</v>
      </c>
      <c r="O61" s="24" t="s">
        <v>44</v>
      </c>
      <c r="P61" s="24" t="s">
        <v>45</v>
      </c>
    </row>
    <row r="62" spans="12:16">
      <c r="L62" s="24">
        <v>1</v>
      </c>
      <c r="M62" s="24">
        <v>4.7210233030226E-4</v>
      </c>
      <c r="N62" s="32">
        <v>6.7841963484083196E-5</v>
      </c>
      <c r="O62" s="32">
        <v>7.2652772686865306E-11</v>
      </c>
      <c r="P62" s="32">
        <v>2.2259701859539401E-8</v>
      </c>
    </row>
    <row r="63" spans="12:16">
      <c r="L63" s="24">
        <v>4.7210233030234501E-4</v>
      </c>
      <c r="M63" s="24">
        <v>1</v>
      </c>
      <c r="N63" s="24">
        <v>0.51193459530639496</v>
      </c>
      <c r="O63" s="24">
        <v>8.9002635954256205E-3</v>
      </c>
      <c r="P63" s="24">
        <v>2.0537343249193301E-2</v>
      </c>
    </row>
    <row r="64" spans="12:16">
      <c r="L64" s="32">
        <v>6.7841963484016694E-5</v>
      </c>
      <c r="M64" s="24">
        <v>0.51193459530639096</v>
      </c>
      <c r="N64" s="24">
        <v>1</v>
      </c>
      <c r="O64" s="24">
        <v>7.5726239208918203E-2</v>
      </c>
      <c r="P64" s="24">
        <v>0.115122480820814</v>
      </c>
    </row>
    <row r="65" spans="12:16">
      <c r="L65" s="32">
        <v>7.26527154862133E-11</v>
      </c>
      <c r="M65" s="24">
        <v>8.9002635954257298E-3</v>
      </c>
      <c r="N65" s="24">
        <v>7.5726239208918203E-2</v>
      </c>
      <c r="O65" s="24">
        <v>1</v>
      </c>
      <c r="P65" s="24">
        <v>0.96245464106220702</v>
      </c>
    </row>
    <row r="66" spans="12:16">
      <c r="L66" s="32">
        <v>2.225970183309E-8</v>
      </c>
      <c r="M66" s="24">
        <v>2.0537343249193301E-2</v>
      </c>
      <c r="N66" s="24">
        <v>0.115122480820814</v>
      </c>
      <c r="O66" s="24">
        <v>0.96245464106220702</v>
      </c>
      <c r="P66" s="24">
        <v>1</v>
      </c>
    </row>
    <row r="87" ht="14" customHeight="1"/>
    <row r="90" ht="14" customHeight="1"/>
  </sheetData>
  <mergeCells count="30">
    <mergeCell ref="J2:K3"/>
    <mergeCell ref="L2:L3"/>
    <mergeCell ref="M3:N3"/>
    <mergeCell ref="B1:D1"/>
    <mergeCell ref="A2:A3"/>
    <mergeCell ref="B2:B3"/>
    <mergeCell ref="C2:C3"/>
    <mergeCell ref="D2:D3"/>
    <mergeCell ref="E2:H2"/>
    <mergeCell ref="B6:B7"/>
    <mergeCell ref="B8:B9"/>
    <mergeCell ref="B10:B11"/>
    <mergeCell ref="B12:B13"/>
    <mergeCell ref="I2:I3"/>
    <mergeCell ref="A20:A27"/>
    <mergeCell ref="L4:L9"/>
    <mergeCell ref="L16:L19"/>
    <mergeCell ref="L10:L15"/>
    <mergeCell ref="L20:L27"/>
    <mergeCell ref="A4:A9"/>
    <mergeCell ref="A10:A15"/>
    <mergeCell ref="A16:A19"/>
    <mergeCell ref="B20:B21"/>
    <mergeCell ref="B22:B23"/>
    <mergeCell ref="B24:B25"/>
    <mergeCell ref="B26:B27"/>
    <mergeCell ref="B14:B15"/>
    <mergeCell ref="B16:B17"/>
    <mergeCell ref="B18:B19"/>
    <mergeCell ref="B4:B5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B004-7572-EE4C-A6AF-3C1F3496D2A1}">
  <sheetPr>
    <pageSetUpPr fitToPage="1"/>
  </sheetPr>
  <dimension ref="A1:L75"/>
  <sheetViews>
    <sheetView workbookViewId="0">
      <selection activeCell="B8" sqref="B8:B9"/>
    </sheetView>
  </sheetViews>
  <sheetFormatPr baseColWidth="10" defaultColWidth="9" defaultRowHeight="18"/>
  <cols>
    <col min="1" max="1" width="14.83203125" style="8" customWidth="1"/>
    <col min="2" max="2" width="31.83203125" style="8" customWidth="1"/>
    <col min="3" max="3" width="15.6640625" style="8" customWidth="1"/>
    <col min="4" max="4" width="19.5" style="8" customWidth="1"/>
    <col min="5" max="8" width="10.6640625" style="8" customWidth="1"/>
    <col min="9" max="9" width="23.33203125" style="8" customWidth="1"/>
    <col min="10" max="10" width="35.1640625" style="9" customWidth="1"/>
    <col min="11" max="11" width="23.33203125" style="8" customWidth="1"/>
    <col min="12" max="12" width="21.1640625" style="8" customWidth="1"/>
    <col min="13" max="16384" width="9" style="8"/>
  </cols>
  <sheetData>
    <row r="1" spans="1:12" ht="20" customHeight="1">
      <c r="A1" s="7"/>
      <c r="B1" s="159"/>
      <c r="C1" s="159"/>
      <c r="D1" s="159"/>
    </row>
    <row r="2" spans="1:12" ht="20" customHeight="1">
      <c r="A2" s="148" t="s">
        <v>52</v>
      </c>
      <c r="B2" s="107" t="s">
        <v>11</v>
      </c>
      <c r="C2" s="106" t="s">
        <v>5</v>
      </c>
      <c r="D2" s="106" t="s">
        <v>71</v>
      </c>
      <c r="E2" s="106" t="s">
        <v>6</v>
      </c>
      <c r="F2" s="106"/>
      <c r="G2" s="106"/>
      <c r="H2" s="106"/>
      <c r="I2" s="106" t="s">
        <v>12</v>
      </c>
      <c r="J2" s="147" t="s">
        <v>58</v>
      </c>
      <c r="K2" s="148"/>
      <c r="L2" s="149" t="s">
        <v>53</v>
      </c>
    </row>
    <row r="3" spans="1:12" ht="20" customHeight="1">
      <c r="A3" s="148"/>
      <c r="B3" s="160"/>
      <c r="C3" s="157"/>
      <c r="D3" s="157"/>
      <c r="E3" s="81" t="s">
        <v>2</v>
      </c>
      <c r="F3" s="81" t="s">
        <v>7</v>
      </c>
      <c r="G3" s="81" t="s">
        <v>8</v>
      </c>
      <c r="H3" s="81" t="s">
        <v>9</v>
      </c>
      <c r="I3" s="157"/>
      <c r="J3" s="147"/>
      <c r="K3" s="148"/>
      <c r="L3" s="149"/>
    </row>
    <row r="4" spans="1:12" s="74" customFormat="1" ht="40" customHeight="1">
      <c r="A4" s="104" t="s">
        <v>208</v>
      </c>
      <c r="B4" s="111" t="s">
        <v>35</v>
      </c>
      <c r="C4" s="15" t="s">
        <v>0</v>
      </c>
      <c r="D4" s="15">
        <f t="shared" ref="D4:D9" si="0">SUM(E4:H4)</f>
        <v>111</v>
      </c>
      <c r="E4" s="49">
        <v>30</v>
      </c>
      <c r="F4" s="49">
        <v>70</v>
      </c>
      <c r="G4" s="49">
        <v>11</v>
      </c>
      <c r="H4" s="49">
        <v>0</v>
      </c>
      <c r="I4" s="50">
        <f t="shared" ref="I4:I9" si="1">(E4*3+F4*2+G4*1)/D4</f>
        <v>2.1711711711711712</v>
      </c>
      <c r="J4" s="154" t="s">
        <v>315</v>
      </c>
      <c r="K4" s="46">
        <v>6.6590666171428795E-5</v>
      </c>
      <c r="L4" s="104" t="s">
        <v>210</v>
      </c>
    </row>
    <row r="5" spans="1:12" s="74" customFormat="1" ht="40" customHeight="1">
      <c r="A5" s="105"/>
      <c r="B5" s="111"/>
      <c r="C5" s="15" t="s">
        <v>1</v>
      </c>
      <c r="D5" s="15">
        <f t="shared" si="0"/>
        <v>120</v>
      </c>
      <c r="E5" s="49">
        <v>59</v>
      </c>
      <c r="F5" s="49">
        <v>60</v>
      </c>
      <c r="G5" s="49">
        <v>1</v>
      </c>
      <c r="H5" s="49">
        <v>0</v>
      </c>
      <c r="I5" s="50">
        <f t="shared" si="1"/>
        <v>2.4833333333333334</v>
      </c>
      <c r="J5" s="154"/>
      <c r="K5" s="82"/>
      <c r="L5" s="104"/>
    </row>
    <row r="6" spans="1:12" s="74" customFormat="1" ht="40" customHeight="1">
      <c r="A6" s="105"/>
      <c r="B6" s="111" t="s">
        <v>202</v>
      </c>
      <c r="C6" s="15" t="s">
        <v>0</v>
      </c>
      <c r="D6" s="15">
        <f t="shared" si="0"/>
        <v>105</v>
      </c>
      <c r="E6" s="49">
        <v>30</v>
      </c>
      <c r="F6" s="49">
        <v>64</v>
      </c>
      <c r="G6" s="49">
        <v>11</v>
      </c>
      <c r="H6" s="49">
        <v>0</v>
      </c>
      <c r="I6" s="50">
        <f t="shared" si="1"/>
        <v>2.1809523809523808</v>
      </c>
      <c r="J6" s="154" t="s">
        <v>316</v>
      </c>
      <c r="K6" s="15">
        <v>0.63777292584872503</v>
      </c>
      <c r="L6" s="104"/>
    </row>
    <row r="7" spans="1:12" s="74" customFormat="1" ht="40" customHeight="1">
      <c r="A7" s="105"/>
      <c r="B7" s="111"/>
      <c r="C7" s="15" t="s">
        <v>1</v>
      </c>
      <c r="D7" s="15">
        <f t="shared" si="0"/>
        <v>105</v>
      </c>
      <c r="E7" s="49">
        <v>27</v>
      </c>
      <c r="F7" s="49">
        <v>66</v>
      </c>
      <c r="G7" s="49">
        <v>12</v>
      </c>
      <c r="H7" s="49">
        <v>0</v>
      </c>
      <c r="I7" s="50">
        <f t="shared" si="1"/>
        <v>2.1428571428571428</v>
      </c>
      <c r="J7" s="154"/>
      <c r="K7" s="82"/>
      <c r="L7" s="104"/>
    </row>
    <row r="8" spans="1:12" s="74" customFormat="1" ht="40" customHeight="1">
      <c r="A8" s="105"/>
      <c r="B8" s="111" t="s">
        <v>203</v>
      </c>
      <c r="C8" s="15" t="s">
        <v>0</v>
      </c>
      <c r="D8" s="15">
        <f t="shared" si="0"/>
        <v>103</v>
      </c>
      <c r="E8" s="49">
        <v>30</v>
      </c>
      <c r="F8" s="49">
        <v>57</v>
      </c>
      <c r="G8" s="49">
        <v>16</v>
      </c>
      <c r="H8" s="49">
        <v>0</v>
      </c>
      <c r="I8" s="50">
        <f t="shared" si="1"/>
        <v>2.1359223300970873</v>
      </c>
      <c r="J8" s="154" t="s">
        <v>317</v>
      </c>
      <c r="K8" s="15">
        <v>0.867445380679155</v>
      </c>
      <c r="L8" s="104"/>
    </row>
    <row r="9" spans="1:12" s="74" customFormat="1" ht="40" customHeight="1">
      <c r="A9" s="105"/>
      <c r="B9" s="111"/>
      <c r="C9" s="15" t="s">
        <v>1</v>
      </c>
      <c r="D9" s="15">
        <f t="shared" si="0"/>
        <v>106</v>
      </c>
      <c r="E9" s="49">
        <v>24</v>
      </c>
      <c r="F9" s="49">
        <v>72</v>
      </c>
      <c r="G9" s="49">
        <v>10</v>
      </c>
      <c r="H9" s="49">
        <v>0</v>
      </c>
      <c r="I9" s="50">
        <f t="shared" si="1"/>
        <v>2.1320754716981134</v>
      </c>
      <c r="J9" s="154"/>
      <c r="K9" s="82"/>
      <c r="L9" s="104"/>
    </row>
    <row r="10" spans="1:12" s="74" customFormat="1" ht="40" customHeight="1">
      <c r="A10" s="104" t="s">
        <v>209</v>
      </c>
      <c r="B10" s="111" t="s">
        <v>204</v>
      </c>
      <c r="C10" s="15" t="s">
        <v>0</v>
      </c>
      <c r="D10" s="15">
        <f t="shared" ref="D10:D15" si="2">SUM(E10:H10)</f>
        <v>85</v>
      </c>
      <c r="E10" s="49">
        <v>24</v>
      </c>
      <c r="F10" s="49">
        <v>59</v>
      </c>
      <c r="G10" s="49">
        <v>2</v>
      </c>
      <c r="H10" s="49">
        <v>0</v>
      </c>
      <c r="I10" s="50">
        <f t="shared" ref="I10:I17" si="3">(E10*3+F10*2+G10*1)/D10</f>
        <v>2.2588235294117647</v>
      </c>
      <c r="J10" s="158" t="s">
        <v>318</v>
      </c>
      <c r="K10" s="153">
        <v>5.8090000000000003E-2</v>
      </c>
      <c r="L10" s="104" t="s">
        <v>69</v>
      </c>
    </row>
    <row r="11" spans="1:12" s="74" customFormat="1" ht="40" customHeight="1">
      <c r="A11" s="104"/>
      <c r="B11" s="112"/>
      <c r="C11" s="15" t="s">
        <v>1</v>
      </c>
      <c r="D11" s="15">
        <f t="shared" si="2"/>
        <v>86</v>
      </c>
      <c r="E11" s="49">
        <v>40</v>
      </c>
      <c r="F11" s="49">
        <v>45</v>
      </c>
      <c r="G11" s="49">
        <v>1</v>
      </c>
      <c r="H11" s="49">
        <v>0</v>
      </c>
      <c r="I11" s="50">
        <f t="shared" si="3"/>
        <v>2.4534883720930232</v>
      </c>
      <c r="J11" s="154"/>
      <c r="K11" s="153"/>
      <c r="L11" s="104"/>
    </row>
    <row r="12" spans="1:12" s="74" customFormat="1" ht="40" customHeight="1">
      <c r="A12" s="104"/>
      <c r="B12" s="111" t="s">
        <v>207</v>
      </c>
      <c r="C12" s="15" t="s">
        <v>0</v>
      </c>
      <c r="D12" s="15">
        <f t="shared" ref="D12:D13" si="4">SUM(E12:H12)</f>
        <v>73</v>
      </c>
      <c r="E12" s="49">
        <v>13</v>
      </c>
      <c r="F12" s="49">
        <v>51</v>
      </c>
      <c r="G12" s="49">
        <v>9</v>
      </c>
      <c r="H12" s="49">
        <v>0</v>
      </c>
      <c r="I12" s="50">
        <f t="shared" si="3"/>
        <v>2.0547945205479454</v>
      </c>
      <c r="J12" s="154" t="s">
        <v>319</v>
      </c>
      <c r="K12" s="153">
        <v>0.53469999999999995</v>
      </c>
      <c r="L12" s="104"/>
    </row>
    <row r="13" spans="1:12" s="74" customFormat="1" ht="40" customHeight="1">
      <c r="A13" s="104"/>
      <c r="B13" s="111"/>
      <c r="C13" s="15" t="s">
        <v>1</v>
      </c>
      <c r="D13" s="15">
        <f t="shared" si="4"/>
        <v>82</v>
      </c>
      <c r="E13" s="49">
        <v>16</v>
      </c>
      <c r="F13" s="49">
        <v>59</v>
      </c>
      <c r="G13" s="49">
        <v>7</v>
      </c>
      <c r="H13" s="49">
        <v>0</v>
      </c>
      <c r="I13" s="50">
        <f t="shared" si="3"/>
        <v>2.1097560975609757</v>
      </c>
      <c r="J13" s="154"/>
      <c r="K13" s="153"/>
      <c r="L13" s="104"/>
    </row>
    <row r="14" spans="1:12" s="74" customFormat="1" ht="40" customHeight="1">
      <c r="A14" s="104"/>
      <c r="B14" s="112" t="s">
        <v>205</v>
      </c>
      <c r="C14" s="15" t="s">
        <v>0</v>
      </c>
      <c r="D14" s="15">
        <f t="shared" si="2"/>
        <v>81</v>
      </c>
      <c r="E14" s="49">
        <v>19</v>
      </c>
      <c r="F14" s="49">
        <v>56</v>
      </c>
      <c r="G14" s="49">
        <v>6</v>
      </c>
      <c r="H14" s="49">
        <v>0</v>
      </c>
      <c r="I14" s="50">
        <f t="shared" si="3"/>
        <v>2.1604938271604937</v>
      </c>
      <c r="J14" s="154" t="s">
        <v>320</v>
      </c>
      <c r="K14" s="153">
        <v>5.1290000000000005E-4</v>
      </c>
      <c r="L14" s="104"/>
    </row>
    <row r="15" spans="1:12" s="74" customFormat="1" ht="40" customHeight="1">
      <c r="A15" s="104"/>
      <c r="B15" s="112"/>
      <c r="C15" s="15" t="s">
        <v>1</v>
      </c>
      <c r="D15" s="15">
        <f t="shared" si="2"/>
        <v>82</v>
      </c>
      <c r="E15" s="49">
        <v>38</v>
      </c>
      <c r="F15" s="49">
        <v>44</v>
      </c>
      <c r="G15" s="49">
        <v>0</v>
      </c>
      <c r="H15" s="49">
        <v>0</v>
      </c>
      <c r="I15" s="50">
        <f t="shared" si="3"/>
        <v>2.4634146341463414</v>
      </c>
      <c r="J15" s="154"/>
      <c r="K15" s="153"/>
      <c r="L15" s="104"/>
    </row>
    <row r="16" spans="1:12" s="74" customFormat="1" ht="50" customHeight="1">
      <c r="A16" s="104"/>
      <c r="B16" s="112" t="s">
        <v>206</v>
      </c>
      <c r="C16" s="15" t="s">
        <v>0</v>
      </c>
      <c r="D16" s="15">
        <f>SUM(E16:H16)</f>
        <v>78</v>
      </c>
      <c r="E16" s="49">
        <v>27</v>
      </c>
      <c r="F16" s="49">
        <v>46</v>
      </c>
      <c r="G16" s="49">
        <v>5</v>
      </c>
      <c r="H16" s="49">
        <v>0</v>
      </c>
      <c r="I16" s="50">
        <f t="shared" si="3"/>
        <v>2.2820512820512819</v>
      </c>
      <c r="J16" s="154" t="s">
        <v>321</v>
      </c>
      <c r="K16" s="153">
        <v>7.7869999999999997E-3</v>
      </c>
      <c r="L16" s="104"/>
    </row>
    <row r="17" spans="1:12" s="74" customFormat="1" ht="40" customHeight="1">
      <c r="A17" s="104"/>
      <c r="B17" s="112"/>
      <c r="C17" s="15" t="s">
        <v>1</v>
      </c>
      <c r="D17" s="15">
        <f t="shared" ref="D17" si="5">SUM(E17:H17)</f>
        <v>80</v>
      </c>
      <c r="E17" s="49">
        <v>42</v>
      </c>
      <c r="F17" s="49">
        <v>38</v>
      </c>
      <c r="G17" s="49">
        <v>0</v>
      </c>
      <c r="H17" s="49">
        <v>0</v>
      </c>
      <c r="I17" s="50">
        <f t="shared" si="3"/>
        <v>2.5249999999999999</v>
      </c>
      <c r="J17" s="154"/>
      <c r="K17" s="153"/>
      <c r="L17" s="104"/>
    </row>
    <row r="18" spans="1:12" s="74" customFormat="1" ht="57" customHeight="1">
      <c r="A18" s="104" t="s">
        <v>215</v>
      </c>
      <c r="B18" s="155" t="s">
        <v>212</v>
      </c>
      <c r="C18" s="15" t="s">
        <v>0</v>
      </c>
      <c r="D18" s="15">
        <f t="shared" ref="D18:D21" si="6">SUM(E18:H18)</f>
        <v>117</v>
      </c>
      <c r="E18" s="83">
        <v>41</v>
      </c>
      <c r="F18" s="83">
        <v>67</v>
      </c>
      <c r="G18" s="83">
        <v>9</v>
      </c>
      <c r="H18" s="15">
        <v>0</v>
      </c>
      <c r="I18" s="23">
        <f t="shared" ref="I18:I25" si="7">(E18*3+F18*2+G18*1)/D18</f>
        <v>2.2735042735042734</v>
      </c>
      <c r="J18" s="152" t="s">
        <v>322</v>
      </c>
      <c r="K18" s="150">
        <v>1.3689999999999999E-4</v>
      </c>
      <c r="L18" s="104" t="s">
        <v>69</v>
      </c>
    </row>
    <row r="19" spans="1:12" ht="40" customHeight="1">
      <c r="A19" s="104"/>
      <c r="B19" s="156"/>
      <c r="C19" s="15" t="s">
        <v>1</v>
      </c>
      <c r="D19" s="15">
        <f t="shared" si="6"/>
        <v>111</v>
      </c>
      <c r="E19" s="83">
        <v>61</v>
      </c>
      <c r="F19" s="83">
        <v>48</v>
      </c>
      <c r="G19" s="83">
        <v>2</v>
      </c>
      <c r="H19" s="15">
        <v>0</v>
      </c>
      <c r="I19" s="23">
        <f t="shared" si="7"/>
        <v>2.5315315315315314</v>
      </c>
      <c r="J19" s="151"/>
      <c r="K19" s="150"/>
      <c r="L19" s="104"/>
    </row>
    <row r="20" spans="1:12" ht="50" customHeight="1">
      <c r="A20" s="104"/>
      <c r="B20" s="155" t="s">
        <v>211</v>
      </c>
      <c r="C20" s="15" t="s">
        <v>0</v>
      </c>
      <c r="D20" s="15">
        <f t="shared" si="6"/>
        <v>106</v>
      </c>
      <c r="E20" s="83">
        <v>56</v>
      </c>
      <c r="F20" s="83">
        <v>47</v>
      </c>
      <c r="G20" s="83">
        <v>3</v>
      </c>
      <c r="H20" s="15">
        <v>0</v>
      </c>
      <c r="I20" s="23">
        <f t="shared" si="7"/>
        <v>2.5</v>
      </c>
      <c r="J20" s="151" t="s">
        <v>323</v>
      </c>
      <c r="K20" s="150">
        <v>0.50449999999999995</v>
      </c>
      <c r="L20" s="104"/>
    </row>
    <row r="21" spans="1:12" ht="50" customHeight="1">
      <c r="A21" s="104"/>
      <c r="B21" s="156"/>
      <c r="C21" s="15" t="s">
        <v>1</v>
      </c>
      <c r="D21" s="15">
        <f t="shared" si="6"/>
        <v>95</v>
      </c>
      <c r="E21" s="83">
        <v>52</v>
      </c>
      <c r="F21" s="83">
        <v>41</v>
      </c>
      <c r="G21" s="83">
        <v>2</v>
      </c>
      <c r="H21" s="15">
        <v>0</v>
      </c>
      <c r="I21" s="23">
        <f t="shared" si="7"/>
        <v>2.5263157894736841</v>
      </c>
      <c r="J21" s="151"/>
      <c r="K21" s="150"/>
      <c r="L21" s="104"/>
    </row>
    <row r="22" spans="1:12" ht="50" customHeight="1">
      <c r="A22" s="104"/>
      <c r="B22" s="155" t="s">
        <v>213</v>
      </c>
      <c r="C22" s="15" t="s">
        <v>0</v>
      </c>
      <c r="D22" s="15">
        <f t="shared" ref="D22:D25" si="8">SUM(E22:H22)</f>
        <v>76</v>
      </c>
      <c r="E22" s="83">
        <v>41</v>
      </c>
      <c r="F22" s="83">
        <v>35</v>
      </c>
      <c r="G22" s="83">
        <v>0</v>
      </c>
      <c r="H22" s="15">
        <v>0</v>
      </c>
      <c r="I22" s="23">
        <f t="shared" si="7"/>
        <v>2.5394736842105261</v>
      </c>
      <c r="J22" s="151" t="s">
        <v>324</v>
      </c>
      <c r="K22" s="150">
        <v>0.59019999999999995</v>
      </c>
      <c r="L22" s="104"/>
    </row>
    <row r="23" spans="1:12" ht="50" customHeight="1">
      <c r="A23" s="104"/>
      <c r="B23" s="155"/>
      <c r="C23" s="15" t="s">
        <v>1</v>
      </c>
      <c r="D23" s="15">
        <f t="shared" si="8"/>
        <v>84</v>
      </c>
      <c r="E23" s="83">
        <v>49</v>
      </c>
      <c r="F23" s="83">
        <v>35</v>
      </c>
      <c r="G23" s="83">
        <v>0</v>
      </c>
      <c r="H23" s="15">
        <v>0</v>
      </c>
      <c r="I23" s="23">
        <f t="shared" si="7"/>
        <v>2.5833333333333335</v>
      </c>
      <c r="J23" s="151"/>
      <c r="K23" s="150"/>
      <c r="L23" s="104"/>
    </row>
    <row r="24" spans="1:12" ht="50" customHeight="1">
      <c r="A24" s="104"/>
      <c r="B24" s="155" t="s">
        <v>214</v>
      </c>
      <c r="C24" s="15" t="s">
        <v>0</v>
      </c>
      <c r="D24" s="15">
        <f t="shared" si="8"/>
        <v>89</v>
      </c>
      <c r="E24" s="83">
        <v>39</v>
      </c>
      <c r="F24" s="83">
        <v>45</v>
      </c>
      <c r="G24" s="83">
        <v>5</v>
      </c>
      <c r="H24" s="15">
        <v>0</v>
      </c>
      <c r="I24" s="23">
        <f t="shared" si="7"/>
        <v>2.3820224719101124</v>
      </c>
      <c r="J24" s="151" t="s">
        <v>325</v>
      </c>
      <c r="K24" s="150">
        <v>1.892E-3</v>
      </c>
      <c r="L24" s="104"/>
    </row>
    <row r="25" spans="1:12" ht="50" customHeight="1">
      <c r="A25" s="104"/>
      <c r="B25" s="155"/>
      <c r="C25" s="15" t="s">
        <v>1</v>
      </c>
      <c r="D25" s="15">
        <f t="shared" si="8"/>
        <v>98</v>
      </c>
      <c r="E25" s="83">
        <v>62</v>
      </c>
      <c r="F25" s="83">
        <v>35</v>
      </c>
      <c r="G25" s="83">
        <v>1</v>
      </c>
      <c r="H25" s="15">
        <v>0</v>
      </c>
      <c r="I25" s="23">
        <f t="shared" si="7"/>
        <v>2.6224489795918369</v>
      </c>
      <c r="J25" s="151"/>
      <c r="K25" s="150"/>
      <c r="L25" s="104"/>
    </row>
    <row r="27" spans="1:12" ht="17" customHeight="1">
      <c r="A27" s="143" t="s">
        <v>52</v>
      </c>
      <c r="B27" s="143" t="s">
        <v>11</v>
      </c>
      <c r="C27" s="144" t="s">
        <v>5</v>
      </c>
      <c r="D27" s="144" t="s">
        <v>10</v>
      </c>
      <c r="E27" s="84" t="s">
        <v>6</v>
      </c>
      <c r="F27" s="85"/>
      <c r="G27" s="85"/>
      <c r="H27" s="85"/>
      <c r="I27" s="145" t="s">
        <v>224</v>
      </c>
      <c r="J27" s="147" t="s">
        <v>58</v>
      </c>
      <c r="K27" s="148"/>
      <c r="L27" s="149" t="s">
        <v>53</v>
      </c>
    </row>
    <row r="28" spans="1:12">
      <c r="A28" s="143"/>
      <c r="B28" s="143"/>
      <c r="C28" s="144"/>
      <c r="D28" s="144"/>
      <c r="E28" s="86" t="s">
        <v>217</v>
      </c>
      <c r="F28" s="86" t="s">
        <v>218</v>
      </c>
      <c r="G28" s="86" t="s">
        <v>219</v>
      </c>
      <c r="H28" s="86" t="s">
        <v>220</v>
      </c>
      <c r="I28" s="146"/>
      <c r="J28" s="147"/>
      <c r="K28" s="148"/>
      <c r="L28" s="149"/>
    </row>
    <row r="29" spans="1:12" ht="54" customHeight="1">
      <c r="A29" s="142" t="s">
        <v>225</v>
      </c>
      <c r="B29" s="87" t="s">
        <v>85</v>
      </c>
      <c r="C29" s="88" t="s">
        <v>0</v>
      </c>
      <c r="D29" s="88">
        <f>SUM(E29:H29)</f>
        <v>22</v>
      </c>
      <c r="E29" s="88">
        <v>0</v>
      </c>
      <c r="F29" s="88">
        <v>6</v>
      </c>
      <c r="G29" s="88">
        <v>12</v>
      </c>
      <c r="H29" s="88">
        <v>4</v>
      </c>
      <c r="I29" s="89">
        <f>(E29*8+F29*7+G29*6+H29*5)/D29</f>
        <v>6.0909090909090908</v>
      </c>
      <c r="J29" s="140" t="s">
        <v>326</v>
      </c>
      <c r="K29" s="141">
        <v>0.68</v>
      </c>
      <c r="L29" s="140" t="s">
        <v>68</v>
      </c>
    </row>
    <row r="30" spans="1:12">
      <c r="A30" s="142"/>
      <c r="B30" s="87" t="s">
        <v>226</v>
      </c>
      <c r="C30" s="88" t="s">
        <v>0</v>
      </c>
      <c r="D30" s="88">
        <f>SUM(E30:H30)</f>
        <v>22</v>
      </c>
      <c r="E30" s="88">
        <v>0</v>
      </c>
      <c r="F30" s="88">
        <v>6</v>
      </c>
      <c r="G30" s="88">
        <v>14</v>
      </c>
      <c r="H30" s="88">
        <v>2</v>
      </c>
      <c r="I30" s="89">
        <f>(E30*8+F30*7+G30*6+H30*5)/D30</f>
        <v>6.1818181818181817</v>
      </c>
      <c r="J30" s="140"/>
      <c r="K30" s="141"/>
      <c r="L30" s="140"/>
    </row>
    <row r="32" spans="1:12">
      <c r="D32" s="75"/>
      <c r="E32" s="75"/>
    </row>
    <row r="33" spans="4:5">
      <c r="D33" s="75"/>
      <c r="E33" s="75"/>
    </row>
    <row r="34" spans="4:5">
      <c r="D34" s="75"/>
      <c r="E34" s="75"/>
    </row>
    <row r="35" spans="4:5">
      <c r="D35" s="75"/>
      <c r="E35" s="75"/>
    </row>
    <row r="36" spans="4:5">
      <c r="D36" s="75"/>
      <c r="E36" s="75"/>
    </row>
    <row r="37" spans="4:5">
      <c r="D37" s="75"/>
      <c r="E37" s="75"/>
    </row>
    <row r="38" spans="4:5">
      <c r="D38" s="75"/>
      <c r="E38" s="75"/>
    </row>
    <row r="39" spans="4:5">
      <c r="D39" s="75"/>
      <c r="E39" s="75"/>
    </row>
    <row r="40" spans="4:5">
      <c r="D40" s="75"/>
      <c r="E40" s="75"/>
    </row>
    <row r="41" spans="4:5">
      <c r="D41" s="75"/>
      <c r="E41" s="75"/>
    </row>
    <row r="42" spans="4:5">
      <c r="D42" s="75"/>
      <c r="E42" s="75"/>
    </row>
    <row r="43" spans="4:5">
      <c r="D43" s="75"/>
      <c r="E43" s="75"/>
    </row>
    <row r="44" spans="4:5">
      <c r="D44" s="75"/>
      <c r="E44" s="75"/>
    </row>
    <row r="45" spans="4:5">
      <c r="D45" s="75"/>
      <c r="E45" s="75"/>
    </row>
    <row r="46" spans="4:5">
      <c r="D46" s="75"/>
      <c r="E46" s="75"/>
    </row>
    <row r="47" spans="4:5">
      <c r="D47" s="75"/>
      <c r="E47" s="75"/>
    </row>
    <row r="48" spans="4:5">
      <c r="D48" s="75"/>
      <c r="E48" s="75"/>
    </row>
    <row r="49" spans="4:5">
      <c r="D49" s="75"/>
      <c r="E49" s="75"/>
    </row>
    <row r="50" spans="4:5">
      <c r="D50" s="75"/>
      <c r="E50" s="75"/>
    </row>
    <row r="51" spans="4:5">
      <c r="D51" s="75"/>
      <c r="E51" s="75"/>
    </row>
    <row r="52" spans="4:5">
      <c r="D52" s="75"/>
      <c r="E52" s="75"/>
    </row>
    <row r="53" spans="4:5">
      <c r="D53" s="75"/>
      <c r="E53" s="75"/>
    </row>
    <row r="54" spans="4:5">
      <c r="D54" s="75"/>
    </row>
    <row r="55" spans="4:5">
      <c r="D55" s="75"/>
    </row>
    <row r="56" spans="4:5">
      <c r="D56" s="75"/>
    </row>
    <row r="57" spans="4:5">
      <c r="D57" s="75"/>
    </row>
    <row r="58" spans="4:5">
      <c r="D58" s="75"/>
    </row>
    <row r="59" spans="4:5">
      <c r="D59" s="75"/>
    </row>
    <row r="60" spans="4:5">
      <c r="D60" s="75"/>
    </row>
    <row r="61" spans="4:5">
      <c r="D61" s="75"/>
    </row>
    <row r="62" spans="4:5">
      <c r="D62" s="75"/>
    </row>
    <row r="63" spans="4:5">
      <c r="D63" s="75"/>
    </row>
    <row r="64" spans="4:5">
      <c r="D64" s="75"/>
    </row>
    <row r="65" spans="4:4">
      <c r="D65" s="75"/>
    </row>
    <row r="66" spans="4:4">
      <c r="D66" s="75"/>
    </row>
    <row r="67" spans="4:4">
      <c r="D67" s="75"/>
    </row>
    <row r="68" spans="4:4">
      <c r="D68" s="75"/>
    </row>
    <row r="69" spans="4:4">
      <c r="D69" s="75"/>
    </row>
    <row r="70" spans="4:4">
      <c r="D70" s="75"/>
    </row>
    <row r="71" spans="4:4">
      <c r="D71" s="75"/>
    </row>
    <row r="72" spans="4:4">
      <c r="D72" s="75"/>
    </row>
    <row r="73" spans="4:4">
      <c r="D73" s="75"/>
    </row>
    <row r="74" spans="4:4">
      <c r="D74" s="75"/>
    </row>
    <row r="75" spans="4:4">
      <c r="D75" s="75"/>
    </row>
  </sheetData>
  <mergeCells count="56">
    <mergeCell ref="B1:D1"/>
    <mergeCell ref="A2:A3"/>
    <mergeCell ref="B2:B3"/>
    <mergeCell ref="C2:C3"/>
    <mergeCell ref="D2:D3"/>
    <mergeCell ref="I2:I3"/>
    <mergeCell ref="J2:K3"/>
    <mergeCell ref="L2:L3"/>
    <mergeCell ref="A4:A9"/>
    <mergeCell ref="B10:B11"/>
    <mergeCell ref="J10:J11"/>
    <mergeCell ref="E2:H2"/>
    <mergeCell ref="B4:B5"/>
    <mergeCell ref="B6:B7"/>
    <mergeCell ref="B8:B9"/>
    <mergeCell ref="J4:J5"/>
    <mergeCell ref="J6:J7"/>
    <mergeCell ref="L4:L9"/>
    <mergeCell ref="L18:L25"/>
    <mergeCell ref="A18:A25"/>
    <mergeCell ref="B27:B28"/>
    <mergeCell ref="B16:B17"/>
    <mergeCell ref="B18:B19"/>
    <mergeCell ref="B20:B21"/>
    <mergeCell ref="B22:B23"/>
    <mergeCell ref="B24:B25"/>
    <mergeCell ref="A10:A17"/>
    <mergeCell ref="B14:B15"/>
    <mergeCell ref="B12:B13"/>
    <mergeCell ref="J12:J13"/>
    <mergeCell ref="L10:L17"/>
    <mergeCell ref="K10:K11"/>
    <mergeCell ref="K12:K13"/>
    <mergeCell ref="K14:K15"/>
    <mergeCell ref="K16:K17"/>
    <mergeCell ref="J8:J9"/>
    <mergeCell ref="K18:K19"/>
    <mergeCell ref="K20:K21"/>
    <mergeCell ref="K22:K23"/>
    <mergeCell ref="J14:J15"/>
    <mergeCell ref="J16:J17"/>
    <mergeCell ref="K24:K25"/>
    <mergeCell ref="J20:J21"/>
    <mergeCell ref="J22:J23"/>
    <mergeCell ref="J24:J25"/>
    <mergeCell ref="J18:J19"/>
    <mergeCell ref="J29:J30"/>
    <mergeCell ref="K29:K30"/>
    <mergeCell ref="L29:L30"/>
    <mergeCell ref="A29:A30"/>
    <mergeCell ref="A27:A28"/>
    <mergeCell ref="C27:C28"/>
    <mergeCell ref="D27:D28"/>
    <mergeCell ref="I27:I28"/>
    <mergeCell ref="J27:K28"/>
    <mergeCell ref="L27:L28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A7F9-6CDA-D14E-8AA1-6D9AE23524EB}">
  <sheetPr>
    <pageSetUpPr fitToPage="1"/>
  </sheetPr>
  <dimension ref="A1:Q55"/>
  <sheetViews>
    <sheetView zoomScale="83" workbookViewId="0">
      <selection activeCell="E10" sqref="E10"/>
    </sheetView>
  </sheetViews>
  <sheetFormatPr baseColWidth="10" defaultColWidth="9" defaultRowHeight="18"/>
  <cols>
    <col min="1" max="1" width="14.83203125" style="8" customWidth="1"/>
    <col min="2" max="2" width="31.83203125" style="8" customWidth="1"/>
    <col min="3" max="3" width="15.6640625" style="8" customWidth="1"/>
    <col min="4" max="4" width="19.5" style="8" customWidth="1"/>
    <col min="5" max="8" width="10.6640625" style="8" customWidth="1"/>
    <col min="9" max="9" width="23.33203125" style="8" customWidth="1"/>
    <col min="10" max="10" width="35.1640625" style="9" customWidth="1"/>
    <col min="11" max="11" width="23.33203125" style="92" customWidth="1"/>
    <col min="12" max="12" width="21.1640625" style="8" customWidth="1"/>
    <col min="13" max="13" width="29.33203125" style="8" customWidth="1"/>
    <col min="14" max="14" width="11.83203125" style="8" bestFit="1" customWidth="1"/>
    <col min="15" max="16" width="10.1640625" style="8" bestFit="1" customWidth="1"/>
    <col min="17" max="16384" width="9" style="8"/>
  </cols>
  <sheetData>
    <row r="1" spans="1:17" ht="20" customHeight="1">
      <c r="A1" s="7"/>
      <c r="B1" s="159"/>
      <c r="C1" s="159"/>
      <c r="D1" s="159"/>
    </row>
    <row r="2" spans="1:17" ht="20" customHeight="1">
      <c r="A2" s="148" t="s">
        <v>52</v>
      </c>
      <c r="B2" s="107" t="s">
        <v>11</v>
      </c>
      <c r="C2" s="106" t="s">
        <v>5</v>
      </c>
      <c r="D2" s="106" t="s">
        <v>71</v>
      </c>
      <c r="E2" s="106" t="s">
        <v>6</v>
      </c>
      <c r="F2" s="106"/>
      <c r="G2" s="106"/>
      <c r="H2" s="106"/>
      <c r="I2" s="106" t="s">
        <v>12</v>
      </c>
      <c r="J2" s="147" t="s">
        <v>58</v>
      </c>
      <c r="K2" s="148"/>
      <c r="L2" s="149" t="s">
        <v>53</v>
      </c>
    </row>
    <row r="3" spans="1:17" ht="20" customHeight="1">
      <c r="A3" s="148"/>
      <c r="B3" s="160"/>
      <c r="C3" s="157"/>
      <c r="D3" s="157"/>
      <c r="E3" s="81" t="s">
        <v>2</v>
      </c>
      <c r="F3" s="81" t="s">
        <v>7</v>
      </c>
      <c r="G3" s="81" t="s">
        <v>8</v>
      </c>
      <c r="H3" s="81" t="s">
        <v>9</v>
      </c>
      <c r="I3" s="157"/>
      <c r="J3" s="147"/>
      <c r="K3" s="148"/>
      <c r="L3" s="149"/>
      <c r="M3" s="159"/>
      <c r="N3" s="159"/>
    </row>
    <row r="4" spans="1:17" ht="40" customHeight="1">
      <c r="A4" s="105" t="s">
        <v>184</v>
      </c>
      <c r="B4" s="112" t="s">
        <v>28</v>
      </c>
      <c r="C4" s="15" t="s">
        <v>0</v>
      </c>
      <c r="D4" s="15">
        <f t="shared" ref="D4:D15" si="0">SUM(E4:H4)</f>
        <v>118</v>
      </c>
      <c r="E4" s="15">
        <v>21</v>
      </c>
      <c r="F4" s="15">
        <v>83</v>
      </c>
      <c r="G4" s="15">
        <v>14</v>
      </c>
      <c r="H4" s="15">
        <v>0</v>
      </c>
      <c r="I4" s="23">
        <f t="shared" ref="I4:I15" si="1">(E4*3+F4*2+G4*1)/D4</f>
        <v>2.0593220338983049</v>
      </c>
      <c r="J4" s="45" t="s">
        <v>328</v>
      </c>
      <c r="K4" s="55">
        <v>7.5000000000000002E-4</v>
      </c>
      <c r="L4" s="169" t="s">
        <v>190</v>
      </c>
      <c r="M4" s="9"/>
      <c r="N4" s="93"/>
      <c r="O4" s="9"/>
      <c r="P4" s="9"/>
    </row>
    <row r="5" spans="1:17" ht="40" customHeight="1">
      <c r="A5" s="105"/>
      <c r="B5" s="112"/>
      <c r="C5" s="15" t="s">
        <v>1</v>
      </c>
      <c r="D5" s="15">
        <f t="shared" si="0"/>
        <v>115</v>
      </c>
      <c r="E5" s="15">
        <v>45</v>
      </c>
      <c r="F5" s="15">
        <v>67</v>
      </c>
      <c r="G5" s="15">
        <v>3</v>
      </c>
      <c r="H5" s="15">
        <v>0</v>
      </c>
      <c r="I5" s="23">
        <f t="shared" si="1"/>
        <v>2.3652173913043479</v>
      </c>
      <c r="J5" s="45"/>
      <c r="K5" s="94"/>
      <c r="L5" s="170"/>
      <c r="M5" s="9"/>
      <c r="N5" s="93"/>
      <c r="O5" s="9"/>
      <c r="P5" s="9"/>
    </row>
    <row r="6" spans="1:17" ht="40" customHeight="1">
      <c r="A6" s="105"/>
      <c r="B6" s="112" t="s">
        <v>181</v>
      </c>
      <c r="C6" s="15" t="s">
        <v>0</v>
      </c>
      <c r="D6" s="15">
        <f t="shared" si="0"/>
        <v>162</v>
      </c>
      <c r="E6" s="15">
        <v>24</v>
      </c>
      <c r="F6" s="15">
        <v>110</v>
      </c>
      <c r="G6" s="15">
        <v>28</v>
      </c>
      <c r="H6" s="15">
        <v>0</v>
      </c>
      <c r="I6" s="23">
        <f t="shared" si="1"/>
        <v>1.9753086419753085</v>
      </c>
      <c r="J6" s="48" t="s">
        <v>329</v>
      </c>
      <c r="K6" s="94">
        <v>1</v>
      </c>
      <c r="L6" s="170"/>
      <c r="N6" s="93"/>
    </row>
    <row r="7" spans="1:17" ht="40" customHeight="1">
      <c r="A7" s="105"/>
      <c r="B7" s="112"/>
      <c r="C7" s="15" t="s">
        <v>1</v>
      </c>
      <c r="D7" s="15">
        <f t="shared" si="0"/>
        <v>173</v>
      </c>
      <c r="E7" s="15">
        <v>31</v>
      </c>
      <c r="F7" s="15">
        <v>120</v>
      </c>
      <c r="G7" s="15">
        <v>22</v>
      </c>
      <c r="H7" s="15">
        <v>0</v>
      </c>
      <c r="I7" s="23">
        <f t="shared" si="1"/>
        <v>2.052023121387283</v>
      </c>
      <c r="J7" s="48" t="s">
        <v>330</v>
      </c>
      <c r="K7" s="55">
        <v>2.5000000000000001E-4</v>
      </c>
      <c r="L7" s="170"/>
      <c r="M7" s="9"/>
      <c r="N7" s="93"/>
      <c r="O7" s="9"/>
      <c r="P7" s="9"/>
      <c r="Q7" s="9"/>
    </row>
    <row r="8" spans="1:17" ht="40" customHeight="1">
      <c r="A8" s="105"/>
      <c r="B8" s="112"/>
      <c r="C8" s="78" t="s">
        <v>327</v>
      </c>
      <c r="D8" s="15">
        <f t="shared" si="0"/>
        <v>112</v>
      </c>
      <c r="E8" s="15">
        <v>45</v>
      </c>
      <c r="F8" s="15">
        <v>62</v>
      </c>
      <c r="G8" s="15">
        <v>5</v>
      </c>
      <c r="H8" s="15">
        <v>0</v>
      </c>
      <c r="I8" s="23">
        <f t="shared" si="1"/>
        <v>2.3571428571428572</v>
      </c>
      <c r="J8" s="45"/>
      <c r="K8" s="94"/>
      <c r="L8" s="170"/>
      <c r="M8" s="9"/>
      <c r="N8" s="93"/>
      <c r="O8" s="9"/>
      <c r="P8" s="9"/>
      <c r="Q8" s="9"/>
    </row>
    <row r="9" spans="1:17" ht="40" customHeight="1">
      <c r="A9" s="105"/>
      <c r="B9" s="112" t="s">
        <v>188</v>
      </c>
      <c r="C9" s="15" t="s">
        <v>0</v>
      </c>
      <c r="D9" s="15">
        <f t="shared" si="0"/>
        <v>120</v>
      </c>
      <c r="E9" s="15">
        <v>20</v>
      </c>
      <c r="F9" s="15">
        <v>83</v>
      </c>
      <c r="G9" s="15">
        <v>17</v>
      </c>
      <c r="H9" s="15">
        <v>0</v>
      </c>
      <c r="I9" s="23">
        <f t="shared" si="1"/>
        <v>2.0249999999999999</v>
      </c>
      <c r="J9" s="48" t="s">
        <v>331</v>
      </c>
      <c r="K9" s="55">
        <v>1</v>
      </c>
      <c r="L9" s="170"/>
      <c r="M9" s="9"/>
      <c r="N9" s="93"/>
      <c r="O9" s="9"/>
      <c r="P9" s="9"/>
      <c r="Q9" s="9"/>
    </row>
    <row r="10" spans="1:17" ht="40" customHeight="1">
      <c r="A10" s="105"/>
      <c r="B10" s="112"/>
      <c r="C10" s="15" t="s">
        <v>1</v>
      </c>
      <c r="D10" s="15">
        <f t="shared" si="0"/>
        <v>115</v>
      </c>
      <c r="E10" s="15">
        <v>22</v>
      </c>
      <c r="F10" s="15">
        <v>82</v>
      </c>
      <c r="G10" s="15">
        <v>11</v>
      </c>
      <c r="H10" s="15">
        <v>0</v>
      </c>
      <c r="I10" s="23">
        <f t="shared" si="1"/>
        <v>2.0956521739130434</v>
      </c>
      <c r="J10" s="48" t="s">
        <v>332</v>
      </c>
      <c r="K10" s="55">
        <v>3.024E-2</v>
      </c>
      <c r="L10" s="170"/>
      <c r="M10" s="9"/>
      <c r="N10" s="93"/>
      <c r="O10" s="9"/>
      <c r="P10" s="9"/>
      <c r="Q10" s="9"/>
    </row>
    <row r="11" spans="1:17" ht="40" customHeight="1">
      <c r="A11" s="105"/>
      <c r="B11" s="112"/>
      <c r="C11" s="78" t="s">
        <v>327</v>
      </c>
      <c r="D11" s="15">
        <f t="shared" si="0"/>
        <v>113</v>
      </c>
      <c r="E11" s="15">
        <v>41</v>
      </c>
      <c r="F11" s="15">
        <v>67</v>
      </c>
      <c r="G11" s="15">
        <v>5</v>
      </c>
      <c r="H11" s="15">
        <v>0</v>
      </c>
      <c r="I11" s="23">
        <f t="shared" si="1"/>
        <v>2.3185840707964602</v>
      </c>
      <c r="J11" s="45"/>
      <c r="K11" s="94"/>
      <c r="L11" s="170"/>
      <c r="M11" s="9"/>
      <c r="N11" s="9"/>
      <c r="O11" s="9"/>
      <c r="P11" s="9"/>
      <c r="Q11" s="9"/>
    </row>
    <row r="12" spans="1:17" ht="50" customHeight="1">
      <c r="A12" s="105" t="s">
        <v>192</v>
      </c>
      <c r="B12" s="111" t="s">
        <v>30</v>
      </c>
      <c r="C12" s="15" t="s">
        <v>0</v>
      </c>
      <c r="D12" s="15">
        <f t="shared" si="0"/>
        <v>123</v>
      </c>
      <c r="E12" s="15">
        <v>29</v>
      </c>
      <c r="F12" s="15">
        <v>85</v>
      </c>
      <c r="G12" s="15">
        <v>9</v>
      </c>
      <c r="H12" s="15">
        <v>0</v>
      </c>
      <c r="I12" s="23">
        <f t="shared" si="1"/>
        <v>2.1626016260162602</v>
      </c>
      <c r="J12" s="45" t="s">
        <v>333</v>
      </c>
      <c r="K12" s="55">
        <v>3.8000000000000002E-4</v>
      </c>
      <c r="L12" s="171" t="s">
        <v>130</v>
      </c>
      <c r="M12" s="9"/>
      <c r="N12" s="9"/>
      <c r="O12" s="9"/>
      <c r="P12" s="9"/>
      <c r="Q12" s="9"/>
    </row>
    <row r="13" spans="1:17" ht="50" customHeight="1">
      <c r="A13" s="105"/>
      <c r="B13" s="112"/>
      <c r="C13" s="15" t="s">
        <v>1</v>
      </c>
      <c r="D13" s="15">
        <f t="shared" si="0"/>
        <v>130</v>
      </c>
      <c r="E13" s="15">
        <v>60</v>
      </c>
      <c r="F13" s="15">
        <v>67</v>
      </c>
      <c r="G13" s="15">
        <v>3</v>
      </c>
      <c r="H13" s="15">
        <v>0</v>
      </c>
      <c r="I13" s="23">
        <f t="shared" si="1"/>
        <v>2.4384615384615387</v>
      </c>
      <c r="J13" s="45"/>
      <c r="K13" s="94"/>
      <c r="L13" s="171"/>
      <c r="M13" s="9"/>
      <c r="N13" s="9"/>
      <c r="O13" s="9"/>
      <c r="P13" s="9"/>
      <c r="Q13" s="9"/>
    </row>
    <row r="14" spans="1:17" ht="50" customHeight="1">
      <c r="A14" s="105"/>
      <c r="B14" s="111" t="s">
        <v>191</v>
      </c>
      <c r="C14" s="15" t="s">
        <v>0</v>
      </c>
      <c r="D14" s="15">
        <f t="shared" si="0"/>
        <v>127</v>
      </c>
      <c r="E14" s="15">
        <v>26</v>
      </c>
      <c r="F14" s="15">
        <v>85</v>
      </c>
      <c r="G14" s="15">
        <v>16</v>
      </c>
      <c r="H14" s="15">
        <v>0</v>
      </c>
      <c r="I14" s="23">
        <f t="shared" si="1"/>
        <v>2.0787401574803148</v>
      </c>
      <c r="J14" s="45" t="s">
        <v>334</v>
      </c>
      <c r="K14" s="95">
        <v>6.2999999999999998E-6</v>
      </c>
      <c r="L14" s="171"/>
      <c r="M14" s="9"/>
      <c r="N14" s="9"/>
      <c r="O14" s="9"/>
      <c r="P14" s="9"/>
      <c r="Q14" s="9"/>
    </row>
    <row r="15" spans="1:17" ht="50" customHeight="1">
      <c r="A15" s="105"/>
      <c r="B15" s="111"/>
      <c r="C15" s="15" t="s">
        <v>1</v>
      </c>
      <c r="D15" s="15">
        <f t="shared" si="0"/>
        <v>123</v>
      </c>
      <c r="E15" s="15">
        <v>37</v>
      </c>
      <c r="F15" s="15">
        <v>70</v>
      </c>
      <c r="G15" s="15">
        <v>16</v>
      </c>
      <c r="H15" s="15">
        <v>0</v>
      </c>
      <c r="I15" s="23">
        <f t="shared" si="1"/>
        <v>2.1707317073170733</v>
      </c>
      <c r="J15" s="45" t="s">
        <v>335</v>
      </c>
      <c r="K15" s="55">
        <v>3.48E-3</v>
      </c>
      <c r="L15" s="171"/>
      <c r="M15" s="9"/>
      <c r="N15" s="9"/>
      <c r="O15" s="9"/>
      <c r="P15" s="9"/>
      <c r="Q15" s="9"/>
    </row>
    <row r="16" spans="1:17" ht="50" customHeight="1">
      <c r="A16" s="105" t="s">
        <v>185</v>
      </c>
      <c r="B16" s="111" t="s">
        <v>193</v>
      </c>
      <c r="C16" s="15" t="s">
        <v>0</v>
      </c>
      <c r="D16" s="15">
        <f>SUM(E16:H16)</f>
        <v>204</v>
      </c>
      <c r="E16" s="15">
        <v>51</v>
      </c>
      <c r="F16" s="15">
        <v>130</v>
      </c>
      <c r="G16" s="15">
        <v>23</v>
      </c>
      <c r="H16" s="15">
        <v>0</v>
      </c>
      <c r="I16" s="23">
        <f>(E16*3+F16*2+G16*1)/D16</f>
        <v>2.1372549019607843</v>
      </c>
      <c r="J16" s="96" t="s">
        <v>336</v>
      </c>
      <c r="K16" s="55">
        <v>8.5999999999999998E-4</v>
      </c>
      <c r="L16" s="171" t="s">
        <v>130</v>
      </c>
      <c r="M16" s="9"/>
      <c r="N16" s="9"/>
      <c r="O16" s="9"/>
      <c r="P16" s="9"/>
    </row>
    <row r="17" spans="1:17" ht="50" customHeight="1">
      <c r="A17" s="105"/>
      <c r="B17" s="112"/>
      <c r="C17" s="15" t="s">
        <v>1</v>
      </c>
      <c r="D17" s="15">
        <f t="shared" ref="D17:D23" si="2">SUM(E17:H17)</f>
        <v>195</v>
      </c>
      <c r="E17" s="15">
        <v>86</v>
      </c>
      <c r="F17" s="15">
        <v>97</v>
      </c>
      <c r="G17" s="15">
        <v>12</v>
      </c>
      <c r="H17" s="15">
        <v>0</v>
      </c>
      <c r="I17" s="23">
        <f t="shared" ref="I17:I31" si="3">(E17*3+F17*2+G17*1)/D17</f>
        <v>2.3794871794871795</v>
      </c>
      <c r="J17" s="45"/>
      <c r="K17" s="94"/>
      <c r="L17" s="171"/>
      <c r="M17" s="9"/>
      <c r="N17" s="9"/>
      <c r="O17" s="9"/>
      <c r="P17" s="9"/>
    </row>
    <row r="18" spans="1:17" ht="50" customHeight="1">
      <c r="A18" s="105"/>
      <c r="B18" s="111" t="s">
        <v>48</v>
      </c>
      <c r="C18" s="15" t="s">
        <v>0</v>
      </c>
      <c r="D18" s="15">
        <f t="shared" si="2"/>
        <v>190</v>
      </c>
      <c r="E18" s="15">
        <v>37</v>
      </c>
      <c r="F18" s="15">
        <v>135</v>
      </c>
      <c r="G18" s="15">
        <v>18</v>
      </c>
      <c r="H18" s="15">
        <v>0</v>
      </c>
      <c r="I18" s="23">
        <f t="shared" si="3"/>
        <v>2.1</v>
      </c>
      <c r="J18" s="96" t="s">
        <v>337</v>
      </c>
      <c r="K18" s="95">
        <v>2.3E-5</v>
      </c>
      <c r="L18" s="171"/>
      <c r="M18" s="9"/>
      <c r="N18" s="9"/>
      <c r="O18" s="9"/>
      <c r="P18" s="9"/>
    </row>
    <row r="19" spans="1:17" ht="50" customHeight="1">
      <c r="A19" s="105"/>
      <c r="B19" s="112"/>
      <c r="C19" s="15" t="s">
        <v>1</v>
      </c>
      <c r="D19" s="15">
        <f t="shared" si="2"/>
        <v>231</v>
      </c>
      <c r="E19" s="15">
        <v>90</v>
      </c>
      <c r="F19" s="15">
        <v>129</v>
      </c>
      <c r="G19" s="15">
        <v>12</v>
      </c>
      <c r="H19" s="15">
        <v>0</v>
      </c>
      <c r="I19" s="23">
        <f t="shared" si="3"/>
        <v>2.3376623376623376</v>
      </c>
      <c r="J19" s="45"/>
      <c r="K19" s="94"/>
      <c r="L19" s="171"/>
      <c r="M19" s="9"/>
      <c r="N19" s="9"/>
      <c r="O19" s="9"/>
      <c r="P19" s="9"/>
    </row>
    <row r="20" spans="1:17" ht="50" customHeight="1">
      <c r="A20" s="105"/>
      <c r="B20" s="111" t="s">
        <v>49</v>
      </c>
      <c r="C20" s="15" t="s">
        <v>0</v>
      </c>
      <c r="D20" s="15">
        <f t="shared" si="2"/>
        <v>191</v>
      </c>
      <c r="E20" s="15">
        <v>49</v>
      </c>
      <c r="F20" s="15">
        <v>123</v>
      </c>
      <c r="G20" s="15">
        <v>19</v>
      </c>
      <c r="H20" s="15">
        <v>0</v>
      </c>
      <c r="I20" s="23">
        <f t="shared" si="3"/>
        <v>2.157068062827225</v>
      </c>
      <c r="J20" s="96" t="s">
        <v>338</v>
      </c>
      <c r="K20" s="55">
        <v>4.8660000000000002E-2</v>
      </c>
      <c r="L20" s="171"/>
      <c r="M20" s="9"/>
      <c r="N20" s="9"/>
      <c r="O20" s="9"/>
      <c r="P20" s="9"/>
    </row>
    <row r="21" spans="1:17" ht="50" customHeight="1">
      <c r="A21" s="105"/>
      <c r="B21" s="112"/>
      <c r="C21" s="15" t="s">
        <v>1</v>
      </c>
      <c r="D21" s="15">
        <f t="shared" si="2"/>
        <v>186</v>
      </c>
      <c r="E21" s="15">
        <v>69</v>
      </c>
      <c r="F21" s="15">
        <v>110</v>
      </c>
      <c r="G21" s="15">
        <v>7</v>
      </c>
      <c r="H21" s="15">
        <v>0</v>
      </c>
      <c r="I21" s="23">
        <f t="shared" si="3"/>
        <v>2.3333333333333335</v>
      </c>
      <c r="J21" s="45"/>
      <c r="K21" s="94"/>
      <c r="L21" s="171"/>
      <c r="M21" s="9"/>
      <c r="N21" s="9"/>
      <c r="O21" s="9"/>
      <c r="P21" s="9"/>
    </row>
    <row r="22" spans="1:17" ht="50" customHeight="1">
      <c r="A22" s="105"/>
      <c r="B22" s="111" t="s">
        <v>50</v>
      </c>
      <c r="C22" s="15" t="s">
        <v>0</v>
      </c>
      <c r="D22" s="15">
        <f t="shared" si="2"/>
        <v>170</v>
      </c>
      <c r="E22" s="15">
        <v>80</v>
      </c>
      <c r="F22" s="15">
        <v>87</v>
      </c>
      <c r="G22" s="15">
        <v>3</v>
      </c>
      <c r="H22" s="15">
        <v>0</v>
      </c>
      <c r="I22" s="23">
        <f t="shared" si="3"/>
        <v>2.4529411764705884</v>
      </c>
      <c r="J22" s="96" t="s">
        <v>339</v>
      </c>
      <c r="K22" s="55">
        <v>1</v>
      </c>
      <c r="L22" s="171"/>
      <c r="M22" s="9"/>
      <c r="N22" s="9"/>
      <c r="O22" s="9"/>
      <c r="P22" s="9"/>
    </row>
    <row r="23" spans="1:17" ht="50" customHeight="1">
      <c r="A23" s="105"/>
      <c r="B23" s="112"/>
      <c r="C23" s="15" t="s">
        <v>1</v>
      </c>
      <c r="D23" s="15">
        <f t="shared" si="2"/>
        <v>204</v>
      </c>
      <c r="E23" s="15">
        <v>90</v>
      </c>
      <c r="F23" s="15">
        <v>113</v>
      </c>
      <c r="G23" s="15">
        <v>1</v>
      </c>
      <c r="H23" s="15">
        <v>0</v>
      </c>
      <c r="I23" s="23">
        <f t="shared" si="3"/>
        <v>2.4362745098039214</v>
      </c>
      <c r="J23" s="96" t="s">
        <v>340</v>
      </c>
      <c r="K23" s="95">
        <v>6.1999999999999999E-8</v>
      </c>
      <c r="L23" s="171"/>
      <c r="M23" s="9"/>
      <c r="N23" s="9"/>
      <c r="O23" s="9"/>
      <c r="P23" s="9"/>
    </row>
    <row r="24" spans="1:17" ht="60" customHeight="1">
      <c r="A24" s="105" t="s">
        <v>186</v>
      </c>
      <c r="B24" s="97" t="s">
        <v>194</v>
      </c>
      <c r="C24" s="15" t="s">
        <v>0</v>
      </c>
      <c r="D24" s="15">
        <f t="shared" ref="D24:D29" si="4">SUM(E24:H24)</f>
        <v>128</v>
      </c>
      <c r="E24" s="15">
        <v>38</v>
      </c>
      <c r="F24" s="15">
        <v>73</v>
      </c>
      <c r="G24" s="15">
        <v>17</v>
      </c>
      <c r="H24" s="15">
        <v>0</v>
      </c>
      <c r="I24" s="23">
        <f t="shared" si="3"/>
        <v>2.1640625</v>
      </c>
      <c r="J24" s="45" t="s">
        <v>341</v>
      </c>
      <c r="K24" s="55">
        <v>1</v>
      </c>
      <c r="L24" s="104" t="s">
        <v>130</v>
      </c>
      <c r="M24" s="9"/>
      <c r="N24" s="9"/>
      <c r="O24" s="9"/>
      <c r="P24" s="9"/>
      <c r="Q24" s="9"/>
    </row>
    <row r="25" spans="1:17" ht="60" customHeight="1">
      <c r="A25" s="105"/>
      <c r="B25" s="97" t="s">
        <v>195</v>
      </c>
      <c r="C25" s="15" t="s">
        <v>0</v>
      </c>
      <c r="D25" s="15">
        <f t="shared" si="4"/>
        <v>138</v>
      </c>
      <c r="E25" s="15">
        <v>37</v>
      </c>
      <c r="F25" s="15">
        <v>89</v>
      </c>
      <c r="G25" s="15">
        <v>12</v>
      </c>
      <c r="H25" s="15">
        <v>0</v>
      </c>
      <c r="I25" s="23">
        <f t="shared" si="3"/>
        <v>2.181159420289855</v>
      </c>
      <c r="J25" s="45"/>
      <c r="K25" s="94"/>
      <c r="L25" s="104"/>
      <c r="M25" s="9"/>
      <c r="N25" s="9"/>
      <c r="O25" s="9"/>
      <c r="P25" s="9"/>
      <c r="Q25" s="9"/>
    </row>
    <row r="26" spans="1:17" ht="60" customHeight="1">
      <c r="A26" s="105"/>
      <c r="B26" s="97" t="s">
        <v>196</v>
      </c>
      <c r="C26" s="15" t="s">
        <v>0</v>
      </c>
      <c r="D26" s="15">
        <f t="shared" si="4"/>
        <v>121</v>
      </c>
      <c r="E26" s="15">
        <v>27</v>
      </c>
      <c r="F26" s="15">
        <v>79</v>
      </c>
      <c r="G26" s="15">
        <v>15</v>
      </c>
      <c r="H26" s="15">
        <v>0</v>
      </c>
      <c r="I26" s="23">
        <f t="shared" si="3"/>
        <v>2.0991735537190084</v>
      </c>
      <c r="J26" s="45" t="s">
        <v>342</v>
      </c>
      <c r="K26" s="95">
        <v>2.0000000000000002E-5</v>
      </c>
      <c r="L26" s="104"/>
      <c r="M26" s="9"/>
      <c r="N26" s="9"/>
      <c r="O26" s="9"/>
      <c r="P26" s="9"/>
      <c r="Q26" s="9"/>
    </row>
    <row r="27" spans="1:17" ht="60" customHeight="1">
      <c r="A27" s="105"/>
      <c r="B27" s="97" t="s">
        <v>197</v>
      </c>
      <c r="C27" s="15" t="s">
        <v>0</v>
      </c>
      <c r="D27" s="15">
        <f t="shared" si="4"/>
        <v>162</v>
      </c>
      <c r="E27" s="15">
        <v>73</v>
      </c>
      <c r="F27" s="15">
        <v>88</v>
      </c>
      <c r="G27" s="15">
        <v>1</v>
      </c>
      <c r="H27" s="15">
        <v>0</v>
      </c>
      <c r="I27" s="23">
        <f t="shared" si="3"/>
        <v>2.4444444444444446</v>
      </c>
      <c r="J27" s="45" t="s">
        <v>343</v>
      </c>
      <c r="K27" s="95">
        <v>3.1999999999999999E-5</v>
      </c>
      <c r="L27" s="104"/>
      <c r="M27" s="9"/>
      <c r="N27" s="9"/>
      <c r="O27" s="9"/>
      <c r="P27" s="9"/>
      <c r="Q27" s="9"/>
    </row>
    <row r="28" spans="1:17" ht="60" customHeight="1">
      <c r="A28" s="105"/>
      <c r="B28" s="97" t="s">
        <v>198</v>
      </c>
      <c r="C28" s="15" t="s">
        <v>0</v>
      </c>
      <c r="D28" s="15">
        <f t="shared" si="4"/>
        <v>130</v>
      </c>
      <c r="E28" s="15">
        <v>30</v>
      </c>
      <c r="F28" s="15">
        <v>85</v>
      </c>
      <c r="G28" s="15">
        <v>15</v>
      </c>
      <c r="H28" s="15">
        <v>0</v>
      </c>
      <c r="I28" s="23">
        <f t="shared" si="3"/>
        <v>2.1153846153846154</v>
      </c>
      <c r="J28" s="45" t="s">
        <v>344</v>
      </c>
      <c r="K28" s="55">
        <v>1</v>
      </c>
      <c r="L28" s="104"/>
      <c r="M28" s="9"/>
      <c r="N28" s="9"/>
      <c r="O28" s="9"/>
      <c r="P28" s="9"/>
      <c r="Q28" s="9"/>
    </row>
    <row r="29" spans="1:17" ht="60" customHeight="1">
      <c r="A29" s="105"/>
      <c r="B29" s="97" t="s">
        <v>199</v>
      </c>
      <c r="C29" s="15" t="s">
        <v>0</v>
      </c>
      <c r="D29" s="15">
        <f t="shared" si="4"/>
        <v>144</v>
      </c>
      <c r="E29" s="15">
        <v>34</v>
      </c>
      <c r="F29" s="15">
        <v>99</v>
      </c>
      <c r="G29" s="15">
        <v>11</v>
      </c>
      <c r="H29" s="15">
        <v>0</v>
      </c>
      <c r="I29" s="23">
        <f t="shared" si="3"/>
        <v>2.1597222222222223</v>
      </c>
      <c r="J29" s="45" t="s">
        <v>345</v>
      </c>
      <c r="K29" s="95">
        <v>8.3999999999999995E-5</v>
      </c>
      <c r="L29" s="104"/>
      <c r="M29" s="9"/>
      <c r="N29" s="9"/>
      <c r="O29" s="9"/>
      <c r="P29" s="9"/>
      <c r="Q29" s="9"/>
    </row>
    <row r="30" spans="1:17" ht="40" customHeight="1">
      <c r="A30" s="105" t="s">
        <v>187</v>
      </c>
      <c r="B30" s="111" t="s">
        <v>183</v>
      </c>
      <c r="C30" s="15" t="s">
        <v>0</v>
      </c>
      <c r="D30" s="15">
        <f t="shared" ref="D30:D31" si="5">SUM(E30:H30)</f>
        <v>104</v>
      </c>
      <c r="E30" s="15">
        <v>21</v>
      </c>
      <c r="F30" s="15">
        <v>76</v>
      </c>
      <c r="G30" s="15">
        <v>7</v>
      </c>
      <c r="H30" s="15">
        <v>0</v>
      </c>
      <c r="I30" s="23">
        <f t="shared" si="3"/>
        <v>2.1346153846153846</v>
      </c>
      <c r="J30" s="45" t="s">
        <v>346</v>
      </c>
      <c r="K30" s="95">
        <v>8.3000000000000002E-6</v>
      </c>
      <c r="L30" s="104" t="s">
        <v>130</v>
      </c>
      <c r="M30" s="9"/>
      <c r="N30" s="9"/>
      <c r="O30" s="9"/>
      <c r="P30" s="9"/>
      <c r="Q30" s="9"/>
    </row>
    <row r="31" spans="1:17" ht="40" customHeight="1">
      <c r="A31" s="105"/>
      <c r="B31" s="112"/>
      <c r="C31" s="15" t="s">
        <v>1</v>
      </c>
      <c r="D31" s="15">
        <f t="shared" si="5"/>
        <v>140</v>
      </c>
      <c r="E31" s="15">
        <v>66</v>
      </c>
      <c r="F31" s="15">
        <v>74</v>
      </c>
      <c r="G31" s="15">
        <v>0</v>
      </c>
      <c r="H31" s="15">
        <v>0</v>
      </c>
      <c r="I31" s="23">
        <f t="shared" si="3"/>
        <v>2.4714285714285715</v>
      </c>
      <c r="J31" s="45"/>
      <c r="K31" s="94"/>
      <c r="L31" s="104"/>
      <c r="M31" s="9"/>
      <c r="N31" s="9"/>
      <c r="O31" s="9"/>
      <c r="P31" s="9"/>
      <c r="Q31" s="9"/>
    </row>
    <row r="32" spans="1:17" ht="40" customHeight="1">
      <c r="A32" s="105"/>
      <c r="B32" s="111" t="s">
        <v>182</v>
      </c>
      <c r="C32" s="15" t="s">
        <v>0</v>
      </c>
      <c r="D32" s="15">
        <f t="shared" ref="D32:D33" si="6">SUM(E32:H32)</f>
        <v>103</v>
      </c>
      <c r="E32" s="15">
        <v>18</v>
      </c>
      <c r="F32" s="15">
        <v>78</v>
      </c>
      <c r="G32" s="15">
        <v>7</v>
      </c>
      <c r="H32" s="15">
        <v>0</v>
      </c>
      <c r="I32" s="23">
        <f>(E32*3+F32*2+G32*1)/D32</f>
        <v>2.1067961165048543</v>
      </c>
      <c r="J32" s="45" t="s">
        <v>347</v>
      </c>
      <c r="K32" s="95">
        <v>9.5999999999999991E-7</v>
      </c>
      <c r="L32" s="104"/>
      <c r="M32" s="9"/>
      <c r="N32" s="9"/>
      <c r="O32" s="9"/>
      <c r="P32" s="9"/>
      <c r="Q32" s="9"/>
    </row>
    <row r="33" spans="1:17" ht="40" customHeight="1">
      <c r="A33" s="105"/>
      <c r="B33" s="112"/>
      <c r="C33" s="15" t="s">
        <v>1</v>
      </c>
      <c r="D33" s="15">
        <f t="shared" si="6"/>
        <v>108</v>
      </c>
      <c r="E33" s="15">
        <v>27</v>
      </c>
      <c r="F33" s="15">
        <v>70</v>
      </c>
      <c r="G33" s="15">
        <v>11</v>
      </c>
      <c r="H33" s="15">
        <v>0</v>
      </c>
      <c r="I33" s="23">
        <f t="shared" ref="I33" si="7">(E33*3+F33*2+G33*1)/D33</f>
        <v>2.1481481481481484</v>
      </c>
      <c r="J33" s="45" t="s">
        <v>348</v>
      </c>
      <c r="K33" s="55">
        <v>1.6000000000000001E-4</v>
      </c>
      <c r="L33" s="104"/>
      <c r="M33" s="9"/>
      <c r="N33" s="9"/>
      <c r="O33" s="9"/>
      <c r="P33" s="9"/>
      <c r="Q33" s="9"/>
    </row>
    <row r="35" spans="1:17">
      <c r="B35" s="107" t="s">
        <v>11</v>
      </c>
      <c r="C35" s="106" t="s">
        <v>5</v>
      </c>
      <c r="D35" s="106" t="s">
        <v>10</v>
      </c>
      <c r="E35" s="113" t="s">
        <v>6</v>
      </c>
      <c r="F35" s="113"/>
      <c r="G35" s="113"/>
      <c r="H35" s="113"/>
      <c r="I35" s="106" t="s">
        <v>12</v>
      </c>
      <c r="J35" s="106" t="s">
        <v>201</v>
      </c>
      <c r="K35" s="106" t="s">
        <v>74</v>
      </c>
      <c r="L35" s="106" t="s">
        <v>75</v>
      </c>
      <c r="M35" s="147" t="s">
        <v>76</v>
      </c>
      <c r="N35" s="163"/>
    </row>
    <row r="36" spans="1:17">
      <c r="B36" s="107"/>
      <c r="C36" s="106"/>
      <c r="D36" s="106"/>
      <c r="E36" s="10" t="s">
        <v>2</v>
      </c>
      <c r="F36" s="10" t="s">
        <v>7</v>
      </c>
      <c r="G36" s="10" t="s">
        <v>8</v>
      </c>
      <c r="H36" s="10" t="s">
        <v>9</v>
      </c>
      <c r="I36" s="106"/>
      <c r="J36" s="106"/>
      <c r="K36" s="106"/>
      <c r="L36" s="106"/>
      <c r="M36" s="147"/>
      <c r="N36" s="163"/>
    </row>
    <row r="37" spans="1:17" ht="50" customHeight="1">
      <c r="A37" s="141" t="s">
        <v>200</v>
      </c>
      <c r="B37" s="166" t="s">
        <v>47</v>
      </c>
      <c r="C37" s="15" t="s">
        <v>0</v>
      </c>
      <c r="D37" s="15">
        <f>SUM(E37:H37)</f>
        <v>204</v>
      </c>
      <c r="E37" s="98">
        <v>51</v>
      </c>
      <c r="F37" s="98">
        <v>130</v>
      </c>
      <c r="G37" s="98">
        <v>23</v>
      </c>
      <c r="H37" s="98">
        <v>0</v>
      </c>
      <c r="I37" s="50">
        <f>(E37*3+F37*2+G37*1)/D37</f>
        <v>2.1372549019607843</v>
      </c>
      <c r="J37" s="51">
        <f>E37*3+F37*2+G37*1</f>
        <v>436</v>
      </c>
      <c r="K37" s="51">
        <v>6</v>
      </c>
      <c r="L37" s="52">
        <f>K37/J37</f>
        <v>1.3761467889908258E-2</v>
      </c>
      <c r="M37" s="168" t="s">
        <v>336</v>
      </c>
      <c r="N37" s="164">
        <v>1.529E-2</v>
      </c>
    </row>
    <row r="38" spans="1:17" ht="50" customHeight="1" thickBot="1">
      <c r="A38" s="141"/>
      <c r="B38" s="167"/>
      <c r="C38" s="15" t="s">
        <v>1</v>
      </c>
      <c r="D38" s="15">
        <f t="shared" ref="D38:D44" si="8">SUM(E38:H38)</f>
        <v>195</v>
      </c>
      <c r="E38" s="99">
        <v>86</v>
      </c>
      <c r="F38" s="99">
        <v>97</v>
      </c>
      <c r="G38" s="99">
        <v>12</v>
      </c>
      <c r="H38" s="99">
        <v>0</v>
      </c>
      <c r="I38" s="50">
        <f t="shared" ref="I38:I44" si="9">(E38*3+F38*2+G38*1)/D38</f>
        <v>2.3794871794871795</v>
      </c>
      <c r="J38" s="51">
        <f t="shared" ref="J38:J44" si="10">E38*3+F38*2+G38*1</f>
        <v>464</v>
      </c>
      <c r="K38" s="51">
        <v>20</v>
      </c>
      <c r="L38" s="52">
        <f t="shared" ref="L38:L44" si="11">K38/J38</f>
        <v>4.3103448275862072E-2</v>
      </c>
      <c r="M38" s="162"/>
      <c r="N38" s="165"/>
    </row>
    <row r="39" spans="1:17" ht="50" customHeight="1">
      <c r="A39" s="141"/>
      <c r="B39" s="166" t="s">
        <v>49</v>
      </c>
      <c r="C39" s="15" t="s">
        <v>0</v>
      </c>
      <c r="D39" s="15">
        <f t="shared" ref="D39:D42" si="12">SUM(E39:H39)</f>
        <v>195</v>
      </c>
      <c r="E39" s="98">
        <v>53</v>
      </c>
      <c r="F39" s="98">
        <v>123</v>
      </c>
      <c r="G39" s="98">
        <v>19</v>
      </c>
      <c r="H39" s="98">
        <v>0</v>
      </c>
      <c r="I39" s="50">
        <f t="shared" ref="I39:I42" si="13">(E39*3+F39*2+G39*1)/D39</f>
        <v>2.1743589743589742</v>
      </c>
      <c r="J39" s="51">
        <f t="shared" ref="J39:J42" si="14">E39*3+F39*2+G39*1</f>
        <v>424</v>
      </c>
      <c r="K39" s="51">
        <v>7</v>
      </c>
      <c r="L39" s="52">
        <f t="shared" ref="L39:L42" si="15">K39/J39</f>
        <v>1.6509433962264151E-2</v>
      </c>
      <c r="M39" s="168" t="s">
        <v>338</v>
      </c>
      <c r="N39" s="164">
        <v>1.8429999999999998E-2</v>
      </c>
    </row>
    <row r="40" spans="1:17" ht="50" customHeight="1" thickBot="1">
      <c r="A40" s="141"/>
      <c r="B40" s="167"/>
      <c r="C40" s="15" t="s">
        <v>1</v>
      </c>
      <c r="D40" s="15">
        <f t="shared" si="12"/>
        <v>186</v>
      </c>
      <c r="E40" s="99">
        <v>69</v>
      </c>
      <c r="F40" s="99">
        <v>110</v>
      </c>
      <c r="G40" s="99">
        <v>7</v>
      </c>
      <c r="H40" s="99">
        <v>0</v>
      </c>
      <c r="I40" s="50">
        <f t="shared" si="13"/>
        <v>2.3333333333333335</v>
      </c>
      <c r="J40" s="51">
        <f t="shared" si="14"/>
        <v>434</v>
      </c>
      <c r="K40" s="51">
        <v>20</v>
      </c>
      <c r="L40" s="52">
        <f t="shared" si="15"/>
        <v>4.6082949308755762E-2</v>
      </c>
      <c r="M40" s="162"/>
      <c r="N40" s="165"/>
    </row>
    <row r="41" spans="1:17" ht="50" customHeight="1">
      <c r="A41" s="141"/>
      <c r="B41" s="166" t="s">
        <v>48</v>
      </c>
      <c r="C41" s="15" t="s">
        <v>0</v>
      </c>
      <c r="D41" s="15">
        <f t="shared" si="12"/>
        <v>190</v>
      </c>
      <c r="E41" s="98">
        <v>37</v>
      </c>
      <c r="F41" s="98">
        <v>135</v>
      </c>
      <c r="G41" s="98">
        <v>18</v>
      </c>
      <c r="H41" s="98">
        <v>0</v>
      </c>
      <c r="I41" s="50">
        <f t="shared" si="13"/>
        <v>2.1</v>
      </c>
      <c r="J41" s="51">
        <f t="shared" si="14"/>
        <v>399</v>
      </c>
      <c r="K41" s="51">
        <v>7</v>
      </c>
      <c r="L41" s="52">
        <f t="shared" si="15"/>
        <v>1.7543859649122806E-2</v>
      </c>
      <c r="M41" s="161" t="s">
        <v>337</v>
      </c>
      <c r="N41" s="164">
        <v>3.3739999999999999E-2</v>
      </c>
    </row>
    <row r="42" spans="1:17" ht="50" customHeight="1" thickBot="1">
      <c r="A42" s="141"/>
      <c r="B42" s="167"/>
      <c r="C42" s="15" t="s">
        <v>1</v>
      </c>
      <c r="D42" s="15">
        <f t="shared" si="12"/>
        <v>209</v>
      </c>
      <c r="E42" s="99">
        <v>68</v>
      </c>
      <c r="F42" s="99">
        <v>129</v>
      </c>
      <c r="G42" s="99">
        <v>12</v>
      </c>
      <c r="H42" s="99">
        <v>0</v>
      </c>
      <c r="I42" s="50">
        <f t="shared" si="13"/>
        <v>2.2679425837320575</v>
      </c>
      <c r="J42" s="51">
        <f t="shared" si="14"/>
        <v>474</v>
      </c>
      <c r="K42" s="51">
        <v>21</v>
      </c>
      <c r="L42" s="52">
        <f t="shared" si="15"/>
        <v>4.4303797468354431E-2</v>
      </c>
      <c r="M42" s="162"/>
      <c r="N42" s="165"/>
    </row>
    <row r="43" spans="1:17" ht="50" customHeight="1">
      <c r="A43" s="141"/>
      <c r="B43" s="166" t="s">
        <v>50</v>
      </c>
      <c r="C43" s="15" t="s">
        <v>0</v>
      </c>
      <c r="D43" s="15">
        <f t="shared" si="8"/>
        <v>163</v>
      </c>
      <c r="E43" s="49">
        <v>73</v>
      </c>
      <c r="F43" s="49">
        <v>87</v>
      </c>
      <c r="G43" s="49">
        <v>3</v>
      </c>
      <c r="H43" s="49">
        <v>0</v>
      </c>
      <c r="I43" s="50">
        <f t="shared" si="9"/>
        <v>2.4294478527607364</v>
      </c>
      <c r="J43" s="51">
        <f t="shared" si="10"/>
        <v>396</v>
      </c>
      <c r="K43" s="51">
        <v>23</v>
      </c>
      <c r="L43" s="52">
        <f t="shared" si="11"/>
        <v>5.808080808080808E-2</v>
      </c>
      <c r="M43" s="161" t="s">
        <v>339</v>
      </c>
      <c r="N43" s="164">
        <v>0.42920000000000003</v>
      </c>
    </row>
    <row r="44" spans="1:17" ht="50" customHeight="1" thickBot="1">
      <c r="A44" s="141"/>
      <c r="B44" s="167"/>
      <c r="C44" s="15" t="s">
        <v>1</v>
      </c>
      <c r="D44" s="15">
        <f t="shared" si="8"/>
        <v>184</v>
      </c>
      <c r="E44" s="49">
        <v>70</v>
      </c>
      <c r="F44" s="49">
        <v>113</v>
      </c>
      <c r="G44" s="49">
        <v>1</v>
      </c>
      <c r="H44" s="49">
        <v>0</v>
      </c>
      <c r="I44" s="50">
        <f t="shared" si="9"/>
        <v>2.375</v>
      </c>
      <c r="J44" s="51">
        <f t="shared" si="10"/>
        <v>437</v>
      </c>
      <c r="K44" s="51">
        <v>19</v>
      </c>
      <c r="L44" s="52">
        <f t="shared" si="11"/>
        <v>4.3478260869565216E-2</v>
      </c>
      <c r="M44" s="162"/>
      <c r="N44" s="165"/>
    </row>
    <row r="52" ht="14" customHeight="1"/>
    <row r="55" ht="14" customHeight="1"/>
  </sheetData>
  <mergeCells count="53">
    <mergeCell ref="A2:A3"/>
    <mergeCell ref="B2:B3"/>
    <mergeCell ref="C2:C3"/>
    <mergeCell ref="D2:D3"/>
    <mergeCell ref="E2:H2"/>
    <mergeCell ref="I2:I3"/>
    <mergeCell ref="J2:K3"/>
    <mergeCell ref="L2:L3"/>
    <mergeCell ref="M3:N3"/>
    <mergeCell ref="B1:D1"/>
    <mergeCell ref="B32:B33"/>
    <mergeCell ref="B30:B31"/>
    <mergeCell ref="B16:B17"/>
    <mergeCell ref="B18:B19"/>
    <mergeCell ref="B4:B5"/>
    <mergeCell ref="B12:B13"/>
    <mergeCell ref="L4:L11"/>
    <mergeCell ref="L12:L15"/>
    <mergeCell ref="L16:L23"/>
    <mergeCell ref="L24:L29"/>
    <mergeCell ref="B6:B8"/>
    <mergeCell ref="B9:B11"/>
    <mergeCell ref="B14:B15"/>
    <mergeCell ref="B20:B21"/>
    <mergeCell ref="B22:B23"/>
    <mergeCell ref="A4:A11"/>
    <mergeCell ref="A12:A15"/>
    <mergeCell ref="A16:A23"/>
    <mergeCell ref="A24:A29"/>
    <mergeCell ref="A30:A33"/>
    <mergeCell ref="B43:B44"/>
    <mergeCell ref="J35:J36"/>
    <mergeCell ref="K35:K36"/>
    <mergeCell ref="L35:L36"/>
    <mergeCell ref="B35:B36"/>
    <mergeCell ref="C35:C36"/>
    <mergeCell ref="I35:I36"/>
    <mergeCell ref="L30:L33"/>
    <mergeCell ref="M43:M44"/>
    <mergeCell ref="A37:A44"/>
    <mergeCell ref="M35:N36"/>
    <mergeCell ref="N37:N38"/>
    <mergeCell ref="N39:N40"/>
    <mergeCell ref="N41:N42"/>
    <mergeCell ref="N43:N44"/>
    <mergeCell ref="B37:B38"/>
    <mergeCell ref="M37:M38"/>
    <mergeCell ref="B39:B40"/>
    <mergeCell ref="M39:M40"/>
    <mergeCell ref="B41:B42"/>
    <mergeCell ref="M41:M42"/>
    <mergeCell ref="D35:D36"/>
    <mergeCell ref="E35:H35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72E9-DA1D-1A4D-AC26-5D05CFCAB846}">
  <sheetPr>
    <pageSetUpPr fitToPage="1"/>
  </sheetPr>
  <dimension ref="A1:L27"/>
  <sheetViews>
    <sheetView zoomScale="83" zoomScaleNormal="219" workbookViewId="0">
      <selection activeCell="F10" sqref="F10"/>
    </sheetView>
  </sheetViews>
  <sheetFormatPr baseColWidth="10" defaultColWidth="9" defaultRowHeight="18"/>
  <cols>
    <col min="1" max="1" width="14.83203125" style="8" customWidth="1"/>
    <col min="2" max="2" width="31.83203125" style="8" customWidth="1"/>
    <col min="3" max="3" width="15.6640625" style="8" customWidth="1"/>
    <col min="4" max="4" width="19.5" style="8" customWidth="1"/>
    <col min="5" max="8" width="10.6640625" style="8" customWidth="1"/>
    <col min="9" max="9" width="23.33203125" style="8" customWidth="1"/>
    <col min="10" max="10" width="35.1640625" style="9" customWidth="1"/>
    <col min="11" max="11" width="23.33203125" style="8" customWidth="1"/>
    <col min="12" max="12" width="21.1640625" style="8" customWidth="1"/>
    <col min="13" max="16384" width="9" style="8"/>
  </cols>
  <sheetData>
    <row r="1" spans="1:12" ht="20" customHeight="1">
      <c r="A1" s="7"/>
      <c r="B1" s="159"/>
      <c r="C1" s="159"/>
      <c r="D1" s="159"/>
    </row>
    <row r="2" spans="1:12" ht="20" customHeight="1">
      <c r="A2" s="148" t="s">
        <v>52</v>
      </c>
      <c r="B2" s="107" t="s">
        <v>11</v>
      </c>
      <c r="C2" s="106" t="s">
        <v>5</v>
      </c>
      <c r="D2" s="106" t="s">
        <v>71</v>
      </c>
      <c r="E2" s="106" t="s">
        <v>6</v>
      </c>
      <c r="F2" s="106"/>
      <c r="G2" s="106"/>
      <c r="H2" s="106"/>
      <c r="I2" s="106" t="s">
        <v>12</v>
      </c>
      <c r="J2" s="147" t="s">
        <v>58</v>
      </c>
      <c r="K2" s="148"/>
      <c r="L2" s="149" t="s">
        <v>53</v>
      </c>
    </row>
    <row r="3" spans="1:12" ht="20" customHeight="1">
      <c r="A3" s="148"/>
      <c r="B3" s="160"/>
      <c r="C3" s="157"/>
      <c r="D3" s="157"/>
      <c r="E3" s="81" t="s">
        <v>2</v>
      </c>
      <c r="F3" s="81" t="s">
        <v>7</v>
      </c>
      <c r="G3" s="81" t="s">
        <v>8</v>
      </c>
      <c r="H3" s="81" t="s">
        <v>9</v>
      </c>
      <c r="I3" s="157"/>
      <c r="J3" s="147"/>
      <c r="K3" s="148"/>
      <c r="L3" s="149"/>
    </row>
    <row r="4" spans="1:12" ht="40" customHeight="1">
      <c r="A4" s="172" t="s">
        <v>230</v>
      </c>
      <c r="B4" s="111" t="s">
        <v>27</v>
      </c>
      <c r="C4" s="15" t="s">
        <v>0</v>
      </c>
      <c r="D4" s="15">
        <f t="shared" ref="D4:D15" si="0">SUM(E4:H4)</f>
        <v>110</v>
      </c>
      <c r="E4" s="15">
        <v>30</v>
      </c>
      <c r="F4" s="15">
        <v>65</v>
      </c>
      <c r="G4" s="15">
        <v>15</v>
      </c>
      <c r="H4" s="15"/>
      <c r="I4" s="23">
        <f t="shared" ref="I4:I15" si="1">(E4*3+F4*2+G4*1)/D4</f>
        <v>2.1363636363636362</v>
      </c>
      <c r="J4" s="45" t="s">
        <v>349</v>
      </c>
      <c r="K4" s="15">
        <v>1.16066401047843E-3</v>
      </c>
      <c r="L4" s="104" t="s">
        <v>69</v>
      </c>
    </row>
    <row r="5" spans="1:12" ht="40" customHeight="1">
      <c r="A5" s="172"/>
      <c r="B5" s="111"/>
      <c r="C5" s="15" t="s">
        <v>1</v>
      </c>
      <c r="D5" s="15">
        <f t="shared" si="0"/>
        <v>106</v>
      </c>
      <c r="E5" s="15">
        <v>46</v>
      </c>
      <c r="F5" s="15">
        <v>58</v>
      </c>
      <c r="G5" s="15">
        <v>2</v>
      </c>
      <c r="H5" s="15"/>
      <c r="I5" s="23">
        <f t="shared" si="1"/>
        <v>2.4150943396226414</v>
      </c>
      <c r="J5" s="45"/>
      <c r="K5" s="23"/>
      <c r="L5" s="104"/>
    </row>
    <row r="6" spans="1:12" ht="40" customHeight="1">
      <c r="A6" s="172"/>
      <c r="B6" s="111" t="s">
        <v>227</v>
      </c>
      <c r="C6" s="15" t="s">
        <v>0</v>
      </c>
      <c r="D6" s="15">
        <f t="shared" si="0"/>
        <v>105</v>
      </c>
      <c r="E6" s="15">
        <v>28</v>
      </c>
      <c r="F6" s="15">
        <v>67</v>
      </c>
      <c r="G6" s="15">
        <v>10</v>
      </c>
      <c r="H6" s="15"/>
      <c r="I6" s="23">
        <f t="shared" si="1"/>
        <v>2.1714285714285713</v>
      </c>
      <c r="J6" s="45" t="s">
        <v>350</v>
      </c>
      <c r="K6" s="15">
        <v>0.64788206409677096</v>
      </c>
      <c r="L6" s="104"/>
    </row>
    <row r="7" spans="1:12" ht="40" customHeight="1">
      <c r="A7" s="172"/>
      <c r="B7" s="112"/>
      <c r="C7" s="15" t="s">
        <v>1</v>
      </c>
      <c r="D7" s="15">
        <f t="shared" si="0"/>
        <v>101</v>
      </c>
      <c r="E7" s="15">
        <v>23</v>
      </c>
      <c r="F7" s="15">
        <v>69</v>
      </c>
      <c r="G7" s="15">
        <v>9</v>
      </c>
      <c r="H7" s="15"/>
      <c r="I7" s="23">
        <f t="shared" si="1"/>
        <v>2.1386138613861387</v>
      </c>
      <c r="J7" s="45"/>
      <c r="K7" s="23"/>
      <c r="L7" s="104"/>
    </row>
    <row r="8" spans="1:12" ht="62" customHeight="1">
      <c r="A8" s="172"/>
      <c r="B8" s="111" t="s">
        <v>232</v>
      </c>
      <c r="C8" s="15" t="s">
        <v>0</v>
      </c>
      <c r="D8" s="15">
        <f t="shared" ref="D8:D9" si="2">SUM(E8:H8)</f>
        <v>106</v>
      </c>
      <c r="E8" s="15">
        <v>20</v>
      </c>
      <c r="F8" s="15">
        <v>64</v>
      </c>
      <c r="G8" s="15">
        <v>22</v>
      </c>
      <c r="H8" s="15"/>
      <c r="I8" s="23">
        <f t="shared" ref="I8:I9" si="3">(E8*3+F8*2+G8*1)/D8</f>
        <v>1.9811320754716981</v>
      </c>
      <c r="J8" s="45" t="s">
        <v>351</v>
      </c>
      <c r="K8" s="15">
        <v>0.813449896548602</v>
      </c>
      <c r="L8" s="104"/>
    </row>
    <row r="9" spans="1:12" ht="40" customHeight="1">
      <c r="A9" s="172"/>
      <c r="B9" s="112"/>
      <c r="C9" s="15" t="s">
        <v>1</v>
      </c>
      <c r="D9" s="15">
        <f t="shared" si="2"/>
        <v>104</v>
      </c>
      <c r="E9" s="15">
        <v>16</v>
      </c>
      <c r="F9" s="15">
        <v>72</v>
      </c>
      <c r="G9" s="15">
        <v>16</v>
      </c>
      <c r="H9" s="15"/>
      <c r="I9" s="23">
        <f t="shared" si="3"/>
        <v>2</v>
      </c>
      <c r="J9" s="45"/>
      <c r="K9" s="23"/>
      <c r="L9" s="104"/>
    </row>
    <row r="10" spans="1:12" ht="57" customHeight="1">
      <c r="A10" s="172" t="s">
        <v>231</v>
      </c>
      <c r="B10" s="112" t="s">
        <v>28</v>
      </c>
      <c r="C10" s="15" t="s">
        <v>0</v>
      </c>
      <c r="D10" s="15">
        <f t="shared" si="0"/>
        <v>118</v>
      </c>
      <c r="E10" s="15">
        <v>21</v>
      </c>
      <c r="F10" s="15">
        <v>83</v>
      </c>
      <c r="G10" s="15">
        <v>14</v>
      </c>
      <c r="H10" s="15">
        <v>0</v>
      </c>
      <c r="I10" s="23">
        <f t="shared" si="1"/>
        <v>2.0593220338983049</v>
      </c>
      <c r="J10" s="45" t="s">
        <v>328</v>
      </c>
      <c r="K10" s="46">
        <v>3.5642369552890698E-5</v>
      </c>
      <c r="L10" s="104" t="s">
        <v>69</v>
      </c>
    </row>
    <row r="11" spans="1:12" ht="40" customHeight="1">
      <c r="A11" s="172"/>
      <c r="B11" s="112"/>
      <c r="C11" s="15" t="s">
        <v>1</v>
      </c>
      <c r="D11" s="15">
        <f t="shared" si="0"/>
        <v>115</v>
      </c>
      <c r="E11" s="15">
        <v>45</v>
      </c>
      <c r="F11" s="15">
        <v>67</v>
      </c>
      <c r="G11" s="15">
        <v>3</v>
      </c>
      <c r="H11" s="15">
        <v>0</v>
      </c>
      <c r="I11" s="23">
        <f t="shared" si="1"/>
        <v>2.3652173913043479</v>
      </c>
      <c r="J11" s="45"/>
      <c r="K11" s="23"/>
      <c r="L11" s="104"/>
    </row>
    <row r="12" spans="1:12" ht="57" customHeight="1">
      <c r="A12" s="172"/>
      <c r="B12" s="111" t="s">
        <v>228</v>
      </c>
      <c r="C12" s="15" t="s">
        <v>0</v>
      </c>
      <c r="D12" s="15">
        <f t="shared" si="0"/>
        <v>120</v>
      </c>
      <c r="E12" s="15">
        <v>20</v>
      </c>
      <c r="F12" s="15">
        <v>83</v>
      </c>
      <c r="G12" s="15">
        <v>17</v>
      </c>
      <c r="H12" s="15">
        <v>0</v>
      </c>
      <c r="I12" s="23">
        <f t="shared" si="1"/>
        <v>2.0249999999999999</v>
      </c>
      <c r="J12" s="45" t="s">
        <v>352</v>
      </c>
      <c r="K12" s="15">
        <v>0.32707882189762899</v>
      </c>
      <c r="L12" s="104"/>
    </row>
    <row r="13" spans="1:12" ht="40" customHeight="1">
      <c r="A13" s="172"/>
      <c r="B13" s="112"/>
      <c r="C13" s="15" t="s">
        <v>1</v>
      </c>
      <c r="D13" s="15">
        <f t="shared" si="0"/>
        <v>115</v>
      </c>
      <c r="E13" s="15">
        <v>22</v>
      </c>
      <c r="F13" s="15">
        <v>82</v>
      </c>
      <c r="G13" s="15">
        <v>11</v>
      </c>
      <c r="H13" s="15">
        <v>0</v>
      </c>
      <c r="I13" s="23">
        <f t="shared" si="1"/>
        <v>2.0956521739130434</v>
      </c>
      <c r="J13" s="45"/>
      <c r="K13" s="23"/>
      <c r="L13" s="104"/>
    </row>
    <row r="14" spans="1:12" ht="40" customHeight="1">
      <c r="A14" s="172"/>
      <c r="B14" s="112" t="s">
        <v>229</v>
      </c>
      <c r="C14" s="15" t="s">
        <v>0</v>
      </c>
      <c r="D14" s="15">
        <f t="shared" si="0"/>
        <v>119</v>
      </c>
      <c r="E14" s="15">
        <v>19</v>
      </c>
      <c r="F14" s="15">
        <v>82</v>
      </c>
      <c r="G14" s="15">
        <v>18</v>
      </c>
      <c r="H14" s="15">
        <v>0</v>
      </c>
      <c r="I14" s="23">
        <f t="shared" si="1"/>
        <v>2.0084033613445378</v>
      </c>
      <c r="J14" s="48" t="s">
        <v>353</v>
      </c>
      <c r="K14" s="15">
        <v>0.71445730045828004</v>
      </c>
      <c r="L14" s="104"/>
    </row>
    <row r="15" spans="1:12" ht="40" customHeight="1">
      <c r="A15" s="172"/>
      <c r="B15" s="112"/>
      <c r="C15" s="15" t="s">
        <v>1</v>
      </c>
      <c r="D15" s="15">
        <f t="shared" si="0"/>
        <v>114</v>
      </c>
      <c r="E15" s="15">
        <v>19</v>
      </c>
      <c r="F15" s="15">
        <v>80</v>
      </c>
      <c r="G15" s="15">
        <v>15</v>
      </c>
      <c r="H15" s="15">
        <v>0</v>
      </c>
      <c r="I15" s="23">
        <f t="shared" si="1"/>
        <v>2.0350877192982457</v>
      </c>
      <c r="J15" s="45"/>
      <c r="K15" s="23"/>
      <c r="L15" s="104"/>
    </row>
    <row r="24" ht="14" customHeight="1"/>
    <row r="27" ht="14" customHeight="1"/>
  </sheetData>
  <mergeCells count="19">
    <mergeCell ref="A2:A3"/>
    <mergeCell ref="B2:B3"/>
    <mergeCell ref="C2:C3"/>
    <mergeCell ref="D2:D3"/>
    <mergeCell ref="E2:H2"/>
    <mergeCell ref="I2:I3"/>
    <mergeCell ref="J2:K3"/>
    <mergeCell ref="L2:L3"/>
    <mergeCell ref="B4:B5"/>
    <mergeCell ref="B1:D1"/>
    <mergeCell ref="B8:B9"/>
    <mergeCell ref="A4:A9"/>
    <mergeCell ref="A10:A15"/>
    <mergeCell ref="L4:L9"/>
    <mergeCell ref="L10:L15"/>
    <mergeCell ref="B6:B7"/>
    <mergeCell ref="B10:B11"/>
    <mergeCell ref="B12:B13"/>
    <mergeCell ref="B14:B15"/>
  </mergeCells>
  <phoneticPr fontId="1"/>
  <pageMargins left="0.7" right="0.7" top="0.75" bottom="0.75" header="0.3" footer="0.3"/>
  <pageSetup paperSize="9" scale="40" fitToHeight="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Figure 1</vt:lpstr>
      <vt:lpstr>Figure 1 figure suppelement1</vt:lpstr>
      <vt:lpstr>Figure 2</vt:lpstr>
      <vt:lpstr>Figure 2 figure supplement1</vt:lpstr>
      <vt:lpstr>Figure 3</vt:lpstr>
      <vt:lpstr>Figure4</vt:lpstr>
      <vt:lpstr>Figure4 figure supplement1</vt:lpstr>
      <vt:lpstr>Figure 5</vt:lpstr>
      <vt:lpstr>Figure5 figure supplement1</vt:lpstr>
      <vt:lpstr>Figure6</vt:lpstr>
      <vt:lpstr>Figure6 figure supplement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2020-09-05T13:27:27Z</dcterms:modified>
</cp:coreProperties>
</file>