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raimu.igh.cnrs.fr\IGH\E-Massy\bernard.de.massy\frederic Baudat\Hellspaper\forsubmission\forelife\revisionelife\sourcedataforeliferev\"/>
    </mc:Choice>
  </mc:AlternateContent>
  <xr:revisionPtr revIDLastSave="0" documentId="13_ncr:1_{37F4B64B-3B7E-4DF9-9760-47FB843C2EBF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8" i="1" l="1"/>
  <c r="S19" i="1" l="1"/>
  <c r="S20" i="1"/>
  <c r="T23" i="1"/>
  <c r="T16" i="1"/>
  <c r="S16" i="1"/>
  <c r="T13" i="1"/>
  <c r="S13" i="1"/>
  <c r="T9" i="1"/>
  <c r="T22" i="1" s="1"/>
  <c r="S9" i="1"/>
  <c r="S22" i="1" s="1"/>
  <c r="T6" i="1"/>
  <c r="T19" i="1" s="1"/>
  <c r="S6" i="1"/>
  <c r="T20" i="1" l="1"/>
  <c r="S23" i="1"/>
  <c r="I12" i="1"/>
  <c r="I5" i="1"/>
  <c r="G16" i="1"/>
  <c r="F16" i="1"/>
  <c r="E16" i="1"/>
  <c r="D16" i="1"/>
  <c r="C16" i="1"/>
  <c r="B16" i="1"/>
  <c r="N15" i="1"/>
  <c r="M15" i="1"/>
  <c r="M16" i="1" s="1"/>
  <c r="K15" i="1"/>
  <c r="J15" i="1"/>
  <c r="I15" i="1"/>
  <c r="G13" i="1"/>
  <c r="F13" i="1"/>
  <c r="E13" i="1"/>
  <c r="D13" i="1"/>
  <c r="C13" i="1"/>
  <c r="B13" i="1"/>
  <c r="N12" i="1"/>
  <c r="M12" i="1"/>
  <c r="K12" i="1"/>
  <c r="J12" i="1"/>
  <c r="I13" i="1" s="1"/>
  <c r="N13" i="1" l="1"/>
  <c r="I16" i="1"/>
  <c r="N16" i="1"/>
  <c r="M13" i="1"/>
  <c r="J16" i="1"/>
  <c r="K13" i="1"/>
  <c r="K16" i="1"/>
  <c r="J13" i="1"/>
  <c r="N8" i="1"/>
  <c r="N5" i="1"/>
  <c r="M8" i="1"/>
  <c r="M5" i="1"/>
  <c r="K8" i="1"/>
  <c r="J8" i="1"/>
  <c r="I8" i="1"/>
  <c r="K5" i="1"/>
  <c r="J5" i="1"/>
  <c r="G9" i="1"/>
  <c r="F9" i="1"/>
  <c r="E9" i="1"/>
  <c r="D9" i="1"/>
  <c r="C9" i="1"/>
  <c r="B9" i="1"/>
  <c r="C6" i="1"/>
  <c r="D6" i="1"/>
  <c r="E6" i="1"/>
  <c r="F6" i="1"/>
  <c r="G6" i="1"/>
  <c r="B6" i="1"/>
  <c r="B19" i="1" l="1"/>
  <c r="B20" i="1"/>
  <c r="C20" i="1"/>
  <c r="C19" i="1"/>
  <c r="E23" i="1"/>
  <c r="E22" i="1"/>
  <c r="D20" i="1"/>
  <c r="D19" i="1"/>
  <c r="G20" i="1"/>
  <c r="G19" i="1"/>
  <c r="F20" i="1"/>
  <c r="F19" i="1"/>
  <c r="B23" i="1"/>
  <c r="B22" i="1"/>
  <c r="F23" i="1"/>
  <c r="F22" i="1"/>
  <c r="D23" i="1"/>
  <c r="D22" i="1"/>
  <c r="E19" i="1"/>
  <c r="E20" i="1"/>
  <c r="C22" i="1"/>
  <c r="C23" i="1"/>
  <c r="G22" i="1"/>
  <c r="G23" i="1"/>
  <c r="J9" i="1"/>
  <c r="I6" i="1"/>
  <c r="N6" i="1"/>
  <c r="N9" i="1"/>
  <c r="K9" i="1"/>
  <c r="K6" i="1"/>
  <c r="M6" i="1"/>
  <c r="J6" i="1"/>
  <c r="I9" i="1"/>
  <c r="M9" i="1"/>
  <c r="M19" i="1" l="1"/>
  <c r="M20" i="1"/>
  <c r="S29" i="1"/>
  <c r="S28" i="1"/>
  <c r="T29" i="1"/>
  <c r="T32" i="1"/>
  <c r="T31" i="1"/>
  <c r="S32" i="1"/>
  <c r="S31" i="1"/>
  <c r="M22" i="1"/>
  <c r="M23" i="1"/>
  <c r="K20" i="1"/>
  <c r="K19" i="1"/>
  <c r="I19" i="1"/>
  <c r="I20" i="1"/>
  <c r="I22" i="1"/>
  <c r="I23" i="1"/>
  <c r="K23" i="1"/>
  <c r="K22" i="1"/>
  <c r="J23" i="1"/>
  <c r="J22" i="1"/>
  <c r="J20" i="1"/>
  <c r="J19" i="1"/>
  <c r="N22" i="1"/>
  <c r="N23" i="1"/>
  <c r="N20" i="1"/>
  <c r="N19" i="1"/>
</calcChain>
</file>

<file path=xl/sharedStrings.xml><?xml version="1.0" encoding="utf-8"?>
<sst xmlns="http://schemas.openxmlformats.org/spreadsheetml/2006/main" count="111" uniqueCount="37">
  <si>
    <t>0</t>
  </si>
  <si>
    <t>&gt;10</t>
  </si>
  <si>
    <t>1-10</t>
  </si>
  <si>
    <t>Control</t>
  </si>
  <si>
    <t>Hells cKO</t>
  </si>
  <si>
    <t>n</t>
  </si>
  <si>
    <t>%</t>
  </si>
  <si>
    <t>no spermatid</t>
  </si>
  <si>
    <t>spermatids</t>
  </si>
  <si>
    <t>A</t>
  </si>
  <si>
    <t>C</t>
  </si>
  <si>
    <t>B</t>
  </si>
  <si>
    <t>D</t>
  </si>
  <si>
    <t>Moy(A;B)</t>
  </si>
  <si>
    <t>Moy(C;D)</t>
  </si>
  <si>
    <t>63, f/-; Str+/+</t>
  </si>
  <si>
    <t>64, f/-; StrTg/+</t>
  </si>
  <si>
    <t>40dpp</t>
  </si>
  <si>
    <t>Spematids</t>
  </si>
  <si>
    <t>NO</t>
  </si>
  <si>
    <t>YES</t>
  </si>
  <si>
    <t>#TUNEL-positive cells</t>
  </si>
  <si>
    <t>cKO</t>
  </si>
  <si>
    <t>Images (on OMERO)</t>
  </si>
  <si>
    <t>62, f/-; Str0/0</t>
  </si>
  <si>
    <t>61, f/-; StrTg/+</t>
  </si>
  <si>
    <t>spematids</t>
  </si>
  <si>
    <t>PAS (RHEM1543)</t>
  </si>
  <si>
    <t>62 (PAS), 63 (TUNEL)</t>
  </si>
  <si>
    <t>61 (PAS), 64 (TUNEL)</t>
  </si>
  <si>
    <t>Moy</t>
  </si>
  <si>
    <t>STD</t>
  </si>
  <si>
    <t>MOY</t>
  </si>
  <si>
    <t>Hellsctrl</t>
  </si>
  <si>
    <t>HellscKO</t>
  </si>
  <si>
    <t>Hells CTRL</t>
  </si>
  <si>
    <r>
      <t xml:space="preserve">Hells </t>
    </r>
    <r>
      <rPr>
        <sz val="11"/>
        <color theme="1"/>
        <rFont val="Calibri"/>
        <family val="2"/>
        <scheme val="minor"/>
      </rPr>
      <t>cKO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</si>
</sst>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49" fontId="0" fillId="0" borderId="0" xfId="0" applyNumberFormat="1" applyAlignment="1">
      <alignment horizontal="center"/>
    </xf>
    <xf numFmtId="9" fontId="0" fillId="0" borderId="0" xfId="1" applyFont="1"/>
    <xf numFmtId="0" fontId="0" fillId="0" borderId="0" xfId="0" applyAlignment="1">
      <alignment wrapText="1"/>
    </xf>
    <xf numFmtId="0" fontId="2" fillId="0" borderId="0" xfId="0" applyFont="1"/>
    <xf numFmtId="1" fontId="0" fillId="0" borderId="0" xfId="2" applyNumberFormat="1" applyFont="1"/>
    <xf numFmtId="1" fontId="0" fillId="0" borderId="0" xfId="1" applyNumberFormat="1" applyFont="1"/>
    <xf numFmtId="9" fontId="0" fillId="0" borderId="0" xfId="0" applyNumberFormat="1"/>
    <xf numFmtId="0" fontId="0" fillId="0" borderId="1" xfId="0" applyBorder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1" fontId="0" fillId="0" borderId="0" xfId="2" applyNumberFormat="1" applyFont="1" applyBorder="1"/>
    <xf numFmtId="0" fontId="0" fillId="0" borderId="6" xfId="0" applyBorder="1"/>
    <xf numFmtId="1" fontId="0" fillId="0" borderId="0" xfId="1" applyNumberFormat="1" applyFont="1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0" fillId="0" borderId="0" xfId="0" applyFill="1" applyBorder="1"/>
    <xf numFmtId="0" fontId="0" fillId="0" borderId="5" xfId="0" applyFont="1" applyBorder="1"/>
    <xf numFmtId="0" fontId="0" fillId="0" borderId="3" xfId="0" applyBorder="1" applyAlignment="1">
      <alignment horizontal="center" wrapText="1"/>
    </xf>
    <xf numFmtId="0" fontId="2" fillId="0" borderId="5" xfId="0" applyFont="1" applyBorder="1"/>
    <xf numFmtId="164" fontId="0" fillId="0" borderId="0" xfId="1" applyNumberFormat="1" applyFont="1"/>
    <xf numFmtId="0" fontId="3" fillId="0" borderId="0" xfId="0" applyFont="1"/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Feuil1!$H$20</c:f>
              <c:strCache>
                <c:ptCount val="1"/>
                <c:pt idx="0">
                  <c:v>Hells CTRL</c:v>
                </c:pt>
              </c:strCache>
            </c:strRef>
          </c:tx>
          <c:spPr>
            <a:noFill/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Feuil1!$I$4:$K$4</c:f>
              <c:strCache>
                <c:ptCount val="3"/>
                <c:pt idx="0">
                  <c:v>0</c:v>
                </c:pt>
                <c:pt idx="1">
                  <c:v>1-10</c:v>
                </c:pt>
                <c:pt idx="2">
                  <c:v>&gt;10</c:v>
                </c:pt>
              </c:strCache>
            </c:strRef>
          </c:cat>
          <c:val>
            <c:numRef>
              <c:f>Feuil1!$I$19:$K$19</c:f>
              <c:numCache>
                <c:formatCode>0</c:formatCode>
                <c:ptCount val="3"/>
                <c:pt idx="0">
                  <c:v>86.501784803671598</c:v>
                </c:pt>
                <c:pt idx="1">
                  <c:v>13.498215196328406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6D-4659-BD60-9672B645A959}"/>
            </c:ext>
          </c:extLst>
        </c:ser>
        <c:ser>
          <c:idx val="1"/>
          <c:order val="1"/>
          <c:tx>
            <c:strRef>
              <c:f>Feuil1!$H$23</c:f>
              <c:strCache>
                <c:ptCount val="1"/>
                <c:pt idx="0">
                  <c:v>Hells cKO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 w="6350">
              <a:solidFill>
                <a:schemeClr val="bg2">
                  <a:lumMod val="50000"/>
                </a:schemeClr>
              </a:solidFill>
            </a:ln>
            <a:effectLst/>
          </c:spPr>
          <c:invertIfNegative val="0"/>
          <c:cat>
            <c:strRef>
              <c:f>Feuil1!$I$4:$K$4</c:f>
              <c:strCache>
                <c:ptCount val="3"/>
                <c:pt idx="0">
                  <c:v>0</c:v>
                </c:pt>
                <c:pt idx="1">
                  <c:v>1-10</c:v>
                </c:pt>
                <c:pt idx="2">
                  <c:v>&gt;10</c:v>
                </c:pt>
              </c:strCache>
            </c:strRef>
          </c:cat>
          <c:val>
            <c:numRef>
              <c:f>Feuil1!$I$22:$K$22</c:f>
              <c:numCache>
                <c:formatCode>0</c:formatCode>
                <c:ptCount val="3"/>
                <c:pt idx="0">
                  <c:v>47.420086819258088</c:v>
                </c:pt>
                <c:pt idx="1">
                  <c:v>31.51802157327019</c:v>
                </c:pt>
                <c:pt idx="2">
                  <c:v>21.061891607471718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86D-4659-BD60-9672B645A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153680"/>
        <c:axId val="173154992"/>
      </c:barChart>
      <c:catAx>
        <c:axId val="173153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TUNEL-positive cells per tubule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3154992"/>
        <c:crosses val="autoZero"/>
        <c:auto val="1"/>
        <c:lblAlgn val="ctr"/>
        <c:lblOffset val="100"/>
        <c:noMultiLvlLbl val="0"/>
      </c:catAx>
      <c:valAx>
        <c:axId val="17315499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Tubules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alpha val="96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3153680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</c:legendEntry>
      <c:layout>
        <c:manualLayout>
          <c:xMode val="edge"/>
          <c:yMode val="edge"/>
          <c:x val="0.57195341207349082"/>
          <c:y val="0.19391651849970368"/>
          <c:w val="0.2141576990376203"/>
          <c:h val="0.177756328845991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Feuil1!$S$27</c:f>
              <c:strCache>
                <c:ptCount val="1"/>
                <c:pt idx="0">
                  <c:v>no spermatid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(Feuil1!$Q$28,Feuil1!$Q$31)</c:f>
              <c:strCache>
                <c:ptCount val="2"/>
                <c:pt idx="0">
                  <c:v>Hellsctrl</c:v>
                </c:pt>
                <c:pt idx="1">
                  <c:v>HellscKO</c:v>
                </c:pt>
              </c:strCache>
            </c:strRef>
          </c:cat>
          <c:val>
            <c:numRef>
              <c:f>(Feuil1!$S$28,Feuil1!$S$31)</c:f>
              <c:numCache>
                <c:formatCode>0</c:formatCode>
                <c:ptCount val="2"/>
                <c:pt idx="0">
                  <c:v>0.14204545454545456</c:v>
                </c:pt>
                <c:pt idx="1">
                  <c:v>88.999359642854699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6-4C75-BD12-287ADF4F79F7}"/>
            </c:ext>
          </c:extLst>
        </c:ser>
        <c:ser>
          <c:idx val="1"/>
          <c:order val="1"/>
          <c:tx>
            <c:strRef>
              <c:f>Feuil1!$T$27</c:f>
              <c:strCache>
                <c:ptCount val="1"/>
                <c:pt idx="0">
                  <c:v>spematids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(Feuil1!$Q$28,Feuil1!$Q$31)</c:f>
              <c:strCache>
                <c:ptCount val="2"/>
                <c:pt idx="0">
                  <c:v>Hellsctrl</c:v>
                </c:pt>
                <c:pt idx="1">
                  <c:v>HellscKO</c:v>
                </c:pt>
              </c:strCache>
            </c:strRef>
          </c:cat>
          <c:val>
            <c:numRef>
              <c:f>(Feuil1!$T$28,Feuil1!$T$31)</c:f>
              <c:numCache>
                <c:formatCode>0</c:formatCode>
                <c:ptCount val="2"/>
                <c:pt idx="0">
                  <c:v>99.857954545454547</c:v>
                </c:pt>
                <c:pt idx="1">
                  <c:v>11.000640357145315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D6-4C75-BD12-287ADF4F7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153680"/>
        <c:axId val="173154992"/>
      </c:barChart>
      <c:catAx>
        <c:axId val="1731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154992"/>
        <c:crosses val="autoZero"/>
        <c:auto val="1"/>
        <c:lblAlgn val="ctr"/>
        <c:lblOffset val="100"/>
        <c:noMultiLvlLbl val="0"/>
      </c:catAx>
      <c:valAx>
        <c:axId val="1731549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Tubules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153680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362007874015738"/>
          <c:y val="0.17671223388743071"/>
          <c:w val="0.2391576990376203"/>
          <c:h val="0.179399241761446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23</xdr:row>
      <xdr:rowOff>176212</xdr:rowOff>
    </xdr:from>
    <xdr:to>
      <xdr:col>7</xdr:col>
      <xdr:colOff>742950</xdr:colOff>
      <xdr:row>38</xdr:row>
      <xdr:rowOff>61912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152400</xdr:colOff>
      <xdr:row>23</xdr:row>
      <xdr:rowOff>180975</xdr:rowOff>
    </xdr:from>
    <xdr:to>
      <xdr:col>15</xdr:col>
      <xdr:colOff>152400</xdr:colOff>
      <xdr:row>38</xdr:row>
      <xdr:rowOff>66675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4"/>
  <sheetViews>
    <sheetView tabSelected="1" zoomScale="95" zoomScaleNormal="95" workbookViewId="0">
      <selection activeCell="R37" sqref="R37"/>
    </sheetView>
  </sheetViews>
  <sheetFormatPr baseColWidth="10" defaultRowHeight="15" x14ac:dyDescent="0.25"/>
  <cols>
    <col min="1" max="1" width="20.140625" customWidth="1"/>
  </cols>
  <sheetData>
    <row r="1" spans="1:21" s="1" customFormat="1" x14ac:dyDescent="0.25">
      <c r="A1" s="1" t="s">
        <v>21</v>
      </c>
      <c r="B1" s="9">
        <v>0</v>
      </c>
      <c r="C1" s="9" t="s">
        <v>2</v>
      </c>
      <c r="D1" s="9" t="s">
        <v>1</v>
      </c>
      <c r="E1" s="9" t="s">
        <v>0</v>
      </c>
      <c r="F1" s="9" t="s">
        <v>2</v>
      </c>
      <c r="G1" s="9" t="s">
        <v>1</v>
      </c>
      <c r="H1" s="1" t="s">
        <v>21</v>
      </c>
      <c r="I1" s="9" t="s">
        <v>0</v>
      </c>
      <c r="J1" s="9" t="s">
        <v>2</v>
      </c>
      <c r="K1" s="9" t="s">
        <v>1</v>
      </c>
      <c r="M1" s="9"/>
      <c r="N1" s="9"/>
      <c r="Q1" t="s">
        <v>27</v>
      </c>
    </row>
    <row r="2" spans="1:21" ht="30" x14ac:dyDescent="0.25">
      <c r="A2" t="s">
        <v>18</v>
      </c>
      <c r="B2" s="3" t="s">
        <v>19</v>
      </c>
      <c r="C2" s="3" t="s">
        <v>19</v>
      </c>
      <c r="D2" s="3" t="s">
        <v>19</v>
      </c>
      <c r="E2" s="3" t="s">
        <v>20</v>
      </c>
      <c r="F2" s="3" t="s">
        <v>20</v>
      </c>
      <c r="G2" s="3" t="s">
        <v>20</v>
      </c>
      <c r="I2" s="3"/>
      <c r="J2" s="3"/>
      <c r="K2" s="3"/>
      <c r="M2" s="9" t="s">
        <v>7</v>
      </c>
      <c r="N2" s="9" t="s">
        <v>8</v>
      </c>
      <c r="S2" s="10" t="s">
        <v>7</v>
      </c>
      <c r="T2" t="s">
        <v>26</v>
      </c>
    </row>
    <row r="3" spans="1:21" x14ac:dyDescent="0.25">
      <c r="B3" s="1"/>
      <c r="C3" s="1"/>
      <c r="D3" s="1"/>
      <c r="E3" s="1"/>
      <c r="F3" s="1"/>
      <c r="G3" s="1"/>
      <c r="I3" s="1"/>
      <c r="J3" s="1"/>
      <c r="K3" s="1"/>
    </row>
    <row r="4" spans="1:21" x14ac:dyDescent="0.25">
      <c r="A4" t="s">
        <v>17</v>
      </c>
      <c r="I4" s="1">
        <v>0</v>
      </c>
      <c r="J4" s="1" t="s">
        <v>2</v>
      </c>
      <c r="K4" s="1" t="s">
        <v>1</v>
      </c>
      <c r="Q4" t="s">
        <v>17</v>
      </c>
    </row>
    <row r="5" spans="1:21" x14ac:dyDescent="0.25">
      <c r="A5" s="4" t="s">
        <v>35</v>
      </c>
      <c r="B5">
        <v>0</v>
      </c>
      <c r="C5">
        <v>0</v>
      </c>
      <c r="D5">
        <v>0</v>
      </c>
      <c r="E5">
        <v>156</v>
      </c>
      <c r="F5">
        <v>29</v>
      </c>
      <c r="G5">
        <v>0</v>
      </c>
      <c r="I5">
        <f>SUM(B5,E5)</f>
        <v>156</v>
      </c>
      <c r="J5">
        <f t="shared" ref="J5" si="0">SUM(C5,F5)</f>
        <v>29</v>
      </c>
      <c r="K5">
        <f>SUM(D5,G5)</f>
        <v>0</v>
      </c>
      <c r="L5" t="s">
        <v>5</v>
      </c>
      <c r="M5">
        <f>SUM(B5:D5)</f>
        <v>0</v>
      </c>
      <c r="N5">
        <f>SUM(E5:G5)</f>
        <v>185</v>
      </c>
      <c r="O5" t="s">
        <v>5</v>
      </c>
      <c r="Q5" t="s">
        <v>3</v>
      </c>
      <c r="R5" t="s">
        <v>5</v>
      </c>
      <c r="S5">
        <v>1</v>
      </c>
      <c r="T5">
        <v>175</v>
      </c>
    </row>
    <row r="6" spans="1:21" x14ac:dyDescent="0.25">
      <c r="A6" t="s">
        <v>9</v>
      </c>
      <c r="B6" s="2">
        <f>B5/SUM($B5:$G5)</f>
        <v>0</v>
      </c>
      <c r="C6" s="2">
        <f t="shared" ref="C6:F6" si="1">C5/SUM($B5:$G5)</f>
        <v>0</v>
      </c>
      <c r="D6" s="2">
        <f t="shared" si="1"/>
        <v>0</v>
      </c>
      <c r="E6" s="2">
        <f t="shared" si="1"/>
        <v>0.84324324324324329</v>
      </c>
      <c r="F6" s="2">
        <f t="shared" si="1"/>
        <v>0.15675675675675677</v>
      </c>
      <c r="G6" s="2">
        <f>G5/SUM($B5:$G5)</f>
        <v>0</v>
      </c>
      <c r="H6" t="s">
        <v>3</v>
      </c>
      <c r="I6" s="5">
        <f>I5/SUM($I5:$K5)*100</f>
        <v>84.324324324324323</v>
      </c>
      <c r="J6" s="5">
        <f t="shared" ref="J6:K6" si="2">J5/SUM($I5:$K5)*100</f>
        <v>15.675675675675677</v>
      </c>
      <c r="K6" s="5">
        <f t="shared" si="2"/>
        <v>0</v>
      </c>
      <c r="L6" t="s">
        <v>6</v>
      </c>
      <c r="M6" s="26">
        <f>M5/($M5+$N5)*100</f>
        <v>0</v>
      </c>
      <c r="N6" s="26">
        <f>N5/($M5+$N5)*100</f>
        <v>100</v>
      </c>
      <c r="O6" t="s">
        <v>6</v>
      </c>
      <c r="Q6" t="s">
        <v>24</v>
      </c>
      <c r="R6" t="s">
        <v>6</v>
      </c>
      <c r="S6" s="26">
        <f>S5/($S5+$T5)*100</f>
        <v>0.56818181818181823</v>
      </c>
      <c r="T6" s="26">
        <f>T5/($S5+$T5)*100</f>
        <v>99.431818181818173</v>
      </c>
      <c r="U6" t="s">
        <v>6</v>
      </c>
    </row>
    <row r="7" spans="1:21" x14ac:dyDescent="0.25">
      <c r="A7" t="s">
        <v>15</v>
      </c>
      <c r="Q7" t="s">
        <v>9</v>
      </c>
    </row>
    <row r="8" spans="1:21" x14ac:dyDescent="0.25">
      <c r="A8" s="4" t="s">
        <v>36</v>
      </c>
      <c r="B8">
        <v>58</v>
      </c>
      <c r="C8">
        <v>68</v>
      </c>
      <c r="D8">
        <v>39</v>
      </c>
      <c r="E8">
        <v>7</v>
      </c>
      <c r="F8">
        <v>3</v>
      </c>
      <c r="G8">
        <v>6</v>
      </c>
      <c r="I8">
        <f t="shared" ref="I8:J8" si="3">SUM(B8,E8)</f>
        <v>65</v>
      </c>
      <c r="J8">
        <f t="shared" si="3"/>
        <v>71</v>
      </c>
      <c r="K8">
        <f>SUM(D8,G8)</f>
        <v>45</v>
      </c>
      <c r="L8" t="s">
        <v>5</v>
      </c>
      <c r="M8">
        <f>SUM(B8:D8)</f>
        <v>165</v>
      </c>
      <c r="N8">
        <f>SUM(E8:G8)</f>
        <v>16</v>
      </c>
      <c r="O8" t="s">
        <v>5</v>
      </c>
      <c r="Q8" s="4" t="s">
        <v>4</v>
      </c>
      <c r="R8" t="s">
        <v>5</v>
      </c>
      <c r="S8">
        <v>205</v>
      </c>
      <c r="T8">
        <v>26</v>
      </c>
    </row>
    <row r="9" spans="1:21" x14ac:dyDescent="0.25">
      <c r="A9" t="s">
        <v>10</v>
      </c>
      <c r="B9" s="2">
        <f>B8/SUM($B8:$G8)</f>
        <v>0.32044198895027626</v>
      </c>
      <c r="C9" s="2">
        <f t="shared" ref="C9" si="4">C8/SUM($B8:$G8)</f>
        <v>0.37569060773480661</v>
      </c>
      <c r="D9" s="2">
        <f t="shared" ref="D9" si="5">D8/SUM($B8:$G8)</f>
        <v>0.21546961325966851</v>
      </c>
      <c r="E9" s="2">
        <f t="shared" ref="E9" si="6">E8/SUM($B8:$G8)</f>
        <v>3.8674033149171269E-2</v>
      </c>
      <c r="F9" s="2">
        <f t="shared" ref="F9" si="7">F8/SUM($B8:$G8)</f>
        <v>1.6574585635359115E-2</v>
      </c>
      <c r="G9" s="2">
        <f>G8/SUM($B8:$G8)</f>
        <v>3.3149171270718231E-2</v>
      </c>
      <c r="H9" s="4" t="s">
        <v>36</v>
      </c>
      <c r="I9" s="6">
        <f>I8/SUM($I8:$K8)*100</f>
        <v>35.911602209944753</v>
      </c>
      <c r="J9" s="6">
        <f t="shared" ref="J9" si="8">J8/SUM($I8:$K8)*100</f>
        <v>39.226519337016576</v>
      </c>
      <c r="K9" s="6">
        <f t="shared" ref="K9" si="9">K8/SUM($I8:$K8)*100</f>
        <v>24.861878453038674</v>
      </c>
      <c r="L9" t="s">
        <v>6</v>
      </c>
      <c r="M9" s="26">
        <f>M8/($M8+$N8)*100</f>
        <v>91.160220994475139</v>
      </c>
      <c r="N9" s="26">
        <f>N8/($M8+$N8)*100</f>
        <v>8.8397790055248606</v>
      </c>
      <c r="O9" t="s">
        <v>6</v>
      </c>
      <c r="Q9" t="s">
        <v>25</v>
      </c>
      <c r="R9" t="s">
        <v>6</v>
      </c>
      <c r="S9" s="26">
        <f>S8/($S8+$T8)*100</f>
        <v>88.744588744588754</v>
      </c>
      <c r="T9" s="26">
        <f>T8/($S8+$T8)*100</f>
        <v>11.255411255411255</v>
      </c>
      <c r="U9" t="s">
        <v>6</v>
      </c>
    </row>
    <row r="10" spans="1:21" x14ac:dyDescent="0.25">
      <c r="A10" t="s">
        <v>16</v>
      </c>
      <c r="Q10" t="s">
        <v>10</v>
      </c>
    </row>
    <row r="12" spans="1:21" x14ac:dyDescent="0.25">
      <c r="A12" s="4" t="s">
        <v>35</v>
      </c>
      <c r="B12">
        <v>0</v>
      </c>
      <c r="C12">
        <v>0</v>
      </c>
      <c r="D12">
        <v>0</v>
      </c>
      <c r="E12">
        <v>188</v>
      </c>
      <c r="F12">
        <v>24</v>
      </c>
      <c r="G12">
        <v>0</v>
      </c>
      <c r="I12">
        <f>SUM(B12,E12)</f>
        <v>188</v>
      </c>
      <c r="J12">
        <f t="shared" ref="J12" si="10">SUM(C12,F12)</f>
        <v>24</v>
      </c>
      <c r="K12">
        <f>SUM(D12,G12)</f>
        <v>0</v>
      </c>
      <c r="L12" t="s">
        <v>5</v>
      </c>
      <c r="M12">
        <f>SUM(B12:D12)</f>
        <v>0</v>
      </c>
      <c r="N12">
        <f>SUM(E12:G12)</f>
        <v>212</v>
      </c>
      <c r="O12" t="s">
        <v>5</v>
      </c>
      <c r="Q12" t="s">
        <v>3</v>
      </c>
      <c r="R12" t="s">
        <v>5</v>
      </c>
      <c r="S12">
        <v>0</v>
      </c>
      <c r="T12">
        <v>217</v>
      </c>
    </row>
    <row r="13" spans="1:21" x14ac:dyDescent="0.25">
      <c r="A13" t="s">
        <v>11</v>
      </c>
      <c r="B13" s="2">
        <f>B12/SUM($B12:$G12)</f>
        <v>0</v>
      </c>
      <c r="C13" s="2">
        <f t="shared" ref="C13:F13" si="11">C12/SUM($B12:$G12)</f>
        <v>0</v>
      </c>
      <c r="D13" s="2">
        <f t="shared" si="11"/>
        <v>0</v>
      </c>
      <c r="E13" s="2">
        <f t="shared" si="11"/>
        <v>0.8867924528301887</v>
      </c>
      <c r="F13" s="2">
        <f t="shared" si="11"/>
        <v>0.11320754716981132</v>
      </c>
      <c r="G13" s="2">
        <f>G12/SUM($B12:$G12)</f>
        <v>0</v>
      </c>
      <c r="H13" t="s">
        <v>3</v>
      </c>
      <c r="I13" s="5">
        <f>I12/SUM($I12:$K12)*100</f>
        <v>88.679245283018872</v>
      </c>
      <c r="J13" s="5">
        <f t="shared" ref="J13:K13" si="12">J12/SUM($I12:$K12)*100</f>
        <v>11.320754716981133</v>
      </c>
      <c r="K13" s="5">
        <f t="shared" si="12"/>
        <v>0</v>
      </c>
      <c r="L13" t="s">
        <v>6</v>
      </c>
      <c r="M13" s="26">
        <f>M12/($M12+$N12)*100</f>
        <v>0</v>
      </c>
      <c r="N13" s="26">
        <f>N12/($M12+$N12)*100</f>
        <v>100</v>
      </c>
      <c r="O13" t="s">
        <v>6</v>
      </c>
      <c r="Q13" t="s">
        <v>24</v>
      </c>
      <c r="R13" t="s">
        <v>6</v>
      </c>
      <c r="S13" s="26">
        <f>S12/($S12+$T12)*100</f>
        <v>0</v>
      </c>
      <c r="T13" s="26">
        <f>T12/($S12+$T12)*100</f>
        <v>100</v>
      </c>
      <c r="U13" t="s">
        <v>6</v>
      </c>
    </row>
    <row r="14" spans="1:21" x14ac:dyDescent="0.25">
      <c r="Q14" t="s">
        <v>11</v>
      </c>
    </row>
    <row r="15" spans="1:21" x14ac:dyDescent="0.25">
      <c r="A15" s="4" t="s">
        <v>36</v>
      </c>
      <c r="B15">
        <v>86</v>
      </c>
      <c r="C15">
        <v>37</v>
      </c>
      <c r="D15">
        <v>29</v>
      </c>
      <c r="E15">
        <v>13</v>
      </c>
      <c r="F15">
        <v>3</v>
      </c>
      <c r="G15">
        <v>0</v>
      </c>
      <c r="I15">
        <f t="shared" ref="I15" si="13">SUM(B15,E15)</f>
        <v>99</v>
      </c>
      <c r="J15">
        <f t="shared" ref="J15" si="14">SUM(C15,F15)</f>
        <v>40</v>
      </c>
      <c r="K15">
        <f>SUM(D15,G15)</f>
        <v>29</v>
      </c>
      <c r="L15" t="s">
        <v>5</v>
      </c>
      <c r="M15">
        <f>SUM(B15:D15)</f>
        <v>152</v>
      </c>
      <c r="N15">
        <f>SUM(E15:G15)</f>
        <v>16</v>
      </c>
      <c r="O15" t="s">
        <v>5</v>
      </c>
      <c r="Q15" s="4" t="s">
        <v>4</v>
      </c>
      <c r="R15" t="s">
        <v>5</v>
      </c>
      <c r="S15">
        <v>125</v>
      </c>
      <c r="T15">
        <v>21</v>
      </c>
    </row>
    <row r="16" spans="1:21" x14ac:dyDescent="0.25">
      <c r="A16" t="s">
        <v>12</v>
      </c>
      <c r="B16" s="2">
        <f>B15/SUM($B15:$G15)</f>
        <v>0.51190476190476186</v>
      </c>
      <c r="C16" s="2">
        <f t="shared" ref="C16" si="15">C15/SUM($B15:$G15)</f>
        <v>0.22023809523809523</v>
      </c>
      <c r="D16" s="2">
        <f t="shared" ref="D16:F16" si="16">D15/SUM($B15:$G15)</f>
        <v>0.17261904761904762</v>
      </c>
      <c r="E16" s="2">
        <f t="shared" si="16"/>
        <v>7.7380952380952384E-2</v>
      </c>
      <c r="F16" s="2">
        <f t="shared" si="16"/>
        <v>1.7857142857142856E-2</v>
      </c>
      <c r="G16" s="2">
        <f>G15/SUM($B15:$G15)</f>
        <v>0</v>
      </c>
      <c r="H16" s="4" t="s">
        <v>36</v>
      </c>
      <c r="I16" s="6">
        <f>I15/SUM($I15:$K15)*100</f>
        <v>58.928571428571431</v>
      </c>
      <c r="J16" s="6">
        <f t="shared" ref="J16:K16" si="17">J15/SUM($I15:$K15)*100</f>
        <v>23.809523809523807</v>
      </c>
      <c r="K16" s="6">
        <f t="shared" si="17"/>
        <v>17.261904761904763</v>
      </c>
      <c r="L16" t="s">
        <v>6</v>
      </c>
      <c r="M16" s="26">
        <f>M15/($M15+$N15)*100</f>
        <v>90.476190476190482</v>
      </c>
      <c r="N16" s="26">
        <f>N15/($M15+$N15)*100</f>
        <v>9.5238095238095237</v>
      </c>
      <c r="O16" t="s">
        <v>6</v>
      </c>
      <c r="Q16" t="s">
        <v>25</v>
      </c>
      <c r="R16" t="s">
        <v>6</v>
      </c>
      <c r="S16" s="26">
        <f>S15/($S15+$T15)*100</f>
        <v>85.61643835616438</v>
      </c>
      <c r="T16" s="26">
        <f>T15/($S15+$T15)*100</f>
        <v>14.383561643835616</v>
      </c>
      <c r="U16" t="s">
        <v>6</v>
      </c>
    </row>
    <row r="17" spans="1:21" x14ac:dyDescent="0.25">
      <c r="Q17" t="s">
        <v>12</v>
      </c>
    </row>
    <row r="18" spans="1:2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x14ac:dyDescent="0.25">
      <c r="A19" t="s">
        <v>3</v>
      </c>
      <c r="B19" s="7">
        <f t="shared" ref="B19:G19" si="18">AVERAGE(B6,B13)</f>
        <v>0</v>
      </c>
      <c r="C19" s="7">
        <f t="shared" si="18"/>
        <v>0</v>
      </c>
      <c r="D19" s="7">
        <f t="shared" si="18"/>
        <v>0</v>
      </c>
      <c r="E19" s="7">
        <f t="shared" si="18"/>
        <v>0.865017848036716</v>
      </c>
      <c r="F19" s="7">
        <f t="shared" si="18"/>
        <v>0.13498215196328406</v>
      </c>
      <c r="G19" s="7">
        <f t="shared" si="18"/>
        <v>0</v>
      </c>
      <c r="I19" s="5">
        <f>AVERAGE(I6,I13)</f>
        <v>86.501784803671598</v>
      </c>
      <c r="J19" s="5">
        <f>AVERAGE(J6,J13)</f>
        <v>13.498215196328406</v>
      </c>
      <c r="K19" s="5">
        <f>AVERAGE(K6,K13)</f>
        <v>0</v>
      </c>
      <c r="L19" t="s">
        <v>6</v>
      </c>
      <c r="M19" s="5">
        <f>AVERAGE(M6,M13)</f>
        <v>0</v>
      </c>
      <c r="N19" s="5">
        <f>AVERAGE(N6,N13)</f>
        <v>100</v>
      </c>
      <c r="O19" t="s">
        <v>6</v>
      </c>
      <c r="S19" s="5">
        <f>AVERAGE(S6,S13)</f>
        <v>0.28409090909090912</v>
      </c>
      <c r="T19" s="5">
        <f>AVERAGE(T6,T13)</f>
        <v>99.715909090909093</v>
      </c>
      <c r="U19" t="s">
        <v>6</v>
      </c>
    </row>
    <row r="20" spans="1:21" x14ac:dyDescent="0.25">
      <c r="A20" t="s">
        <v>13</v>
      </c>
      <c r="B20" s="2">
        <f t="shared" ref="B20:G20" si="19">STDEVA(B6,B13)</f>
        <v>0</v>
      </c>
      <c r="C20" s="2">
        <f t="shared" si="19"/>
        <v>0</v>
      </c>
      <c r="D20" s="2">
        <f t="shared" si="19"/>
        <v>0</v>
      </c>
      <c r="E20" s="2">
        <f t="shared" si="19"/>
        <v>3.0793941414243308E-2</v>
      </c>
      <c r="F20" s="2">
        <f t="shared" si="19"/>
        <v>3.079394141424328E-2</v>
      </c>
      <c r="G20" s="2">
        <f t="shared" si="19"/>
        <v>0</v>
      </c>
      <c r="H20" s="4" t="s">
        <v>35</v>
      </c>
      <c r="I20" s="6">
        <f>STDEVA(I6,I13)</f>
        <v>3.0793941414243364</v>
      </c>
      <c r="J20" s="6">
        <f>STDEVA(J6,J13)</f>
        <v>3.0793941414243262</v>
      </c>
      <c r="K20" s="6">
        <f>STDEVA(K6,K13)</f>
        <v>0</v>
      </c>
      <c r="L20" s="5"/>
      <c r="M20" s="6">
        <f>STDEVA(M6,M13)</f>
        <v>0</v>
      </c>
      <c r="N20" s="6">
        <f>STDEVA(N6,N13)</f>
        <v>0</v>
      </c>
      <c r="Q20" s="4" t="s">
        <v>33</v>
      </c>
      <c r="S20" s="6">
        <f>STDEVA(S6,S13)</f>
        <v>0.40176521658326569</v>
      </c>
      <c r="T20" s="6">
        <f>STDEVA(T6,T13)</f>
        <v>0.40176521658327202</v>
      </c>
    </row>
    <row r="21" spans="1:21" x14ac:dyDescent="0.25">
      <c r="H21" s="27"/>
      <c r="I21" s="5"/>
      <c r="J21" s="5"/>
      <c r="K21" s="5"/>
      <c r="L21" s="5"/>
      <c r="M21" s="5"/>
      <c r="N21" s="5"/>
      <c r="S21" s="5"/>
      <c r="T21" s="5"/>
    </row>
    <row r="22" spans="1:21" x14ac:dyDescent="0.25">
      <c r="A22" s="4" t="s">
        <v>4</v>
      </c>
      <c r="B22" s="7">
        <f t="shared" ref="B22:G22" si="20">AVERAGE(B9,B16)</f>
        <v>0.41617337542751909</v>
      </c>
      <c r="C22" s="7">
        <f t="shared" si="20"/>
        <v>0.29796435148645095</v>
      </c>
      <c r="D22" s="7">
        <f t="shared" si="20"/>
        <v>0.19404433043935806</v>
      </c>
      <c r="E22" s="7">
        <f t="shared" si="20"/>
        <v>5.8027492765061826E-2</v>
      </c>
      <c r="F22" s="7">
        <f t="shared" si="20"/>
        <v>1.7215864246250986E-2</v>
      </c>
      <c r="G22" s="7">
        <f t="shared" si="20"/>
        <v>1.6574585635359115E-2</v>
      </c>
      <c r="H22" s="27"/>
      <c r="I22" s="5">
        <f>AVERAGE(I9,I16)</f>
        <v>47.420086819258088</v>
      </c>
      <c r="J22" s="5">
        <f>AVERAGE(J9,J16)</f>
        <v>31.51802157327019</v>
      </c>
      <c r="K22" s="5">
        <f>AVERAGE(K9,K16)</f>
        <v>21.061891607471718</v>
      </c>
      <c r="L22" t="s">
        <v>6</v>
      </c>
      <c r="M22" s="5">
        <f>AVERAGE(M9,M16)</f>
        <v>90.81820573533281</v>
      </c>
      <c r="N22" s="5">
        <f>AVERAGE(N9,N16)</f>
        <v>9.1817942646671931</v>
      </c>
      <c r="O22" t="s">
        <v>6</v>
      </c>
      <c r="S22" s="5">
        <f>AVERAGE(S9,S16)</f>
        <v>87.18051355037656</v>
      </c>
      <c r="T22" s="5">
        <f>AVERAGE(T9,T16)</f>
        <v>12.819486449623437</v>
      </c>
      <c r="U22" t="s">
        <v>6</v>
      </c>
    </row>
    <row r="23" spans="1:21" x14ac:dyDescent="0.25">
      <c r="A23" t="s">
        <v>14</v>
      </c>
      <c r="B23" s="2">
        <f t="shared" ref="B23:G23" si="21">STDEVA(B9,B16)</f>
        <v>0.13538462510089694</v>
      </c>
      <c r="C23" s="2">
        <f t="shared" si="21"/>
        <v>0.10992152573891099</v>
      </c>
      <c r="D23" s="2">
        <f t="shared" si="21"/>
        <v>3.0299925542162383E-2</v>
      </c>
      <c r="E23" s="2">
        <f t="shared" si="21"/>
        <v>2.736992506763241E-2</v>
      </c>
      <c r="F23" s="2">
        <f t="shared" si="21"/>
        <v>9.0690490878306198E-4</v>
      </c>
      <c r="G23" s="2">
        <f t="shared" si="21"/>
        <v>2.3440003796239142E-2</v>
      </c>
      <c r="H23" s="4" t="s">
        <v>36</v>
      </c>
      <c r="I23" s="6">
        <f>STDEVA(I9,I16)</f>
        <v>16.275455016852955</v>
      </c>
      <c r="J23" s="6">
        <f>STDEVA(J9,J16)</f>
        <v>10.901462083012822</v>
      </c>
      <c r="K23" s="6">
        <f>STDEVA(K9,K16)</f>
        <v>5.3739929338401327</v>
      </c>
      <c r="M23" s="6">
        <f>STDEVA(M9,M16)</f>
        <v>0.48368261801763018</v>
      </c>
      <c r="N23" s="6">
        <f>STDEVA(N9,N16)</f>
        <v>0.48368261801763396</v>
      </c>
      <c r="Q23" s="4" t="s">
        <v>34</v>
      </c>
      <c r="S23" s="6">
        <f>STDEVA(S9,S16)</f>
        <v>2.211936352226207</v>
      </c>
      <c r="T23" s="6">
        <f>STDEVA(T9,T16)</f>
        <v>2.2119363522262008</v>
      </c>
    </row>
    <row r="26" spans="1:21" ht="15.75" thickBot="1" x14ac:dyDescent="0.3"/>
    <row r="27" spans="1:21" ht="30" x14ac:dyDescent="0.25">
      <c r="Q27" s="11"/>
      <c r="R27" s="12"/>
      <c r="S27" s="24" t="s">
        <v>7</v>
      </c>
      <c r="T27" s="12" t="s">
        <v>26</v>
      </c>
      <c r="U27" s="13"/>
    </row>
    <row r="28" spans="1:21" x14ac:dyDescent="0.25">
      <c r="Q28" s="25" t="s">
        <v>33</v>
      </c>
      <c r="R28" s="15" t="s">
        <v>30</v>
      </c>
      <c r="S28" s="16">
        <f>AVERAGE(M6,M13,S6,S13)</f>
        <v>0.14204545454545456</v>
      </c>
      <c r="T28" s="16">
        <f>AVERAGE(N6,N13,T6,T13)</f>
        <v>99.857954545454547</v>
      </c>
      <c r="U28" s="17" t="s">
        <v>6</v>
      </c>
    </row>
    <row r="29" spans="1:21" x14ac:dyDescent="0.25">
      <c r="Q29" s="14" t="s">
        <v>28</v>
      </c>
      <c r="R29" s="15" t="s">
        <v>31</v>
      </c>
      <c r="S29" s="18">
        <f>STDEVA(M6,M13,S6,S13)</f>
        <v>0.28409090909090912</v>
      </c>
      <c r="T29" s="18">
        <f>STDEVA(N6,N13,T6,T13)</f>
        <v>0.28409090909091361</v>
      </c>
      <c r="U29" s="17" t="s">
        <v>6</v>
      </c>
    </row>
    <row r="30" spans="1:21" x14ac:dyDescent="0.25">
      <c r="Q30" s="14"/>
      <c r="R30" s="15"/>
      <c r="S30" s="16"/>
      <c r="T30" s="16"/>
      <c r="U30" s="17"/>
    </row>
    <row r="31" spans="1:21" x14ac:dyDescent="0.25">
      <c r="Q31" s="25" t="s">
        <v>34</v>
      </c>
      <c r="R31" s="15" t="s">
        <v>32</v>
      </c>
      <c r="S31" s="16">
        <f>AVERAGE(M9,M16,S9,S16)</f>
        <v>88.999359642854699</v>
      </c>
      <c r="T31" s="16">
        <f>AVERAGE(N9,N16,T9,T16)</f>
        <v>11.000640357145315</v>
      </c>
      <c r="U31" s="17" t="s">
        <v>6</v>
      </c>
    </row>
    <row r="32" spans="1:21" x14ac:dyDescent="0.25">
      <c r="Q32" s="23" t="s">
        <v>29</v>
      </c>
      <c r="R32" s="22" t="s">
        <v>31</v>
      </c>
      <c r="S32" s="18">
        <f>STDEVA(M9,M16,S9,S16)</f>
        <v>2.4738240124527788</v>
      </c>
      <c r="T32" s="18">
        <f>STDEVA(N9,N16,T9,T16)</f>
        <v>2.4738240124527722</v>
      </c>
      <c r="U32" s="17" t="s">
        <v>6</v>
      </c>
    </row>
    <row r="33" spans="1:21" ht="15.75" thickBot="1" x14ac:dyDescent="0.3">
      <c r="Q33" s="21"/>
      <c r="R33" s="19"/>
      <c r="S33" s="19"/>
      <c r="T33" s="19"/>
      <c r="U33" s="20"/>
    </row>
    <row r="42" spans="1:21" x14ac:dyDescent="0.25">
      <c r="A42" t="s">
        <v>23</v>
      </c>
    </row>
    <row r="43" spans="1:21" x14ac:dyDescent="0.25">
      <c r="A43" t="s">
        <v>3</v>
      </c>
      <c r="B43">
        <v>715608</v>
      </c>
      <c r="C43">
        <v>715609</v>
      </c>
      <c r="D43">
        <v>715610</v>
      </c>
      <c r="E43">
        <v>715611</v>
      </c>
      <c r="F43">
        <v>715612</v>
      </c>
      <c r="G43">
        <v>715613</v>
      </c>
      <c r="H43">
        <v>715614</v>
      </c>
      <c r="I43">
        <v>715615</v>
      </c>
      <c r="J43">
        <v>715616</v>
      </c>
      <c r="K43">
        <v>715617</v>
      </c>
      <c r="L43">
        <v>715618</v>
      </c>
      <c r="M43">
        <v>715619</v>
      </c>
      <c r="N43">
        <v>715620</v>
      </c>
      <c r="O43">
        <v>715621</v>
      </c>
      <c r="P43">
        <v>715622</v>
      </c>
      <c r="Q43">
        <v>715623</v>
      </c>
      <c r="R43">
        <v>715624</v>
      </c>
      <c r="S43">
        <v>715625</v>
      </c>
      <c r="T43">
        <v>715626</v>
      </c>
      <c r="U43">
        <v>715627</v>
      </c>
    </row>
    <row r="44" spans="1:21" x14ac:dyDescent="0.25">
      <c r="A44" t="s">
        <v>22</v>
      </c>
      <c r="B44">
        <v>715630</v>
      </c>
      <c r="C44">
        <v>715631</v>
      </c>
      <c r="D44">
        <v>715632</v>
      </c>
      <c r="E44">
        <v>715633</v>
      </c>
      <c r="F44">
        <v>715634</v>
      </c>
      <c r="G44">
        <v>715635</v>
      </c>
      <c r="H44">
        <v>715636</v>
      </c>
      <c r="I44">
        <v>715637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Baudat</dc:creator>
  <cp:lastModifiedBy>Bernard de Massy</cp:lastModifiedBy>
  <dcterms:created xsi:type="dcterms:W3CDTF">2019-12-05T15:13:13Z</dcterms:created>
  <dcterms:modified xsi:type="dcterms:W3CDTF">2020-08-27T16:18:50Z</dcterms:modified>
</cp:coreProperties>
</file>