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eli\Desktop\"/>
    </mc:Choice>
  </mc:AlternateContent>
  <bookViews>
    <workbookView xWindow="360" yWindow="432" windowWidth="24672" windowHeight="11796" activeTab="1"/>
  </bookViews>
  <sheets>
    <sheet name="F3FS1B LB fatty acid analysis" sheetId="1" r:id="rId1"/>
    <sheet name="F3FS1D SMM fatty acid analysis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J14" i="2" l="1"/>
  <c r="I14" i="2"/>
  <c r="H14" i="2"/>
  <c r="E14" i="2"/>
  <c r="U14" i="2" s="1"/>
  <c r="D14" i="2"/>
  <c r="T14" i="2" s="1"/>
  <c r="C14" i="2"/>
  <c r="S14" i="2" s="1"/>
  <c r="U13" i="2"/>
  <c r="O13" i="2"/>
  <c r="J13" i="2"/>
  <c r="I13" i="2"/>
  <c r="H13" i="2"/>
  <c r="E13" i="2"/>
  <c r="D13" i="2"/>
  <c r="N13" i="2" s="1"/>
  <c r="C13" i="2"/>
  <c r="M13" i="2" s="1"/>
  <c r="J11" i="2"/>
  <c r="I11" i="2"/>
  <c r="H11" i="2"/>
  <c r="E11" i="2"/>
  <c r="D11" i="2"/>
  <c r="C11" i="2"/>
  <c r="U10" i="2"/>
  <c r="T10" i="2"/>
  <c r="S10" i="2"/>
  <c r="O10" i="2"/>
  <c r="N10" i="2"/>
  <c r="M10" i="2"/>
  <c r="U9" i="2"/>
  <c r="T9" i="2"/>
  <c r="S9" i="2"/>
  <c r="O9" i="2"/>
  <c r="N9" i="2"/>
  <c r="M9" i="2"/>
  <c r="U8" i="2"/>
  <c r="T8" i="2"/>
  <c r="S8" i="2"/>
  <c r="O8" i="2"/>
  <c r="N8" i="2"/>
  <c r="M8" i="2"/>
  <c r="U7" i="2"/>
  <c r="T7" i="2"/>
  <c r="S7" i="2"/>
  <c r="O7" i="2"/>
  <c r="N7" i="2"/>
  <c r="M7" i="2"/>
  <c r="U6" i="2"/>
  <c r="T6" i="2"/>
  <c r="S6" i="2"/>
  <c r="O6" i="2"/>
  <c r="N6" i="2"/>
  <c r="M6" i="2"/>
  <c r="U5" i="2"/>
  <c r="T5" i="2"/>
  <c r="S5" i="2"/>
  <c r="O5" i="2"/>
  <c r="N5" i="2"/>
  <c r="M5" i="2"/>
  <c r="U4" i="2"/>
  <c r="T4" i="2"/>
  <c r="S4" i="2"/>
  <c r="O4" i="2"/>
  <c r="N4" i="2"/>
  <c r="M4" i="2"/>
  <c r="T13" i="2" l="1"/>
  <c r="M14" i="2"/>
  <c r="S13" i="2"/>
  <c r="N14" i="2"/>
  <c r="O14" i="2"/>
  <c r="R6" i="1" l="1"/>
  <c r="M6" i="1"/>
  <c r="O10" i="1"/>
  <c r="N5" i="1"/>
  <c r="O5" i="1"/>
  <c r="N6" i="1"/>
  <c r="O6" i="1"/>
  <c r="N7" i="1"/>
  <c r="O7" i="1"/>
  <c r="N8" i="1"/>
  <c r="O8" i="1"/>
  <c r="N9" i="1"/>
  <c r="O9" i="1"/>
  <c r="N10" i="1"/>
  <c r="N11" i="1"/>
  <c r="O11" i="1"/>
  <c r="M7" i="1"/>
  <c r="M8" i="1"/>
  <c r="M9" i="1"/>
  <c r="M10" i="1"/>
  <c r="M11" i="1"/>
  <c r="M5" i="1"/>
  <c r="T8" i="1"/>
  <c r="T9" i="1"/>
  <c r="T11" i="1"/>
  <c r="T10" i="1"/>
  <c r="T7" i="1"/>
  <c r="T6" i="1"/>
  <c r="T5" i="1"/>
  <c r="S11" i="1"/>
  <c r="S10" i="1"/>
  <c r="S9" i="1"/>
  <c r="S8" i="1"/>
  <c r="S7" i="1"/>
  <c r="S6" i="1"/>
  <c r="S5" i="1"/>
  <c r="R11" i="1"/>
  <c r="R10" i="1"/>
  <c r="R9" i="1"/>
  <c r="R8" i="1"/>
  <c r="R7" i="1"/>
  <c r="R5" i="1"/>
  <c r="J15" i="1"/>
  <c r="H14" i="1"/>
  <c r="I15" i="1" l="1"/>
  <c r="H15" i="1"/>
  <c r="J14" i="1"/>
  <c r="I14" i="1"/>
  <c r="J12" i="1"/>
  <c r="I12" i="1"/>
  <c r="H12" i="1"/>
  <c r="E15" i="1"/>
  <c r="O15" i="1" s="1"/>
  <c r="D15" i="1"/>
  <c r="C15" i="1"/>
  <c r="E14" i="1"/>
  <c r="D14" i="1"/>
  <c r="C14" i="1"/>
  <c r="M14" i="1" s="1"/>
  <c r="E12" i="1"/>
  <c r="D12" i="1"/>
  <c r="C12" i="1"/>
  <c r="R14" i="1" l="1"/>
  <c r="T15" i="1"/>
  <c r="T14" i="1"/>
  <c r="O14" i="1"/>
  <c r="M15" i="1"/>
  <c r="R15" i="1"/>
  <c r="S15" i="1"/>
  <c r="N15" i="1"/>
  <c r="S14" i="1"/>
  <c r="N14" i="1"/>
</calcChain>
</file>

<file path=xl/sharedStrings.xml><?xml version="1.0" encoding="utf-8"?>
<sst xmlns="http://schemas.openxmlformats.org/spreadsheetml/2006/main" count="136" uniqueCount="25">
  <si>
    <t>FATTY ACID</t>
  </si>
  <si>
    <t>wt</t>
  </si>
  <si>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</rPr>
      <t>flo</t>
    </r>
    <r>
      <rPr>
        <i/>
        <sz val="11"/>
        <color theme="1"/>
        <rFont val="Calibri"/>
        <family val="2"/>
        <scheme val="minor"/>
      </rPr>
      <t>AT</t>
    </r>
  </si>
  <si>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  <scheme val="minor"/>
      </rPr>
      <t>ponA</t>
    </r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  <scheme val="minor"/>
      </rPr>
      <t>floAT</t>
    </r>
  </si>
  <si>
    <t>14:0 iso</t>
  </si>
  <si>
    <t>15:0 iso</t>
  </si>
  <si>
    <t>15:0 anteiso</t>
  </si>
  <si>
    <t>16:0 iso</t>
  </si>
  <si>
    <t>16;0</t>
  </si>
  <si>
    <t>17:0 iso</t>
  </si>
  <si>
    <t>17:0 anteiso</t>
  </si>
  <si>
    <t>summary [%]</t>
  </si>
  <si>
    <t>C17/C15</t>
  </si>
  <si>
    <t>iso/anteiso</t>
  </si>
  <si>
    <t>LB-1</t>
  </si>
  <si>
    <t>LB-2</t>
  </si>
  <si>
    <t>stdev</t>
  </si>
  <si>
    <t>c17/c15</t>
  </si>
  <si>
    <t>average</t>
  </si>
  <si>
    <t>LB standard dev</t>
  </si>
  <si>
    <t>LB average</t>
  </si>
  <si>
    <t>SMM-1</t>
  </si>
  <si>
    <t>SMM-2</t>
  </si>
  <si>
    <t>SMM average</t>
  </si>
  <si>
    <t>SMM 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</si>
</sst>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2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'F3FS1B LB fatty acid analysis'!$B$29:$G$29</c:f>
                <c:numCache>
                  <c:formatCode>General</c:formatCode>
                  <c:ptCount val="6"/>
                  <c:pt idx="0">
                    <c:v>8.2628083987170402E-3</c:v>
                  </c:pt>
                  <c:pt idx="1">
                    <c:v>4.8284921057375098E-5</c:v>
                  </c:pt>
                  <c:pt idx="2">
                    <c:v>9.894822257568164E-3</c:v>
                  </c:pt>
                  <c:pt idx="3">
                    <c:v>6.3790272859080176E-5</c:v>
                  </c:pt>
                  <c:pt idx="4">
                    <c:v>2.5965649674161564E-2</c:v>
                  </c:pt>
                  <c:pt idx="5">
                    <c:v>0.26911190150740727</c:v>
                  </c:pt>
                </c:numCache>
              </c:numRef>
            </c:plus>
            <c:minus>
              <c:numRef>
                <c:f>'F3FS1B LB fatty acid analysis'!$B$29:$G$29</c:f>
                <c:numCache>
                  <c:formatCode>General</c:formatCode>
                  <c:ptCount val="6"/>
                  <c:pt idx="0">
                    <c:v>8.2628083987170402E-3</c:v>
                  </c:pt>
                  <c:pt idx="1">
                    <c:v>4.8284921057375098E-5</c:v>
                  </c:pt>
                  <c:pt idx="2">
                    <c:v>9.894822257568164E-3</c:v>
                  </c:pt>
                  <c:pt idx="3">
                    <c:v>6.3790272859080176E-5</c:v>
                  </c:pt>
                  <c:pt idx="4">
                    <c:v>2.5965649674161564E-2</c:v>
                  </c:pt>
                  <c:pt idx="5">
                    <c:v>0.26911190150740727</c:v>
                  </c:pt>
                </c:numCache>
              </c:numRef>
            </c:minus>
          </c:errBars>
          <c:cat>
            <c:strRef>
              <c:f>'F3FS1B LB fatty acid analysis'!$B$27:$G$27</c:f>
              <c:strCache>
                <c:ptCount val="6"/>
                <c:pt idx="0">
                  <c:v>wt</c:v>
                </c:pt>
                <c:pt idx="1">
                  <c:v>ΔfloAT</c:v>
                </c:pt>
                <c:pt idx="2">
                  <c:v>ΔponAΔfloAT</c:v>
                </c:pt>
                <c:pt idx="3">
                  <c:v>wt</c:v>
                </c:pt>
                <c:pt idx="4">
                  <c:v>ΔfloAT</c:v>
                </c:pt>
                <c:pt idx="5">
                  <c:v>ΔponAΔfloAT</c:v>
                </c:pt>
              </c:strCache>
            </c:strRef>
          </c:cat>
          <c:val>
            <c:numRef>
              <c:f>'F3FS1B LB fatty acid analysis'!$B$28:$G$28</c:f>
              <c:numCache>
                <c:formatCode>General</c:formatCode>
                <c:ptCount val="6"/>
                <c:pt idx="0">
                  <c:v>0.44891800891945122</c:v>
                </c:pt>
                <c:pt idx="1">
                  <c:v>0.47656234252756402</c:v>
                </c:pt>
                <c:pt idx="2">
                  <c:v>0.50177523390759937</c:v>
                </c:pt>
                <c:pt idx="3">
                  <c:v>0.77620274200249273</c:v>
                </c:pt>
                <c:pt idx="4">
                  <c:v>0.74396004078292666</c:v>
                </c:pt>
                <c:pt idx="5">
                  <c:v>0.83322563306258968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F-4791-A9FA-0FC7E820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61019648"/>
        <c:axId val="212544896"/>
      </c:barChart>
      <c:catAx>
        <c:axId val="61019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2544896"/>
        <c:crosses val="autoZero"/>
        <c:auto val="1"/>
        <c:lblAlgn val="ctr"/>
        <c:lblOffset val="100"/>
        <c:noMultiLvlLbl val="0"/>
      </c:catAx>
      <c:valAx>
        <c:axId val="212544896"/>
        <c:scaling>
          <c:orientation val="minMax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61019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[1]Sheet1!$B$21:$G$21</c:f>
                <c:numCache>
                  <c:formatCode>General</c:formatCode>
                  <c:ptCount val="6"/>
                  <c:pt idx="0">
                    <c:v>2.0050002138967182E-2</c:v>
                  </c:pt>
                  <c:pt idx="1">
                    <c:v>3.2606745987465005E-2</c:v>
                  </c:pt>
                  <c:pt idx="2">
                    <c:v>1.01327382223503E-2</c:v>
                  </c:pt>
                  <c:pt idx="3">
                    <c:v>0.10619053584342493</c:v>
                  </c:pt>
                  <c:pt idx="4">
                    <c:v>9.1236243084397123E-2</c:v>
                  </c:pt>
                  <c:pt idx="5">
                    <c:v>6.3549125448011459E-2</c:v>
                  </c:pt>
                </c:numCache>
              </c:numRef>
            </c:plus>
            <c:minus>
              <c:numRef>
                <c:f>[1]Sheet1!$B$21:$G$21</c:f>
                <c:numCache>
                  <c:formatCode>General</c:formatCode>
                  <c:ptCount val="6"/>
                  <c:pt idx="0">
                    <c:v>2.0050002138967182E-2</c:v>
                  </c:pt>
                  <c:pt idx="1">
                    <c:v>3.2606745987465005E-2</c:v>
                  </c:pt>
                  <c:pt idx="2">
                    <c:v>1.01327382223503E-2</c:v>
                  </c:pt>
                  <c:pt idx="3">
                    <c:v>0.10619053584342493</c:v>
                  </c:pt>
                  <c:pt idx="4">
                    <c:v>9.1236243084397123E-2</c:v>
                  </c:pt>
                  <c:pt idx="5">
                    <c:v>6.3549125448011459E-2</c:v>
                  </c:pt>
                </c:numCache>
              </c:numRef>
            </c:minus>
          </c:errBars>
          <c:cat>
            <c:strRef>
              <c:f>[1]Sheet1!$B$19:$G$19</c:f>
              <c:strCache>
                <c:ptCount val="6"/>
                <c:pt idx="0">
                  <c:v>wt</c:v>
                </c:pt>
                <c:pt idx="1">
                  <c:v>ΔfloAT</c:v>
                </c:pt>
                <c:pt idx="2">
                  <c:v>ΔponAΔfloAT</c:v>
                </c:pt>
                <c:pt idx="3">
                  <c:v>wt</c:v>
                </c:pt>
                <c:pt idx="4">
                  <c:v>ΔfloAT</c:v>
                </c:pt>
                <c:pt idx="5">
                  <c:v>ΔponAΔfloAT</c:v>
                </c:pt>
              </c:strCache>
            </c:strRef>
          </c:cat>
          <c:val>
            <c:numRef>
              <c:f>[1]Sheet1!$B$20:$G$20</c:f>
              <c:numCache>
                <c:formatCode>General</c:formatCode>
                <c:ptCount val="6"/>
                <c:pt idx="0">
                  <c:v>0.43081653788461549</c:v>
                </c:pt>
                <c:pt idx="1">
                  <c:v>0.40429397615026358</c:v>
                </c:pt>
                <c:pt idx="2">
                  <c:v>0.57332674536616635</c:v>
                </c:pt>
                <c:pt idx="3">
                  <c:v>0.74496094390477574</c:v>
                </c:pt>
                <c:pt idx="4">
                  <c:v>0.86080319103581493</c:v>
                </c:pt>
                <c:pt idx="5">
                  <c:v>0.66806846676216924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5-48BA-A6EC-D3DE9D5B5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173376"/>
        <c:axId val="212547200"/>
      </c:barChart>
      <c:catAx>
        <c:axId val="317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2547200"/>
        <c:crosses val="autoZero"/>
        <c:auto val="1"/>
        <c:lblAlgn val="ctr"/>
        <c:lblOffset val="100"/>
        <c:noMultiLvlLbl val="0"/>
      </c:catAx>
      <c:valAx>
        <c:axId val="212547200"/>
        <c:scaling>
          <c:orientation val="minMax"/>
          <c:max val="1.2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317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123824</xdr:colOff>
      <xdr:row>18</xdr:row>
      <xdr:rowOff>9525</xdr:rowOff>
    </xdr:from>
    <xdr:to>
      <xdr:col>16</xdr:col>
      <xdr:colOff>76199</xdr:colOff>
      <xdr:row>32</xdr:row>
      <xdr:rowOff>80961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16</xdr:row>
      <xdr:rowOff>85725</xdr:rowOff>
    </xdr:from>
    <xdr:to>
      <xdr:col>14</xdr:col>
      <xdr:colOff>542925</xdr:colOff>
      <xdr:row>30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Flotilin%20membrane%20paper\AFTER%20REVISION%20FIGURES%20FINAL\Figure%203%20&#8211;%20figure%20supplement%201\2019-07-24%20SMM%202%20replicant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9">
          <cell r="B19" t="str">
            <v>wt</v>
          </cell>
          <cell r="C19" t="str">
            <v>ΔfloAT</v>
          </cell>
          <cell r="D19" t="str">
            <v>ΔponAΔfloAT</v>
          </cell>
          <cell r="E19" t="str">
            <v>wt</v>
          </cell>
          <cell r="F19" t="str">
            <v>ΔfloAT</v>
          </cell>
          <cell r="G19" t="str">
            <v>ΔponAΔfloAT</v>
          </cell>
        </row>
        <row r="20">
          <cell r="B20">
            <v>0.43081653788461549</v>
          </cell>
          <cell r="C20">
            <v>0.40429397615026358</v>
          </cell>
          <cell r="D20">
            <v>0.57332674536616635</v>
          </cell>
          <cell r="E20">
            <v>0.74496094390477574</v>
          </cell>
          <cell r="F20">
            <v>0.86080319103581493</v>
          </cell>
          <cell r="G20">
            <v>0.66806846676216924</v>
          </cell>
        </row>
        <row r="21">
          <cell r="B21">
            <v>2.0050002138967182E-2</v>
          </cell>
          <cell r="C21">
            <v>3.2606745987465005E-2</v>
          </cell>
          <cell r="D21">
            <v>1.01327382223503E-2</v>
          </cell>
          <cell r="E21">
            <v>0.10619053584342493</v>
          </cell>
          <cell r="F21">
            <v>9.1236243084397123E-2</v>
          </cell>
          <cell r="G21">
            <v>6.3549125448011459E-2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9"/>
  <sheetViews>
    <sheetView workbookViewId="0">
      <selection activeCell="D37" sqref="D37"/>
    </sheetView>
  </sheetViews>
  <sheetFormatPr defaultRowHeight="14.4" x14ac:dyDescent="0.3"/>
  <cols>
    <col min="3" max="4" width="12" bestFit="1" customWidth="1"/>
  </cols>
  <sheetData>
    <row r="2" spans="2:20" x14ac:dyDescent="0.3">
      <c r="B2" t="s">
        <v>14</v>
      </c>
      <c r="G2" t="s">
        <v>15</v>
      </c>
      <c r="L2" t="s">
        <v>20</v>
      </c>
      <c r="Q2" t="s">
        <v>19</v>
      </c>
    </row>
    <row r="4" spans="2:20" x14ac:dyDescent="0.3">
      <c r="B4" t="s">
        <v>0</v>
      </c>
      <c r="C4" t="s">
        <v>1</v>
      </c>
      <c r="D4" t="s">
        <v>2</v>
      </c>
      <c r="E4" t="s">
        <v>3</v>
      </c>
      <c r="G4" t="s">
        <v>0</v>
      </c>
      <c r="H4" t="s">
        <v>1</v>
      </c>
      <c r="I4" t="s">
        <v>2</v>
      </c>
      <c r="J4" t="s">
        <v>3</v>
      </c>
      <c r="L4" t="s">
        <v>0</v>
      </c>
      <c r="M4" t="s">
        <v>1</v>
      </c>
      <c r="N4" t="s">
        <v>2</v>
      </c>
      <c r="O4" t="s">
        <v>3</v>
      </c>
      <c r="Q4" t="s">
        <v>0</v>
      </c>
      <c r="R4" t="s">
        <v>1</v>
      </c>
      <c r="S4" t="s">
        <v>2</v>
      </c>
      <c r="T4" t="s">
        <v>3</v>
      </c>
    </row>
    <row r="5" spans="2:20" x14ac:dyDescent="0.3">
      <c r="B5" t="s">
        <v>4</v>
      </c>
      <c r="C5">
        <v>1.65</v>
      </c>
      <c r="D5">
        <v>1.32</v>
      </c>
      <c r="E5">
        <v>2.14</v>
      </c>
      <c r="G5" t="s">
        <v>4</v>
      </c>
      <c r="H5">
        <v>1.55</v>
      </c>
      <c r="I5">
        <v>1.22</v>
      </c>
      <c r="J5">
        <v>1.46</v>
      </c>
      <c r="L5" t="s">
        <v>4</v>
      </c>
      <c r="M5">
        <f>AVERAGE(C5,H5)</f>
        <v>1.6</v>
      </c>
      <c r="N5">
        <f t="shared" ref="N5:O11" si="0">AVERAGE(D5,I5)</f>
        <v>1.27</v>
      </c>
      <c r="O5">
        <f t="shared" si="0"/>
        <v>1.8</v>
      </c>
      <c r="Q5" t="s">
        <v>4</v>
      </c>
      <c r="R5">
        <f t="shared" ref="R5:T11" si="1">STDEV(C5,H5)</f>
        <v>7.0710678118654655E-2</v>
      </c>
      <c r="S5">
        <f t="shared" si="1"/>
        <v>7.0710678118654821E-2</v>
      </c>
      <c r="T5">
        <f t="shared" si="1"/>
        <v>0.48083261120685172</v>
      </c>
    </row>
    <row r="6" spans="2:20" x14ac:dyDescent="0.3">
      <c r="B6" t="s">
        <v>5</v>
      </c>
      <c r="C6">
        <v>20.04</v>
      </c>
      <c r="D6">
        <v>20.010000000000002</v>
      </c>
      <c r="E6">
        <v>21.96</v>
      </c>
      <c r="G6" t="s">
        <v>5</v>
      </c>
      <c r="H6">
        <v>20.47</v>
      </c>
      <c r="I6">
        <v>19.940000000000001</v>
      </c>
      <c r="J6">
        <v>16.170000000000002</v>
      </c>
      <c r="L6" t="s">
        <v>5</v>
      </c>
      <c r="M6">
        <f>AVERAGE(C6,H6)</f>
        <v>20.254999999999999</v>
      </c>
      <c r="N6">
        <f t="shared" si="0"/>
        <v>19.975000000000001</v>
      </c>
      <c r="O6">
        <f t="shared" si="0"/>
        <v>19.065000000000001</v>
      </c>
      <c r="Q6" t="s">
        <v>5</v>
      </c>
      <c r="R6">
        <f t="shared" si="1"/>
        <v>0.30405591591021525</v>
      </c>
      <c r="S6">
        <f t="shared" si="1"/>
        <v>4.9497474683058526E-2</v>
      </c>
      <c r="T6">
        <f t="shared" si="1"/>
        <v>4.0941482630701156</v>
      </c>
    </row>
    <row r="7" spans="2:20" x14ac:dyDescent="0.3">
      <c r="B7" s="1" t="s">
        <v>6</v>
      </c>
      <c r="C7">
        <v>37.58</v>
      </c>
      <c r="D7">
        <v>37.46</v>
      </c>
      <c r="E7">
        <v>33.58</v>
      </c>
      <c r="G7" s="1" t="s">
        <v>6</v>
      </c>
      <c r="H7">
        <v>38.659999999999997</v>
      </c>
      <c r="I7">
        <v>39.28</v>
      </c>
      <c r="J7">
        <v>39.69</v>
      </c>
      <c r="L7" s="1" t="s">
        <v>6</v>
      </c>
      <c r="M7">
        <f t="shared" ref="M7:M11" si="2">AVERAGE(C7,H7)</f>
        <v>38.119999999999997</v>
      </c>
      <c r="N7">
        <f t="shared" si="0"/>
        <v>38.370000000000005</v>
      </c>
      <c r="O7">
        <f t="shared" si="0"/>
        <v>36.634999999999998</v>
      </c>
      <c r="Q7" s="1" t="s">
        <v>6</v>
      </c>
      <c r="R7">
        <f t="shared" si="1"/>
        <v>0.76367532368147018</v>
      </c>
      <c r="S7">
        <f t="shared" si="1"/>
        <v>1.2869343417595167</v>
      </c>
      <c r="T7">
        <f t="shared" si="1"/>
        <v>4.3204224330498047</v>
      </c>
    </row>
    <row r="8" spans="2:20" x14ac:dyDescent="0.3">
      <c r="B8" t="s">
        <v>7</v>
      </c>
      <c r="C8">
        <v>5.34</v>
      </c>
      <c r="D8">
        <v>4.6500000000000004</v>
      </c>
      <c r="E8">
        <v>6.91</v>
      </c>
      <c r="G8" t="s">
        <v>7</v>
      </c>
      <c r="H8">
        <v>5.31</v>
      </c>
      <c r="I8">
        <v>4.16</v>
      </c>
      <c r="J8">
        <v>4.95</v>
      </c>
      <c r="L8" t="s">
        <v>7</v>
      </c>
      <c r="M8">
        <f t="shared" si="2"/>
        <v>5.3249999999999993</v>
      </c>
      <c r="N8">
        <f t="shared" si="0"/>
        <v>4.4050000000000002</v>
      </c>
      <c r="O8">
        <f t="shared" si="0"/>
        <v>5.93</v>
      </c>
      <c r="Q8" t="s">
        <v>7</v>
      </c>
      <c r="R8">
        <f t="shared" si="1"/>
        <v>2.12132034355966E-2</v>
      </c>
      <c r="S8">
        <f t="shared" si="1"/>
        <v>0.34648232278140845</v>
      </c>
      <c r="T8">
        <f t="shared" si="1"/>
        <v>1.3859292911256382</v>
      </c>
    </row>
    <row r="9" spans="2:20" x14ac:dyDescent="0.3">
      <c r="B9" s="2" t="s">
        <v>8</v>
      </c>
      <c r="C9">
        <v>6</v>
      </c>
      <c r="D9">
        <v>5.62</v>
      </c>
      <c r="E9">
        <v>5.36</v>
      </c>
      <c r="G9" s="2" t="s">
        <v>8</v>
      </c>
      <c r="H9">
        <v>4.91</v>
      </c>
      <c r="I9">
        <v>4.95</v>
      </c>
      <c r="J9">
        <v>7.14</v>
      </c>
      <c r="L9" s="2" t="s">
        <v>8</v>
      </c>
      <c r="M9">
        <f t="shared" si="2"/>
        <v>5.4550000000000001</v>
      </c>
      <c r="N9">
        <f t="shared" si="0"/>
        <v>5.2850000000000001</v>
      </c>
      <c r="O9">
        <f t="shared" si="0"/>
        <v>6.25</v>
      </c>
      <c r="Q9" s="2" t="s">
        <v>8</v>
      </c>
      <c r="R9">
        <f t="shared" si="1"/>
        <v>0.77074639149333668</v>
      </c>
      <c r="S9">
        <f t="shared" si="1"/>
        <v>0.47376154339498677</v>
      </c>
      <c r="T9">
        <f t="shared" si="1"/>
        <v>1.2586500705120585</v>
      </c>
    </row>
    <row r="10" spans="2:20" x14ac:dyDescent="0.3">
      <c r="B10" t="s">
        <v>9</v>
      </c>
      <c r="C10">
        <v>12.36</v>
      </c>
      <c r="D10">
        <v>13.31</v>
      </c>
      <c r="E10">
        <v>15.56</v>
      </c>
      <c r="G10" t="s">
        <v>9</v>
      </c>
      <c r="H10">
        <v>13.26</v>
      </c>
      <c r="I10">
        <v>13.71</v>
      </c>
      <c r="J10">
        <v>12.91</v>
      </c>
      <c r="L10" t="s">
        <v>9</v>
      </c>
      <c r="M10">
        <f t="shared" si="2"/>
        <v>12.809999999999999</v>
      </c>
      <c r="N10">
        <f t="shared" si="0"/>
        <v>13.510000000000002</v>
      </c>
      <c r="O10">
        <f>AVERAGE(E10,J10)</f>
        <v>14.234999999999999</v>
      </c>
      <c r="Q10" t="s">
        <v>9</v>
      </c>
      <c r="R10">
        <f t="shared" si="1"/>
        <v>0.63639610306789296</v>
      </c>
      <c r="S10">
        <f t="shared" si="1"/>
        <v>0.28284271247461928</v>
      </c>
      <c r="T10">
        <f t="shared" si="1"/>
        <v>1.8738329701443512</v>
      </c>
    </row>
    <row r="11" spans="2:20" x14ac:dyDescent="0.3">
      <c r="B11" s="1" t="s">
        <v>10</v>
      </c>
      <c r="C11">
        <v>13.17</v>
      </c>
      <c r="D11">
        <v>14.08</v>
      </c>
      <c r="E11">
        <v>11.92</v>
      </c>
      <c r="G11" s="1" t="s">
        <v>10</v>
      </c>
      <c r="H11">
        <v>13.63</v>
      </c>
      <c r="I11">
        <v>14.51</v>
      </c>
      <c r="J11">
        <v>15.51</v>
      </c>
      <c r="L11" s="1" t="s">
        <v>10</v>
      </c>
      <c r="M11">
        <f t="shared" si="2"/>
        <v>13.4</v>
      </c>
      <c r="N11">
        <f t="shared" si="0"/>
        <v>14.295</v>
      </c>
      <c r="O11">
        <f t="shared" si="0"/>
        <v>13.715</v>
      </c>
      <c r="Q11" s="1" t="s">
        <v>10</v>
      </c>
      <c r="R11">
        <f t="shared" si="1"/>
        <v>0.32526911934581249</v>
      </c>
      <c r="S11">
        <f t="shared" si="1"/>
        <v>0.30405591591021525</v>
      </c>
      <c r="T11">
        <f t="shared" si="1"/>
        <v>2.5385133444597066</v>
      </c>
    </row>
    <row r="12" spans="2:20" x14ac:dyDescent="0.3">
      <c r="B12" t="s">
        <v>11</v>
      </c>
      <c r="C12" s="3">
        <f>C5+C6+C7+C8+C9+C10+C11</f>
        <v>96.14</v>
      </c>
      <c r="D12" s="3">
        <f>D5+D6+D7+D8+D9+D10+D11</f>
        <v>96.45</v>
      </c>
      <c r="E12" s="3">
        <f>E5+E6+E7+E8+E9+E10+E11</f>
        <v>97.43</v>
      </c>
      <c r="G12" t="s">
        <v>11</v>
      </c>
      <c r="H12" s="3">
        <f>H5+H6+H7+H8+H9+H10+H11</f>
        <v>97.789999999999992</v>
      </c>
      <c r="I12" s="3">
        <f>I5+I6+I7+I8+I9+I10+I11</f>
        <v>97.77</v>
      </c>
      <c r="J12" s="3">
        <f>J5+J6+J7+J8+J9+J10+J11</f>
        <v>97.83</v>
      </c>
    </row>
    <row r="13" spans="2:20" x14ac:dyDescent="0.3">
      <c r="E13" s="3"/>
      <c r="J13" s="3"/>
    </row>
    <row r="14" spans="2:20" x14ac:dyDescent="0.3">
      <c r="B14" s="3" t="s">
        <v>12</v>
      </c>
      <c r="C14">
        <f>(C11+C10)/(C6+C7)</f>
        <v>0.44307532106907327</v>
      </c>
      <c r="D14">
        <f>(D10+D11)/(D6+D7)</f>
        <v>0.47659648512267272</v>
      </c>
      <c r="E14">
        <f>(E10+E11)/(E6+E7)</f>
        <v>0.49477853799063737</v>
      </c>
      <c r="G14" s="3" t="s">
        <v>12</v>
      </c>
      <c r="H14">
        <f>(H11+H10)/(H6+H7)</f>
        <v>0.45476069676982922</v>
      </c>
      <c r="I14">
        <f>(I10+I11)/(I6+I7)</f>
        <v>0.47652819993245527</v>
      </c>
      <c r="J14">
        <f>(J10+J11)/(J6+J7)</f>
        <v>0.50877192982456143</v>
      </c>
      <c r="L14" s="3" t="s">
        <v>12</v>
      </c>
      <c r="M14">
        <f>(C14+H14)/2</f>
        <v>0.44891800891945122</v>
      </c>
      <c r="N14">
        <f>AVERAGE(D14,I14)</f>
        <v>0.47656234252756402</v>
      </c>
      <c r="O14">
        <f>AVERAGE(E14,J14)</f>
        <v>0.50177523390759937</v>
      </c>
      <c r="Q14" s="3" t="s">
        <v>12</v>
      </c>
      <c r="R14">
        <f t="shared" ref="R14:T15" si="3">STDEV(C14,H14)</f>
        <v>8.2628083987170368E-3</v>
      </c>
      <c r="S14">
        <f t="shared" si="3"/>
        <v>4.8284921057375132E-5</v>
      </c>
      <c r="T14">
        <f t="shared" si="3"/>
        <v>9.894822257568164E-3</v>
      </c>
    </row>
    <row r="15" spans="2:20" x14ac:dyDescent="0.3">
      <c r="B15" s="3" t="s">
        <v>13</v>
      </c>
      <c r="C15">
        <f>(C5+C6+C8+C10)/(C7+C11)</f>
        <v>0.77615763546798033</v>
      </c>
      <c r="D15">
        <f>(D5+D6+D8+D10)/(D7+D11)</f>
        <v>0.76232052774544057</v>
      </c>
      <c r="E15">
        <f>(E5+E6+E8+E10)/(E7+E11)</f>
        <v>1.0235164835164836</v>
      </c>
      <c r="G15" s="3" t="s">
        <v>13</v>
      </c>
      <c r="H15">
        <f>(H5+H6+H8+H10)/(H7+H11)</f>
        <v>0.77624784853700513</v>
      </c>
      <c r="I15">
        <f>(I5+I6+I8+I10)/(I7+I11)</f>
        <v>0.72559955382041275</v>
      </c>
      <c r="J15">
        <f>(J5+J6+J8+J10)/(J7+J11)</f>
        <v>0.64293478260869574</v>
      </c>
      <c r="L15" s="3" t="s">
        <v>13</v>
      </c>
      <c r="M15">
        <f>AVERAGE(C15,H15)</f>
        <v>0.77620274200249273</v>
      </c>
      <c r="N15">
        <f>AVERAGE(D15,I15)</f>
        <v>0.74396004078292666</v>
      </c>
      <c r="O15">
        <f>AVERAGE(E15,J15)</f>
        <v>0.83322563306258968</v>
      </c>
      <c r="Q15" s="3" t="s">
        <v>13</v>
      </c>
      <c r="R15">
        <f t="shared" si="3"/>
        <v>6.3790272859080176E-5</v>
      </c>
      <c r="S15">
        <f t="shared" si="3"/>
        <v>2.5965649674161564E-2</v>
      </c>
      <c r="T15">
        <f t="shared" si="3"/>
        <v>0.26911190150740727</v>
      </c>
    </row>
    <row r="26" spans="1:7" x14ac:dyDescent="0.3">
      <c r="B26" t="s">
        <v>17</v>
      </c>
      <c r="E26" t="s">
        <v>13</v>
      </c>
    </row>
    <row r="27" spans="1:7" x14ac:dyDescent="0.3">
      <c r="B27" t="s">
        <v>1</v>
      </c>
      <c r="C27" t="s">
        <v>2</v>
      </c>
      <c r="D27" t="s">
        <v>3</v>
      </c>
      <c r="E27" t="s">
        <v>1</v>
      </c>
      <c r="F27" t="s">
        <v>2</v>
      </c>
      <c r="G27" t="s">
        <v>3</v>
      </c>
    </row>
    <row r="28" spans="1:7" x14ac:dyDescent="0.3">
      <c r="A28" t="s">
        <v>18</v>
      </c>
      <c r="B28">
        <v>0.44891800891945122</v>
      </c>
      <c r="C28">
        <v>0.47656234252756402</v>
      </c>
      <c r="D28">
        <v>0.50177523390759937</v>
      </c>
      <c r="E28">
        <v>0.77620274200249273</v>
      </c>
      <c r="F28">
        <v>0.74396004078292666</v>
      </c>
      <c r="G28">
        <v>0.83322563306258968</v>
      </c>
    </row>
    <row r="29" spans="1:7" x14ac:dyDescent="0.3">
      <c r="A29" t="s">
        <v>16</v>
      </c>
      <c r="B29">
        <v>8.2628083987170402E-3</v>
      </c>
      <c r="C29">
        <v>4.8284921057375098E-5</v>
      </c>
      <c r="D29">
        <v>9.894822257568164E-3</v>
      </c>
      <c r="E29">
        <v>6.3790272859080176E-5</v>
      </c>
      <c r="F29">
        <v>2.5965649674161564E-2</v>
      </c>
      <c r="G29">
        <v>0.26911190150740727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tabSelected="1" workbookViewId="0">
      <selection activeCell="Q26" sqref="Q26"/>
    </sheetView>
  </sheetViews>
  <sheetFormatPr defaultRowHeight="14.4" x14ac:dyDescent="0.3"/>
  <sheetData>
    <row r="2" spans="2:21" x14ac:dyDescent="0.3">
      <c r="B2" t="s">
        <v>21</v>
      </c>
      <c r="G2" t="s">
        <v>22</v>
      </c>
      <c r="L2" t="s">
        <v>23</v>
      </c>
      <c r="R2" t="s">
        <v>24</v>
      </c>
    </row>
    <row r="3" spans="2:21" x14ac:dyDescent="0.3">
      <c r="B3" t="s">
        <v>0</v>
      </c>
      <c r="C3" t="s">
        <v>1</v>
      </c>
      <c r="D3" t="s">
        <v>2</v>
      </c>
      <c r="E3" t="s">
        <v>3</v>
      </c>
      <c r="G3" t="s">
        <v>0</v>
      </c>
      <c r="H3" t="s">
        <v>1</v>
      </c>
      <c r="I3" t="s">
        <v>2</v>
      </c>
      <c r="J3" t="s">
        <v>3</v>
      </c>
      <c r="L3" t="s">
        <v>0</v>
      </c>
      <c r="M3" t="s">
        <v>1</v>
      </c>
      <c r="N3" t="s">
        <v>2</v>
      </c>
      <c r="O3" t="s">
        <v>3</v>
      </c>
      <c r="R3" t="s">
        <v>0</v>
      </c>
      <c r="S3" t="s">
        <v>1</v>
      </c>
      <c r="T3" t="s">
        <v>2</v>
      </c>
      <c r="U3" t="s">
        <v>3</v>
      </c>
    </row>
    <row r="4" spans="2:21" x14ac:dyDescent="0.3">
      <c r="B4" t="s">
        <v>4</v>
      </c>
      <c r="C4">
        <v>2.48</v>
      </c>
      <c r="D4">
        <v>2.5499999999999998</v>
      </c>
      <c r="E4">
        <v>3.4</v>
      </c>
      <c r="G4" t="s">
        <v>4</v>
      </c>
      <c r="H4">
        <v>2.71</v>
      </c>
      <c r="I4">
        <v>3.69</v>
      </c>
      <c r="J4">
        <v>3.19</v>
      </c>
      <c r="L4" t="s">
        <v>4</v>
      </c>
      <c r="M4">
        <f>AVERAGE(C4,H4)</f>
        <v>2.5949999999999998</v>
      </c>
      <c r="N4">
        <f t="shared" ref="N4:O10" si="0">AVERAGE(D4,I4)</f>
        <v>3.12</v>
      </c>
      <c r="O4">
        <f t="shared" si="0"/>
        <v>3.2949999999999999</v>
      </c>
      <c r="R4" t="s">
        <v>4</v>
      </c>
      <c r="S4">
        <f t="shared" ref="S4:U10" si="1">STDEV(C4,H4)</f>
        <v>0.16263455967290591</v>
      </c>
      <c r="T4">
        <f t="shared" si="1"/>
        <v>0.80610173055266354</v>
      </c>
      <c r="U4">
        <f t="shared" si="1"/>
        <v>0.14849242404917495</v>
      </c>
    </row>
    <row r="5" spans="2:21" x14ac:dyDescent="0.3">
      <c r="B5" t="s">
        <v>5</v>
      </c>
      <c r="C5">
        <v>21.63</v>
      </c>
      <c r="D5">
        <v>20.66</v>
      </c>
      <c r="E5">
        <v>12.19</v>
      </c>
      <c r="G5" t="s">
        <v>5</v>
      </c>
      <c r="H5">
        <v>17.309999999999999</v>
      </c>
      <c r="I5">
        <v>22.7</v>
      </c>
      <c r="J5">
        <v>10.49</v>
      </c>
      <c r="L5" t="s">
        <v>5</v>
      </c>
      <c r="M5">
        <f t="shared" ref="M5:M10" si="2">AVERAGE(C5,H5)</f>
        <v>19.47</v>
      </c>
      <c r="N5">
        <f t="shared" si="0"/>
        <v>21.68</v>
      </c>
      <c r="O5">
        <f t="shared" si="0"/>
        <v>11.34</v>
      </c>
      <c r="R5" t="s">
        <v>5</v>
      </c>
      <c r="S5">
        <f t="shared" si="1"/>
        <v>3.0547012947258985</v>
      </c>
      <c r="T5">
        <f t="shared" si="1"/>
        <v>1.4424978336205563</v>
      </c>
      <c r="U5">
        <f t="shared" si="1"/>
        <v>1.2020815280171302</v>
      </c>
    </row>
    <row r="6" spans="2:21" x14ac:dyDescent="0.3">
      <c r="B6" s="1" t="s">
        <v>6</v>
      </c>
      <c r="C6">
        <v>38.71</v>
      </c>
      <c r="D6">
        <v>39.01</v>
      </c>
      <c r="E6">
        <v>37.99</v>
      </c>
      <c r="G6" s="1" t="s">
        <v>6</v>
      </c>
      <c r="H6">
        <v>41.32</v>
      </c>
      <c r="I6">
        <v>37.42</v>
      </c>
      <c r="J6">
        <v>39.950000000000003</v>
      </c>
      <c r="L6" s="1" t="s">
        <v>6</v>
      </c>
      <c r="M6">
        <f t="shared" si="2"/>
        <v>40.015000000000001</v>
      </c>
      <c r="N6">
        <f t="shared" si="0"/>
        <v>38.215000000000003</v>
      </c>
      <c r="O6">
        <f t="shared" si="0"/>
        <v>38.97</v>
      </c>
      <c r="R6" s="1" t="s">
        <v>6</v>
      </c>
      <c r="S6">
        <f t="shared" si="1"/>
        <v>1.8455486988968888</v>
      </c>
      <c r="T6">
        <f t="shared" si="1"/>
        <v>1.1242997820866079</v>
      </c>
      <c r="U6">
        <f t="shared" si="1"/>
        <v>1.3859292911256338</v>
      </c>
    </row>
    <row r="7" spans="2:21" x14ac:dyDescent="0.3">
      <c r="B7" t="s">
        <v>7</v>
      </c>
      <c r="C7">
        <v>8.6300000000000008</v>
      </c>
      <c r="D7">
        <v>9.1</v>
      </c>
      <c r="E7">
        <v>13.51</v>
      </c>
      <c r="G7" t="s">
        <v>7</v>
      </c>
      <c r="H7">
        <v>9.7899999999999991</v>
      </c>
      <c r="I7">
        <v>10.46</v>
      </c>
      <c r="J7">
        <v>13.78</v>
      </c>
      <c r="L7" t="s">
        <v>7</v>
      </c>
      <c r="M7">
        <f t="shared" si="2"/>
        <v>9.2100000000000009</v>
      </c>
      <c r="N7">
        <f t="shared" si="0"/>
        <v>9.7800000000000011</v>
      </c>
      <c r="O7">
        <f t="shared" si="0"/>
        <v>13.645</v>
      </c>
      <c r="R7" t="s">
        <v>7</v>
      </c>
      <c r="S7">
        <f t="shared" si="1"/>
        <v>0.820243866176394</v>
      </c>
      <c r="T7">
        <f t="shared" si="1"/>
        <v>0.96166522241370544</v>
      </c>
      <c r="U7">
        <f t="shared" si="1"/>
        <v>0.19091883092036754</v>
      </c>
    </row>
    <row r="8" spans="2:21" x14ac:dyDescent="0.3">
      <c r="B8" s="2" t="s">
        <v>8</v>
      </c>
      <c r="C8">
        <v>2.57</v>
      </c>
      <c r="D8">
        <v>2.38</v>
      </c>
      <c r="E8">
        <v>2.54</v>
      </c>
      <c r="G8" s="2" t="s">
        <v>8</v>
      </c>
      <c r="H8">
        <v>2.59</v>
      </c>
      <c r="I8">
        <v>2.42</v>
      </c>
      <c r="J8">
        <v>2.46</v>
      </c>
      <c r="L8" s="2" t="s">
        <v>8</v>
      </c>
      <c r="M8">
        <f t="shared" si="2"/>
        <v>2.58</v>
      </c>
      <c r="N8">
        <f t="shared" si="0"/>
        <v>2.4</v>
      </c>
      <c r="O8">
        <f t="shared" si="0"/>
        <v>2.5</v>
      </c>
      <c r="R8" s="2" t="s">
        <v>8</v>
      </c>
      <c r="S8">
        <f t="shared" si="1"/>
        <v>1.4142135623730963E-2</v>
      </c>
      <c r="T8">
        <f t="shared" si="1"/>
        <v>2.8284271247461926E-2</v>
      </c>
      <c r="U8">
        <f t="shared" si="1"/>
        <v>5.6568542494923851E-2</v>
      </c>
    </row>
    <row r="9" spans="2:21" x14ac:dyDescent="0.3">
      <c r="B9" t="s">
        <v>9</v>
      </c>
      <c r="C9">
        <v>10.78</v>
      </c>
      <c r="D9">
        <v>10.61</v>
      </c>
      <c r="E9">
        <v>10.65</v>
      </c>
      <c r="G9" t="s">
        <v>9</v>
      </c>
      <c r="H9">
        <v>9.19</v>
      </c>
      <c r="I9">
        <v>9.86</v>
      </c>
      <c r="J9">
        <v>9.66</v>
      </c>
      <c r="L9" t="s">
        <v>9</v>
      </c>
      <c r="M9">
        <f t="shared" si="2"/>
        <v>9.9849999999999994</v>
      </c>
      <c r="N9">
        <f t="shared" si="0"/>
        <v>10.234999999999999</v>
      </c>
      <c r="O9">
        <f t="shared" si="0"/>
        <v>10.155000000000001</v>
      </c>
      <c r="R9" t="s">
        <v>9</v>
      </c>
      <c r="S9">
        <f t="shared" si="1"/>
        <v>1.1242997820866105</v>
      </c>
      <c r="T9">
        <f t="shared" si="1"/>
        <v>0.5303300858899106</v>
      </c>
      <c r="U9">
        <f t="shared" si="1"/>
        <v>0.70003571337468218</v>
      </c>
    </row>
    <row r="10" spans="2:21" x14ac:dyDescent="0.3">
      <c r="B10" s="1" t="s">
        <v>10</v>
      </c>
      <c r="C10">
        <v>14.36</v>
      </c>
      <c r="D10">
        <v>14.89</v>
      </c>
      <c r="E10">
        <v>17.760000000000002</v>
      </c>
      <c r="G10" s="1" t="s">
        <v>10</v>
      </c>
      <c r="H10">
        <v>16.899999999999999</v>
      </c>
      <c r="I10">
        <v>13.06</v>
      </c>
      <c r="J10">
        <v>19.62</v>
      </c>
      <c r="L10" s="1" t="s">
        <v>10</v>
      </c>
      <c r="M10">
        <f t="shared" si="2"/>
        <v>15.629999999999999</v>
      </c>
      <c r="N10">
        <f t="shared" si="0"/>
        <v>13.975000000000001</v>
      </c>
      <c r="O10">
        <f t="shared" si="0"/>
        <v>18.690000000000001</v>
      </c>
      <c r="R10" s="1" t="s">
        <v>10</v>
      </c>
      <c r="S10">
        <f t="shared" si="1"/>
        <v>1.79605122421383</v>
      </c>
      <c r="T10">
        <f t="shared" si="1"/>
        <v>1.294005409571382</v>
      </c>
      <c r="U10">
        <f t="shared" si="1"/>
        <v>1.3152186130069781</v>
      </c>
    </row>
    <row r="11" spans="2:21" x14ac:dyDescent="0.3">
      <c r="B11" t="s">
        <v>11</v>
      </c>
      <c r="C11" s="3">
        <f>C4+C5+C6+C7+C8+C9+C10</f>
        <v>99.16</v>
      </c>
      <c r="D11" s="3">
        <f>D4+D5+D6+D7+D8+D9+D10</f>
        <v>99.199999999999989</v>
      </c>
      <c r="E11" s="3">
        <f>E4+E5+E6+E7+E8+E9+E10</f>
        <v>98.04000000000002</v>
      </c>
      <c r="G11" t="s">
        <v>11</v>
      </c>
      <c r="H11" s="3">
        <f>H4+H5+H6+H7+H8+H9+H10</f>
        <v>99.81</v>
      </c>
      <c r="I11" s="3">
        <f>I4+I5+I6+I7+I8+I9+I10</f>
        <v>99.610000000000014</v>
      </c>
      <c r="J11" s="3">
        <f>J4+J5+J6+J7+J8+J9+J10</f>
        <v>99.149999999999991</v>
      </c>
    </row>
    <row r="12" spans="2:21" x14ac:dyDescent="0.3">
      <c r="E12" s="3"/>
      <c r="J12" s="3"/>
    </row>
    <row r="13" spans="2:21" x14ac:dyDescent="0.3">
      <c r="B13" s="3" t="s">
        <v>12</v>
      </c>
      <c r="C13">
        <f>(C10+C9)/(C5+C6)</f>
        <v>0.41663904540934704</v>
      </c>
      <c r="D13">
        <f>(D9+D10)/(D5+D6)</f>
        <v>0.42735042735042733</v>
      </c>
      <c r="E13">
        <f>(E9+E10)/(E5+E6)</f>
        <v>0.56616181745715433</v>
      </c>
      <c r="G13" s="3" t="s">
        <v>12</v>
      </c>
      <c r="H13">
        <f>(H9+H10)/(H6+H5)</f>
        <v>0.444994030359884</v>
      </c>
      <c r="I13">
        <f>(I9+I10)/(I5+I6)</f>
        <v>0.38123752495009983</v>
      </c>
      <c r="J13">
        <f>(J9+J10)/(J5+J6)</f>
        <v>0.58049167327517837</v>
      </c>
      <c r="L13" s="3" t="s">
        <v>12</v>
      </c>
      <c r="M13">
        <f t="shared" ref="M13:O14" si="3">AVERAGE(C13,H13)</f>
        <v>0.43081653788461549</v>
      </c>
      <c r="N13">
        <f t="shared" si="3"/>
        <v>0.40429397615026358</v>
      </c>
      <c r="O13">
        <f t="shared" si="3"/>
        <v>0.57332674536616635</v>
      </c>
      <c r="R13" s="3" t="s">
        <v>12</v>
      </c>
      <c r="S13">
        <f t="shared" ref="S13:U14" si="4">STDEV(C13,H13)</f>
        <v>2.0050002138967182E-2</v>
      </c>
      <c r="T13">
        <f t="shared" si="4"/>
        <v>3.2606745987465005E-2</v>
      </c>
      <c r="U13">
        <f t="shared" si="4"/>
        <v>1.01327382223503E-2</v>
      </c>
    </row>
    <row r="14" spans="2:21" x14ac:dyDescent="0.3">
      <c r="B14" s="3" t="s">
        <v>13</v>
      </c>
      <c r="C14">
        <f>(C4+C5+C7+C9)/(C6+C10)</f>
        <v>0.82004899189749392</v>
      </c>
      <c r="D14">
        <f>(D4+D5+D7+D9)/(D6+D10)</f>
        <v>0.79628942486085352</v>
      </c>
      <c r="E14">
        <f>(E4+E5+E7+E9)/(E6+E10)</f>
        <v>0.71300448430493268</v>
      </c>
      <c r="G14" s="3" t="s">
        <v>13</v>
      </c>
      <c r="H14">
        <f>(H4+H5+H7+H9)/(H6+H10)</f>
        <v>0.66987289591205768</v>
      </c>
      <c r="I14">
        <f>(I4+I5+I7+I9)/(I6+I10)</f>
        <v>0.92531695721077645</v>
      </c>
      <c r="J14">
        <f>(J4+J5+J7+J9)/(J6+J10)</f>
        <v>0.62313244921940569</v>
      </c>
      <c r="L14" s="3" t="s">
        <v>13</v>
      </c>
      <c r="M14">
        <f t="shared" si="3"/>
        <v>0.74496094390477574</v>
      </c>
      <c r="N14">
        <f t="shared" si="3"/>
        <v>0.86080319103581493</v>
      </c>
      <c r="O14">
        <f t="shared" si="3"/>
        <v>0.66806846676216924</v>
      </c>
      <c r="R14" s="3" t="s">
        <v>13</v>
      </c>
      <c r="S14">
        <f t="shared" si="4"/>
        <v>0.10619053584342493</v>
      </c>
      <c r="T14">
        <f t="shared" si="4"/>
        <v>9.1236243084397123E-2</v>
      </c>
      <c r="U14">
        <f t="shared" si="4"/>
        <v>6.3549125448011459E-2</v>
      </c>
    </row>
    <row r="18" spans="1:7" x14ac:dyDescent="0.3">
      <c r="B18" t="s">
        <v>17</v>
      </c>
      <c r="E18" t="s">
        <v>13</v>
      </c>
    </row>
    <row r="19" spans="1:7" x14ac:dyDescent="0.3">
      <c r="B19" t="s">
        <v>1</v>
      </c>
      <c r="C19" t="s">
        <v>2</v>
      </c>
      <c r="D19" t="s">
        <v>3</v>
      </c>
      <c r="E19" t="s">
        <v>1</v>
      </c>
      <c r="F19" t="s">
        <v>2</v>
      </c>
      <c r="G19" t="s">
        <v>3</v>
      </c>
    </row>
    <row r="20" spans="1:7" x14ac:dyDescent="0.3">
      <c r="A20" t="s">
        <v>18</v>
      </c>
      <c r="B20">
        <v>0.43081653788461549</v>
      </c>
      <c r="C20">
        <v>0.40429397615026358</v>
      </c>
      <c r="D20">
        <v>0.57332674536616635</v>
      </c>
      <c r="E20">
        <v>0.74496094390477574</v>
      </c>
      <c r="F20">
        <v>0.86080319103581493</v>
      </c>
      <c r="G20">
        <v>0.66806846676216924</v>
      </c>
    </row>
    <row r="21" spans="1:7" x14ac:dyDescent="0.3">
      <c r="A21" t="s">
        <v>16</v>
      </c>
      <c r="B21">
        <v>2.0050002138967182E-2</v>
      </c>
      <c r="C21">
        <v>3.2606745987465005E-2</v>
      </c>
      <c r="D21">
        <v>1.01327382223503E-2</v>
      </c>
      <c r="E21">
        <v>0.10619053584342493</v>
      </c>
      <c r="F21">
        <v>9.1236243084397123E-2</v>
      </c>
      <c r="G21">
        <v>6.3549125448011459E-2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F3FS1B LB fatty acid analysis</vt:lpstr>
      <vt:lpstr>F3FS1D SMM fatty acid analysis</vt:lpstr>
      <vt:lpstr>Sheet3</vt:lpstr>
    </vt:vector>
  </TitlesOfParts>
  <Company>University of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A.U. Zielinska</dc:creator>
  <cp:lastModifiedBy>Aleksandra Zielinska</cp:lastModifiedBy>
  <dcterms:created xsi:type="dcterms:W3CDTF">2019-07-24T10:15:22Z</dcterms:created>
  <dcterms:modified xsi:type="dcterms:W3CDTF">2020-06-01T20:09:16Z</dcterms:modified>
</cp:coreProperties>
</file>