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x\Documents\Edinburgh\Wellcome Trust\PhD\Manuscript\eLife information\Full Submission files\"/>
    </mc:Choice>
  </mc:AlternateContent>
  <bookViews>
    <workbookView xWindow="0" yWindow="0" windowWidth="23040" windowHeight="9210" activeTab="2"/>
  </bookViews>
  <sheets>
    <sheet name="NP-T6 H3K9me3" sheetId="2" r:id="rId1"/>
    <sheet name="No antibody" sheetId="3" r:id="rId2"/>
    <sheet name="All Data" sheetId="4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3" i="3" l="1"/>
  <c r="C33" i="3"/>
  <c r="B33" i="3"/>
  <c r="D32" i="3"/>
  <c r="C32" i="3"/>
  <c r="G32" i="3" s="1"/>
  <c r="H32" i="3" s="1"/>
  <c r="B32" i="3"/>
  <c r="D31" i="3"/>
  <c r="C31" i="3"/>
  <c r="B31" i="3"/>
  <c r="D30" i="3"/>
  <c r="C30" i="3"/>
  <c r="B30" i="3"/>
  <c r="D29" i="3"/>
  <c r="C29" i="3"/>
  <c r="B29" i="3"/>
  <c r="D28" i="3"/>
  <c r="C28" i="3"/>
  <c r="B28" i="3"/>
  <c r="D27" i="3"/>
  <c r="C27" i="3"/>
  <c r="B27" i="3"/>
  <c r="D26" i="3"/>
  <c r="C26" i="3"/>
  <c r="B26" i="3"/>
  <c r="D25" i="3"/>
  <c r="C25" i="3"/>
  <c r="B25" i="3"/>
  <c r="D24" i="3"/>
  <c r="C24" i="3"/>
  <c r="B24" i="3"/>
  <c r="D23" i="3"/>
  <c r="C23" i="3"/>
  <c r="B23" i="3"/>
  <c r="D22" i="3"/>
  <c r="C22" i="3"/>
  <c r="B22" i="3"/>
  <c r="D21" i="3"/>
  <c r="C21" i="3"/>
  <c r="B21" i="3"/>
  <c r="D20" i="3"/>
  <c r="C20" i="3"/>
  <c r="B20" i="3"/>
  <c r="G16" i="3"/>
  <c r="H16" i="3" s="1"/>
  <c r="F16" i="3"/>
  <c r="G15" i="3"/>
  <c r="H15" i="3" s="1"/>
  <c r="F15" i="3"/>
  <c r="G14" i="3"/>
  <c r="H14" i="3" s="1"/>
  <c r="F14" i="3"/>
  <c r="G13" i="3"/>
  <c r="H13" i="3" s="1"/>
  <c r="F13" i="3"/>
  <c r="H12" i="3"/>
  <c r="G12" i="3"/>
  <c r="F12" i="3"/>
  <c r="G11" i="3"/>
  <c r="H11" i="3" s="1"/>
  <c r="F11" i="3"/>
  <c r="G10" i="3"/>
  <c r="H10" i="3" s="1"/>
  <c r="F10" i="3"/>
  <c r="G9" i="3"/>
  <c r="H9" i="3" s="1"/>
  <c r="F9" i="3"/>
  <c r="G8" i="3"/>
  <c r="H8" i="3" s="1"/>
  <c r="F8" i="3"/>
  <c r="G7" i="3"/>
  <c r="H7" i="3" s="1"/>
  <c r="F7" i="3"/>
  <c r="G6" i="3"/>
  <c r="H6" i="3" s="1"/>
  <c r="F6" i="3"/>
  <c r="G5" i="3"/>
  <c r="H5" i="3" s="1"/>
  <c r="F5" i="3"/>
  <c r="G4" i="3"/>
  <c r="H4" i="3" s="1"/>
  <c r="F4" i="3"/>
  <c r="G3" i="3"/>
  <c r="H3" i="3" s="1"/>
  <c r="F3" i="3"/>
  <c r="G21" i="3" l="1"/>
  <c r="H21" i="3" s="1"/>
  <c r="G26" i="3"/>
  <c r="H26" i="3" s="1"/>
  <c r="F32" i="3"/>
  <c r="G28" i="3"/>
  <c r="H28" i="3" s="1"/>
  <c r="F33" i="3"/>
  <c r="G24" i="3"/>
  <c r="H24" i="3" s="1"/>
  <c r="G31" i="3"/>
  <c r="H31" i="3" s="1"/>
  <c r="G23" i="3"/>
  <c r="H23" i="3" s="1"/>
  <c r="F29" i="3"/>
  <c r="G20" i="3"/>
  <c r="H20" i="3" s="1"/>
  <c r="G22" i="3"/>
  <c r="H22" i="3" s="1"/>
  <c r="G27" i="3"/>
  <c r="H27" i="3" s="1"/>
  <c r="F25" i="3"/>
  <c r="F22" i="3"/>
  <c r="F26" i="3"/>
  <c r="G30" i="3"/>
  <c r="H30" i="3" s="1"/>
  <c r="G29" i="3"/>
  <c r="H29" i="3" s="1"/>
  <c r="G25" i="3"/>
  <c r="H25" i="3" s="1"/>
  <c r="G33" i="3"/>
  <c r="H33" i="3" s="1"/>
  <c r="F21" i="3"/>
  <c r="F24" i="3"/>
  <c r="F28" i="3"/>
  <c r="F31" i="3"/>
  <c r="F20" i="3"/>
  <c r="F23" i="3"/>
  <c r="F27" i="3"/>
  <c r="F30" i="3"/>
  <c r="G16" i="2" l="1"/>
  <c r="H16" i="2" s="1"/>
  <c r="F16" i="2"/>
  <c r="G15" i="2"/>
  <c r="H15" i="2" s="1"/>
  <c r="F15" i="2"/>
  <c r="G14" i="2"/>
  <c r="H14" i="2" s="1"/>
  <c r="F14" i="2"/>
  <c r="H13" i="2"/>
  <c r="G13" i="2"/>
  <c r="F13" i="2"/>
  <c r="G12" i="2"/>
  <c r="H12" i="2" s="1"/>
  <c r="F12" i="2"/>
  <c r="G11" i="2"/>
  <c r="H11" i="2" s="1"/>
  <c r="F11" i="2"/>
  <c r="G10" i="2"/>
  <c r="H10" i="2" s="1"/>
  <c r="F10" i="2"/>
  <c r="G9" i="2"/>
  <c r="H9" i="2" s="1"/>
  <c r="F9" i="2"/>
  <c r="G8" i="2"/>
  <c r="H8" i="2" s="1"/>
  <c r="F8" i="2"/>
  <c r="G7" i="2"/>
  <c r="H7" i="2" s="1"/>
  <c r="F7" i="2"/>
  <c r="H6" i="2"/>
  <c r="G6" i="2"/>
  <c r="F6" i="2"/>
  <c r="G5" i="2"/>
  <c r="H5" i="2" s="1"/>
  <c r="F5" i="2"/>
  <c r="G4" i="2"/>
  <c r="H4" i="2" s="1"/>
  <c r="F4" i="2"/>
  <c r="G3" i="2"/>
  <c r="H3" i="2" s="1"/>
  <c r="F3" i="2"/>
  <c r="D33" i="2"/>
  <c r="C33" i="2"/>
  <c r="B33" i="2"/>
  <c r="G33" i="2" s="1"/>
  <c r="H33" i="2" s="1"/>
  <c r="D32" i="2"/>
  <c r="C32" i="2"/>
  <c r="B32" i="2"/>
  <c r="G32" i="2" s="1"/>
  <c r="H32" i="2" s="1"/>
  <c r="D31" i="2"/>
  <c r="C31" i="2"/>
  <c r="B31" i="2"/>
  <c r="D30" i="2"/>
  <c r="C30" i="2"/>
  <c r="B30" i="2"/>
  <c r="D29" i="2"/>
  <c r="C29" i="2"/>
  <c r="B29" i="2"/>
  <c r="D28" i="2"/>
  <c r="C28" i="2"/>
  <c r="B28" i="2"/>
  <c r="D27" i="2"/>
  <c r="C27" i="2"/>
  <c r="B27" i="2"/>
  <c r="G27" i="2" s="1"/>
  <c r="H27" i="2" s="1"/>
  <c r="D26" i="2"/>
  <c r="C26" i="2"/>
  <c r="B26" i="2"/>
  <c r="D25" i="2"/>
  <c r="C25" i="2"/>
  <c r="B25" i="2"/>
  <c r="G25" i="2" s="1"/>
  <c r="H25" i="2" s="1"/>
  <c r="D24" i="2"/>
  <c r="C24" i="2"/>
  <c r="B24" i="2"/>
  <c r="D23" i="2"/>
  <c r="C23" i="2"/>
  <c r="B23" i="2"/>
  <c r="D22" i="2"/>
  <c r="C22" i="2"/>
  <c r="B22" i="2"/>
  <c r="D21" i="2"/>
  <c r="C21" i="2"/>
  <c r="B21" i="2"/>
  <c r="D20" i="2"/>
  <c r="C20" i="2"/>
  <c r="B20" i="2"/>
  <c r="G20" i="2" l="1"/>
  <c r="H20" i="2" s="1"/>
  <c r="G26" i="2"/>
  <c r="H26" i="2" s="1"/>
  <c r="G21" i="2"/>
  <c r="H21" i="2" s="1"/>
  <c r="G28" i="2"/>
  <c r="H28" i="2" s="1"/>
  <c r="G23" i="2"/>
  <c r="H23" i="2" s="1"/>
  <c r="G30" i="2"/>
  <c r="H30" i="2" s="1"/>
  <c r="G22" i="2"/>
  <c r="H22" i="2" s="1"/>
  <c r="G29" i="2"/>
  <c r="H29" i="2" s="1"/>
  <c r="G24" i="2"/>
  <c r="H24" i="2" s="1"/>
  <c r="G31" i="2"/>
  <c r="H31" i="2" s="1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</calcChain>
</file>

<file path=xl/sharedStrings.xml><?xml version="1.0" encoding="utf-8"?>
<sst xmlns="http://schemas.openxmlformats.org/spreadsheetml/2006/main" count="108" uniqueCount="25">
  <si>
    <t>Rad3</t>
  </si>
  <si>
    <t>Mac1</t>
  </si>
  <si>
    <t>ChrI_inter</t>
  </si>
  <si>
    <t>Pol5</t>
  </si>
  <si>
    <t>Pcn1</t>
  </si>
  <si>
    <t>Ura4</t>
  </si>
  <si>
    <t>Omh3</t>
  </si>
  <si>
    <t>Mpg1</t>
  </si>
  <si>
    <t>LTR1</t>
  </si>
  <si>
    <t>LTR2</t>
  </si>
  <si>
    <t>NeoP</t>
  </si>
  <si>
    <t>mAct</t>
  </si>
  <si>
    <t>Hoxc8</t>
  </si>
  <si>
    <t>mSat</t>
  </si>
  <si>
    <t>% IP</t>
  </si>
  <si>
    <t>% Sat</t>
  </si>
  <si>
    <t>Mean</t>
  </si>
  <si>
    <t>STDEV</t>
  </si>
  <si>
    <t>SEM</t>
  </si>
  <si>
    <t>ChIP50</t>
  </si>
  <si>
    <t>ChIP 53</t>
  </si>
  <si>
    <t>ChIP55</t>
  </si>
  <si>
    <t>mSat (H3K9me3)</t>
  </si>
  <si>
    <t>H3K9me3</t>
  </si>
  <si>
    <t>No antibody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</si>
</sst>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0" fillId="0" borderId="0" xfId="0" applyFill="1"/>
    <xf numFmtId="0" fontId="1" fillId="0" borderId="0" xfId="0" applyFont="1" applyFill="1"/>
    <xf numFmtId="0" fontId="0" fillId="0" borderId="0" xfId="0" applyAlignment="1"/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workbookViewId="0">
      <selection activeCell="E17" sqref="E17"/>
    </sheetView>
  </sheetViews>
  <sheetFormatPr defaultRowHeight="14.25" x14ac:dyDescent="0.65"/>
  <cols>
    <col min="2" max="2" width="9.1796875" customWidth="1"/>
  </cols>
  <sheetData>
    <row r="1" spans="1:8" x14ac:dyDescent="0.65">
      <c r="A1" t="s">
        <v>14</v>
      </c>
      <c r="B1" s="5"/>
      <c r="C1" s="5"/>
      <c r="D1" s="4"/>
      <c r="F1" t="s">
        <v>16</v>
      </c>
      <c r="G1" t="s">
        <v>17</v>
      </c>
      <c r="H1" t="s">
        <v>18</v>
      </c>
    </row>
    <row r="2" spans="1:8" x14ac:dyDescent="0.65">
      <c r="B2" t="s">
        <v>19</v>
      </c>
      <c r="C2" t="s">
        <v>20</v>
      </c>
      <c r="D2" t="s">
        <v>21</v>
      </c>
    </row>
    <row r="3" spans="1:8" x14ac:dyDescent="0.65">
      <c r="A3" s="1" t="s">
        <v>0</v>
      </c>
      <c r="B3">
        <v>0.17888980345880975</v>
      </c>
      <c r="C3">
        <v>2.6442553896798522</v>
      </c>
      <c r="D3">
        <v>1.8140578324573942</v>
      </c>
      <c r="F3">
        <f t="shared" ref="F3:F16" si="0">SUM(B3,C3,D3)/3</f>
        <v>1.5457343418653522</v>
      </c>
      <c r="G3">
        <f t="shared" ref="G3:G16" si="1">_xlfn.STDEV.P(B3,C3,D3)</f>
        <v>1.0242086343883194</v>
      </c>
      <c r="H3">
        <f>G3/(SQRT(3))</f>
        <v>0.59132713077043531</v>
      </c>
    </row>
    <row r="4" spans="1:8" x14ac:dyDescent="0.65">
      <c r="A4" s="1" t="s">
        <v>1</v>
      </c>
      <c r="B4">
        <v>0.26111827105211283</v>
      </c>
      <c r="C4">
        <v>3.192062994097014</v>
      </c>
      <c r="D4">
        <v>1.8238737474239717</v>
      </c>
      <c r="F4">
        <f t="shared" si="0"/>
        <v>1.7590183375243662</v>
      </c>
      <c r="G4">
        <f t="shared" si="1"/>
        <v>1.1974316711281481</v>
      </c>
      <c r="H4">
        <f>G4/(SQRT(3))</f>
        <v>0.6913374976620198</v>
      </c>
    </row>
    <row r="5" spans="1:8" x14ac:dyDescent="0.65">
      <c r="A5" s="1" t="s">
        <v>2</v>
      </c>
      <c r="B5">
        <v>0.1501941176102865</v>
      </c>
      <c r="C5">
        <v>2.4256095692275665</v>
      </c>
      <c r="D5">
        <v>1.007179336794277</v>
      </c>
      <c r="F5">
        <f t="shared" si="0"/>
        <v>1.1943276745440432</v>
      </c>
      <c r="G5">
        <f t="shared" si="1"/>
        <v>0.93831311213494306</v>
      </c>
      <c r="H5">
        <f>G5/(SQRT(3))</f>
        <v>0.5417353278752649</v>
      </c>
    </row>
    <row r="6" spans="1:8" x14ac:dyDescent="0.65">
      <c r="A6" s="1" t="s">
        <v>3</v>
      </c>
      <c r="B6">
        <v>0.21113899432860378</v>
      </c>
      <c r="C6">
        <v>2.4241940855699853</v>
      </c>
      <c r="D6">
        <v>1.3637996124567204</v>
      </c>
      <c r="F6">
        <f t="shared" si="0"/>
        <v>1.3330442307851031</v>
      </c>
      <c r="G6">
        <f t="shared" si="1"/>
        <v>0.90373765711946707</v>
      </c>
      <c r="H6">
        <f t="shared" ref="H6:H16" si="2">G6/(SQRT(3))</f>
        <v>0.52177317961472602</v>
      </c>
    </row>
    <row r="7" spans="1:8" x14ac:dyDescent="0.65">
      <c r="A7" s="1" t="s">
        <v>4</v>
      </c>
      <c r="B7">
        <v>0.20707131040210142</v>
      </c>
      <c r="C7">
        <v>2.3047966262727173</v>
      </c>
      <c r="D7">
        <v>1.3707433028179656</v>
      </c>
      <c r="F7">
        <f t="shared" si="0"/>
        <v>1.2942037464975948</v>
      </c>
      <c r="G7">
        <f t="shared" si="1"/>
        <v>0.85810123838329155</v>
      </c>
      <c r="H7">
        <f t="shared" si="2"/>
        <v>0.49542498097254462</v>
      </c>
    </row>
    <row r="8" spans="1:8" x14ac:dyDescent="0.65">
      <c r="A8" s="1" t="s">
        <v>5</v>
      </c>
      <c r="B8">
        <v>0.21266026109538422</v>
      </c>
      <c r="C8">
        <v>2.8423456609719575</v>
      </c>
      <c r="D8">
        <v>1.378570671481768</v>
      </c>
      <c r="F8">
        <f t="shared" si="0"/>
        <v>1.4778588645163699</v>
      </c>
      <c r="G8">
        <f t="shared" si="1"/>
        <v>1.0758577770126989</v>
      </c>
      <c r="H8">
        <f t="shared" si="2"/>
        <v>0.62114677716803413</v>
      </c>
    </row>
    <row r="9" spans="1:8" s="2" customFormat="1" x14ac:dyDescent="0.65">
      <c r="A9" s="3" t="s">
        <v>6</v>
      </c>
      <c r="B9">
        <v>0.21498377763163817</v>
      </c>
      <c r="C9">
        <v>2.6419143594805097</v>
      </c>
      <c r="D9">
        <v>1.2874861208077155</v>
      </c>
      <c r="F9">
        <f t="shared" si="0"/>
        <v>1.3814614193066213</v>
      </c>
      <c r="G9">
        <f t="shared" si="1"/>
        <v>0.99301612267015194</v>
      </c>
      <c r="H9">
        <f t="shared" si="2"/>
        <v>0.57331812573325069</v>
      </c>
    </row>
    <row r="10" spans="1:8" s="2" customFormat="1" x14ac:dyDescent="0.65">
      <c r="A10" s="3" t="s">
        <v>7</v>
      </c>
      <c r="B10">
        <v>0.22715607718109171</v>
      </c>
      <c r="C10">
        <v>2.7384117784351396</v>
      </c>
      <c r="D10">
        <v>1.6984897926384999</v>
      </c>
      <c r="F10">
        <f t="shared" si="0"/>
        <v>1.554685882751577</v>
      </c>
      <c r="G10">
        <f t="shared" si="1"/>
        <v>1.0302462400301247</v>
      </c>
      <c r="H10">
        <f t="shared" si="2"/>
        <v>0.59481294401299234</v>
      </c>
    </row>
    <row r="11" spans="1:8" x14ac:dyDescent="0.65">
      <c r="A11" s="1" t="s">
        <v>8</v>
      </c>
      <c r="B11">
        <v>0.17049700784513253</v>
      </c>
      <c r="C11">
        <v>2.4410235261522528</v>
      </c>
      <c r="D11">
        <v>1.2649030223693294</v>
      </c>
      <c r="F11">
        <f t="shared" si="0"/>
        <v>1.2921411854555716</v>
      </c>
      <c r="G11">
        <f t="shared" si="1"/>
        <v>0.92713864685212999</v>
      </c>
      <c r="H11">
        <f t="shared" si="2"/>
        <v>0.53528374733618267</v>
      </c>
    </row>
    <row r="12" spans="1:8" x14ac:dyDescent="0.65">
      <c r="A12" s="1" t="s">
        <v>9</v>
      </c>
      <c r="B12">
        <v>0.19756816944084554</v>
      </c>
      <c r="C12">
        <v>2.9950250849349116</v>
      </c>
      <c r="D12">
        <v>1.4640954821378074</v>
      </c>
      <c r="F12">
        <f t="shared" si="0"/>
        <v>1.5522295788378548</v>
      </c>
      <c r="G12">
        <f t="shared" si="1"/>
        <v>1.1437560965993416</v>
      </c>
      <c r="H12">
        <f t="shared" si="2"/>
        <v>0.6603478902589055</v>
      </c>
    </row>
    <row r="13" spans="1:8" x14ac:dyDescent="0.65">
      <c r="A13" s="1" t="s">
        <v>10</v>
      </c>
      <c r="B13">
        <v>0.33134447137889239</v>
      </c>
      <c r="C13">
        <v>5.6113617029978649</v>
      </c>
      <c r="D13">
        <v>3.686169479173441</v>
      </c>
      <c r="F13">
        <f t="shared" si="0"/>
        <v>3.2096252178500659</v>
      </c>
      <c r="G13">
        <f t="shared" si="1"/>
        <v>2.1817372766213166</v>
      </c>
      <c r="H13">
        <f t="shared" si="2"/>
        <v>1.2596266039583581</v>
      </c>
    </row>
    <row r="14" spans="1:8" x14ac:dyDescent="0.65">
      <c r="A14" s="1" t="s">
        <v>11</v>
      </c>
      <c r="B14">
        <v>4.6665652780957308E-2</v>
      </c>
      <c r="C14">
        <v>0.42481845355992209</v>
      </c>
      <c r="D14">
        <v>0.27113983221865828</v>
      </c>
      <c r="F14">
        <f t="shared" si="0"/>
        <v>0.24754131285317924</v>
      </c>
      <c r="G14">
        <f t="shared" si="1"/>
        <v>0.15527943150210638</v>
      </c>
      <c r="H14">
        <f t="shared" si="2"/>
        <v>8.9650621577353179E-2</v>
      </c>
    </row>
    <row r="15" spans="1:8" x14ac:dyDescent="0.65">
      <c r="A15" s="1" t="s">
        <v>12</v>
      </c>
      <c r="B15">
        <v>0.11368658653530998</v>
      </c>
      <c r="C15">
        <v>0.82878085213508612</v>
      </c>
      <c r="D15">
        <v>0.68475141083282787</v>
      </c>
      <c r="F15">
        <f t="shared" si="0"/>
        <v>0.54240628316774131</v>
      </c>
      <c r="G15">
        <f t="shared" si="1"/>
        <v>0.30880042497910448</v>
      </c>
      <c r="H15">
        <f t="shared" si="2"/>
        <v>0.17828600848755682</v>
      </c>
    </row>
    <row r="16" spans="1:8" x14ac:dyDescent="0.65">
      <c r="A16" s="1" t="s">
        <v>13</v>
      </c>
      <c r="B16">
        <v>9.9989826236021678E-2</v>
      </c>
      <c r="C16">
        <v>2.1599098534719889</v>
      </c>
      <c r="D16">
        <v>1.1773127001529109</v>
      </c>
      <c r="F16">
        <f t="shared" si="0"/>
        <v>1.1457374599536405</v>
      </c>
      <c r="G16">
        <f t="shared" si="1"/>
        <v>0.84125516402464107</v>
      </c>
      <c r="H16">
        <f t="shared" si="2"/>
        <v>0.48569889540678934</v>
      </c>
    </row>
    <row r="18" spans="1:8" x14ac:dyDescent="0.65">
      <c r="A18" t="s">
        <v>15</v>
      </c>
      <c r="B18" s="5"/>
      <c r="C18" s="5"/>
      <c r="D18" s="4"/>
      <c r="F18" t="s">
        <v>16</v>
      </c>
      <c r="G18" t="s">
        <v>17</v>
      </c>
      <c r="H18" t="s">
        <v>18</v>
      </c>
    </row>
    <row r="19" spans="1:8" x14ac:dyDescent="0.65">
      <c r="B19" t="s">
        <v>19</v>
      </c>
      <c r="C19" t="s">
        <v>20</v>
      </c>
      <c r="D19" t="s">
        <v>21</v>
      </c>
    </row>
    <row r="20" spans="1:8" x14ac:dyDescent="0.65">
      <c r="A20" s="1" t="s">
        <v>0</v>
      </c>
      <c r="B20">
        <f>(B3/B$16)</f>
        <v>1.7890800513699072</v>
      </c>
      <c r="C20">
        <f>(C3/C$16)</f>
        <v>1.2242434032278211</v>
      </c>
      <c r="D20">
        <f>(D3/D$16)</f>
        <v>1.5408462273631993</v>
      </c>
      <c r="F20">
        <f t="shared" ref="F20:F33" si="3">SUM(B20,C20,D20)/3</f>
        <v>1.5180565606536425</v>
      </c>
      <c r="G20">
        <f t="shared" ref="G20:G33" si="4">_xlfn.STDEV.P(B20,C20,D20)</f>
        <v>0.23115598838972543</v>
      </c>
      <c r="H20">
        <f>G20/(SQRT(3))</f>
        <v>0.13345797212160199</v>
      </c>
    </row>
    <row r="21" spans="1:8" x14ac:dyDescent="0.65">
      <c r="A21" s="1" t="s">
        <v>1</v>
      </c>
      <c r="B21">
        <f>(B4/B$16)</f>
        <v>2.6114483931170596</v>
      </c>
      <c r="C21">
        <f>(C4/C$16)</f>
        <v>1.4778686198249757</v>
      </c>
      <c r="D21">
        <f>(D4/D$16)</f>
        <v>1.5491837871001346</v>
      </c>
      <c r="F21">
        <f t="shared" si="3"/>
        <v>1.8795002666807232</v>
      </c>
      <c r="G21">
        <f t="shared" si="4"/>
        <v>0.51838371123851079</v>
      </c>
      <c r="H21">
        <f>G21/(SQRT(3))</f>
        <v>0.29928897522707143</v>
      </c>
    </row>
    <row r="22" spans="1:8" x14ac:dyDescent="0.65">
      <c r="A22" s="1" t="s">
        <v>2</v>
      </c>
      <c r="B22">
        <f>(B5/B$16)</f>
        <v>1.50209399560071</v>
      </c>
      <c r="C22">
        <f>(C5/C$16)</f>
        <v>1.1230142616037764</v>
      </c>
      <c r="D22">
        <f>(D5/D$16)</f>
        <v>0.85549008064167087</v>
      </c>
      <c r="F22">
        <f t="shared" si="3"/>
        <v>1.160199445948719</v>
      </c>
      <c r="G22">
        <f t="shared" si="4"/>
        <v>0.26528124592736785</v>
      </c>
      <c r="H22">
        <f>G22/(SQRT(3))</f>
        <v>0.15316019874712514</v>
      </c>
    </row>
    <row r="23" spans="1:8" x14ac:dyDescent="0.65">
      <c r="A23" s="1" t="s">
        <v>3</v>
      </c>
      <c r="B23">
        <f>(B6/B$16)</f>
        <v>2.1116047729717948</v>
      </c>
      <c r="C23">
        <f>(C6/C$16)</f>
        <v>1.1223589177451863</v>
      </c>
      <c r="D23">
        <f>(D6/D$16)</f>
        <v>1.1584004931566509</v>
      </c>
      <c r="F23">
        <f t="shared" si="3"/>
        <v>1.4641213946245439</v>
      </c>
      <c r="G23">
        <f t="shared" si="4"/>
        <v>0.45807626200340118</v>
      </c>
      <c r="H23">
        <f t="shared" ref="H23:H33" si="5">G23/(SQRT(3))</f>
        <v>0.26447045317704121</v>
      </c>
    </row>
    <row r="24" spans="1:8" x14ac:dyDescent="0.65">
      <c r="A24" s="1" t="s">
        <v>4</v>
      </c>
      <c r="B24">
        <f>(B7/B$16)</f>
        <v>2.0709237949200801</v>
      </c>
      <c r="C24">
        <f>(C7/C$16)</f>
        <v>1.0670800091808588</v>
      </c>
      <c r="D24">
        <f>(D7/D$16)</f>
        <v>1.164298408264798</v>
      </c>
      <c r="F24">
        <f t="shared" si="3"/>
        <v>1.4341007374552455</v>
      </c>
      <c r="G24">
        <f t="shared" si="4"/>
        <v>0.45204760749966466</v>
      </c>
      <c r="H24">
        <f t="shared" si="5"/>
        <v>0.2609898078764577</v>
      </c>
    </row>
    <row r="25" spans="1:8" x14ac:dyDescent="0.65">
      <c r="A25" s="1" t="s">
        <v>5</v>
      </c>
      <c r="B25">
        <f>(B8/B$16)</f>
        <v>2.1268189884979782</v>
      </c>
      <c r="C25">
        <f>(C8/C$16)</f>
        <v>1.3159556897261124</v>
      </c>
      <c r="D25">
        <f>(D8/D$16)</f>
        <v>1.1709469126619609</v>
      </c>
      <c r="F25">
        <f t="shared" si="3"/>
        <v>1.5379071969620171</v>
      </c>
      <c r="G25">
        <f t="shared" si="4"/>
        <v>0.42061043735185821</v>
      </c>
      <c r="H25">
        <f t="shared" si="5"/>
        <v>0.24283954922906156</v>
      </c>
    </row>
    <row r="26" spans="1:8" s="2" customFormat="1" x14ac:dyDescent="0.65">
      <c r="A26" s="3" t="s">
        <v>6</v>
      </c>
      <c r="B26" s="2">
        <f>(B9/B$16)</f>
        <v>2.1500565179919229</v>
      </c>
      <c r="C26">
        <f>(C9/C$16)</f>
        <v>1.2231595477161759</v>
      </c>
      <c r="D26">
        <f>(D9/D$16)</f>
        <v>1.0935804231454356</v>
      </c>
      <c r="F26">
        <f t="shared" si="3"/>
        <v>1.488932162951178</v>
      </c>
      <c r="G26">
        <f t="shared" si="4"/>
        <v>0.47046909002410287</v>
      </c>
      <c r="H26">
        <f t="shared" si="5"/>
        <v>0.27162545577081409</v>
      </c>
    </row>
    <row r="27" spans="1:8" s="2" customFormat="1" x14ac:dyDescent="0.65">
      <c r="A27" s="3" t="s">
        <v>7</v>
      </c>
      <c r="B27" s="2">
        <f>(B10/B$16)</f>
        <v>2.2717918985567547</v>
      </c>
      <c r="C27">
        <f>(C10/C$16)</f>
        <v>1.2678361432692324</v>
      </c>
      <c r="D27">
        <f>(D10/D$16)</f>
        <v>1.4426836578063735</v>
      </c>
      <c r="F27">
        <f t="shared" si="3"/>
        <v>1.6607705665441201</v>
      </c>
      <c r="G27">
        <f t="shared" si="4"/>
        <v>0.43791415784818322</v>
      </c>
      <c r="H27">
        <f t="shared" si="5"/>
        <v>0.25282985691559684</v>
      </c>
    </row>
    <row r="28" spans="1:8" x14ac:dyDescent="0.65">
      <c r="A28" s="1" t="s">
        <v>8</v>
      </c>
      <c r="B28">
        <f>(B11/B$16)</f>
        <v>1.705143555732177</v>
      </c>
      <c r="C28">
        <f>(C11/C$16)</f>
        <v>1.130150650606266</v>
      </c>
      <c r="D28">
        <f>(D11/D$16)</f>
        <v>1.0743985197858157</v>
      </c>
      <c r="F28">
        <f t="shared" si="3"/>
        <v>1.3032309087080862</v>
      </c>
      <c r="G28">
        <f t="shared" si="4"/>
        <v>0.28510513487856681</v>
      </c>
      <c r="H28">
        <f t="shared" si="5"/>
        <v>0.16460552636948511</v>
      </c>
    </row>
    <row r="29" spans="1:8" x14ac:dyDescent="0.65">
      <c r="A29" s="1" t="s">
        <v>9</v>
      </c>
      <c r="B29">
        <f>(B12/B$16)</f>
        <v>1.975882716052475</v>
      </c>
      <c r="C29">
        <f>(C12/C$16)</f>
        <v>1.3866435583505954</v>
      </c>
      <c r="D29">
        <f>(D12/D$16)</f>
        <v>1.2435910034331989</v>
      </c>
      <c r="F29">
        <f t="shared" si="3"/>
        <v>1.5353724259454229</v>
      </c>
      <c r="G29">
        <f t="shared" si="4"/>
        <v>0.31691533583882014</v>
      </c>
      <c r="H29">
        <f t="shared" si="5"/>
        <v>0.18297115445686349</v>
      </c>
    </row>
    <row r="30" spans="1:8" x14ac:dyDescent="0.65">
      <c r="A30" s="1" t="s">
        <v>10</v>
      </c>
      <c r="B30">
        <f>(B13/B$16)</f>
        <v>3.3137818501331129</v>
      </c>
      <c r="C30">
        <f>(C13/C$16)</f>
        <v>2.5979610648924876</v>
      </c>
      <c r="D30">
        <f>(D13/D$16)</f>
        <v>3.1310029006691904</v>
      </c>
      <c r="F30">
        <f t="shared" si="3"/>
        <v>3.0142486052315967</v>
      </c>
      <c r="G30">
        <f t="shared" si="4"/>
        <v>0.30367035117373925</v>
      </c>
      <c r="H30">
        <f t="shared" si="5"/>
        <v>0.17532415899506656</v>
      </c>
    </row>
    <row r="31" spans="1:8" x14ac:dyDescent="0.65">
      <c r="A31" s="1" t="s">
        <v>11</v>
      </c>
      <c r="B31">
        <f>(B14/B$16)</f>
        <v>0.46670400917394378</v>
      </c>
      <c r="C31">
        <f>(C14/C$16)</f>
        <v>0.19668341846630286</v>
      </c>
      <c r="D31">
        <f>(D14/D$16)</f>
        <v>0.23030400689930747</v>
      </c>
      <c r="F31">
        <f t="shared" si="3"/>
        <v>0.29789714484651802</v>
      </c>
      <c r="G31">
        <f t="shared" si="4"/>
        <v>0.12015102739105427</v>
      </c>
      <c r="H31">
        <f t="shared" si="5"/>
        <v>6.9369228007635286E-2</v>
      </c>
    </row>
    <row r="32" spans="1:8" x14ac:dyDescent="0.65">
      <c r="A32" s="1" t="s">
        <v>12</v>
      </c>
      <c r="B32">
        <f>(B15/B$16)</f>
        <v>1.1369815391713722</v>
      </c>
      <c r="C32">
        <f>(C15/C$16)</f>
        <v>0.38371085293344365</v>
      </c>
      <c r="D32">
        <f>(D15/D$16)</f>
        <v>0.58162237674314687</v>
      </c>
      <c r="F32">
        <f t="shared" si="3"/>
        <v>0.70077158961598762</v>
      </c>
      <c r="G32">
        <f t="shared" si="4"/>
        <v>0.3188537625960664</v>
      </c>
      <c r="H32">
        <f t="shared" si="5"/>
        <v>0.18409030566696397</v>
      </c>
    </row>
    <row r="33" spans="1:8" x14ac:dyDescent="0.65">
      <c r="A33" s="1" t="s">
        <v>13</v>
      </c>
      <c r="B33">
        <f>(B16/B$16)</f>
        <v>1</v>
      </c>
      <c r="C33">
        <f>(C16/C$16)</f>
        <v>1</v>
      </c>
      <c r="D33">
        <f>(D16/D$16)</f>
        <v>1</v>
      </c>
      <c r="F33">
        <f t="shared" si="3"/>
        <v>1</v>
      </c>
      <c r="G33">
        <f t="shared" si="4"/>
        <v>0</v>
      </c>
      <c r="H33">
        <f t="shared" si="5"/>
        <v>0</v>
      </c>
    </row>
  </sheetData>
  <mergeCells count="2">
    <mergeCell ref="B1:C1"/>
    <mergeCell ref="B18:C1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workbookViewId="0">
      <selection activeCell="B1" sqref="B1:C1"/>
    </sheetView>
  </sheetViews>
  <sheetFormatPr defaultRowHeight="14.25" x14ac:dyDescent="0.65"/>
  <cols>
    <col min="2" max="2" width="9.1796875" customWidth="1"/>
  </cols>
  <sheetData>
    <row r="1" spans="1:8" x14ac:dyDescent="0.65">
      <c r="A1" t="s">
        <v>14</v>
      </c>
      <c r="B1" s="5"/>
      <c r="C1" s="5"/>
      <c r="D1" s="4"/>
      <c r="F1" t="s">
        <v>16</v>
      </c>
      <c r="G1" t="s">
        <v>17</v>
      </c>
      <c r="H1" t="s">
        <v>18</v>
      </c>
    </row>
    <row r="2" spans="1:8" x14ac:dyDescent="0.65">
      <c r="B2" t="s">
        <v>19</v>
      </c>
      <c r="C2" t="s">
        <v>20</v>
      </c>
      <c r="D2" t="s">
        <v>21</v>
      </c>
    </row>
    <row r="3" spans="1:8" x14ac:dyDescent="0.65">
      <c r="A3" s="1" t="s">
        <v>0</v>
      </c>
      <c r="B3">
        <v>1.0776084743769707E-3</v>
      </c>
      <c r="C3">
        <v>0.40612756247178955</v>
      </c>
      <c r="D3">
        <v>1.5749567930710334E-2</v>
      </c>
      <c r="F3">
        <f>SUM(B3:D3)/3</f>
        <v>0.14098491295895896</v>
      </c>
      <c r="G3">
        <f>_xlfn.STDEV.P(B3:D3)</f>
        <v>0.18757982308266324</v>
      </c>
      <c r="H3">
        <f>G3/(SQRT(3))</f>
        <v>0.10829926135131801</v>
      </c>
    </row>
    <row r="4" spans="1:8" x14ac:dyDescent="0.65">
      <c r="A4" s="1" t="s">
        <v>1</v>
      </c>
      <c r="B4">
        <v>8.0373877284918604E-4</v>
      </c>
      <c r="C4">
        <v>0.40145057400678674</v>
      </c>
      <c r="D4">
        <v>9.9876584033044054E-3</v>
      </c>
      <c r="F4">
        <f t="shared" ref="F4:F16" si="0">SUM(B4:D4)/3</f>
        <v>0.13741399039431343</v>
      </c>
      <c r="G4">
        <f t="shared" ref="G4:G16" si="1">_xlfn.STDEV.P(B4:D4)</f>
        <v>0.18673970156210243</v>
      </c>
      <c r="H4">
        <f t="shared" ref="H4:H16" si="2">G4/(SQRT(3))</f>
        <v>0.10781421696527022</v>
      </c>
    </row>
    <row r="5" spans="1:8" x14ac:dyDescent="0.65">
      <c r="A5" s="1" t="s">
        <v>2</v>
      </c>
      <c r="B5">
        <v>1.1162690406696482E-3</v>
      </c>
      <c r="C5">
        <v>0.29926298639286475</v>
      </c>
      <c r="D5">
        <v>1.0866083952766788E-2</v>
      </c>
      <c r="F5">
        <f t="shared" si="0"/>
        <v>0.10374844646210039</v>
      </c>
      <c r="G5">
        <f t="shared" si="1"/>
        <v>0.13830694418806039</v>
      </c>
      <c r="H5">
        <f t="shared" si="2"/>
        <v>7.9851551457771217E-2</v>
      </c>
    </row>
    <row r="6" spans="1:8" x14ac:dyDescent="0.65">
      <c r="A6" s="1" t="s">
        <v>3</v>
      </c>
      <c r="B6">
        <v>3.716177346465769E-3</v>
      </c>
      <c r="C6">
        <v>0.36852730224523977</v>
      </c>
      <c r="D6">
        <v>2.4394466863354045E-2</v>
      </c>
      <c r="F6">
        <f t="shared" si="0"/>
        <v>0.13221264881835321</v>
      </c>
      <c r="G6">
        <f t="shared" si="1"/>
        <v>0.16731279983419917</v>
      </c>
      <c r="H6">
        <f t="shared" si="2"/>
        <v>9.6598090023144872E-2</v>
      </c>
    </row>
    <row r="7" spans="1:8" x14ac:dyDescent="0.65">
      <c r="A7" s="1" t="s">
        <v>4</v>
      </c>
      <c r="B7">
        <v>1.3999609002020076E-3</v>
      </c>
      <c r="C7">
        <v>0.29787056718447669</v>
      </c>
      <c r="D7">
        <v>1.3628794514797543E-2</v>
      </c>
      <c r="F7">
        <f t="shared" si="0"/>
        <v>0.1042997741998254</v>
      </c>
      <c r="G7">
        <f t="shared" si="1"/>
        <v>0.1369662367530125</v>
      </c>
      <c r="H7">
        <f t="shared" si="2"/>
        <v>7.9077493659241785E-2</v>
      </c>
    </row>
    <row r="8" spans="1:8" x14ac:dyDescent="0.65">
      <c r="A8" s="1" t="s">
        <v>5</v>
      </c>
      <c r="B8">
        <v>3.1941312014813444E-4</v>
      </c>
      <c r="C8">
        <v>0.29167845955799349</v>
      </c>
      <c r="D8">
        <v>2.4562846286531641E-2</v>
      </c>
      <c r="F8">
        <f t="shared" si="0"/>
        <v>0.1055202396548911</v>
      </c>
      <c r="G8">
        <f t="shared" si="1"/>
        <v>0.13200529822963444</v>
      </c>
      <c r="H8">
        <f t="shared" si="2"/>
        <v>7.6213294467336282E-2</v>
      </c>
    </row>
    <row r="9" spans="1:8" s="2" customFormat="1" x14ac:dyDescent="0.65">
      <c r="A9" s="3" t="s">
        <v>6</v>
      </c>
      <c r="B9">
        <v>3.1949361424561001E-3</v>
      </c>
      <c r="C9">
        <v>0.26688625338177452</v>
      </c>
      <c r="D9">
        <v>2.2312149528759834E-2</v>
      </c>
      <c r="F9" s="2">
        <f t="shared" si="0"/>
        <v>9.7464446350996811E-2</v>
      </c>
      <c r="G9">
        <f t="shared" si="1"/>
        <v>0.12005326174964992</v>
      </c>
      <c r="H9">
        <f t="shared" si="2"/>
        <v>6.9312782988252983E-2</v>
      </c>
    </row>
    <row r="10" spans="1:8" s="2" customFormat="1" x14ac:dyDescent="0.65">
      <c r="A10" s="3" t="s">
        <v>7</v>
      </c>
      <c r="B10">
        <v>2.6350782166672275E-3</v>
      </c>
      <c r="C10">
        <v>0.33564464593901921</v>
      </c>
      <c r="D10">
        <v>1.6852868226223748E-2</v>
      </c>
      <c r="F10" s="2">
        <f t="shared" si="0"/>
        <v>0.11837753079397006</v>
      </c>
      <c r="G10">
        <f t="shared" si="1"/>
        <v>0.153740660162448</v>
      </c>
      <c r="H10">
        <f t="shared" si="2"/>
        <v>8.876221153018013E-2</v>
      </c>
    </row>
    <row r="11" spans="1:8" x14ac:dyDescent="0.65">
      <c r="A11" s="1" t="s">
        <v>8</v>
      </c>
      <c r="B11">
        <v>1.2986398594378868E-3</v>
      </c>
      <c r="C11">
        <v>0.29556963706784301</v>
      </c>
      <c r="D11">
        <v>1.4306412541019933E-2</v>
      </c>
      <c r="F11">
        <f t="shared" si="0"/>
        <v>0.10372489648943362</v>
      </c>
      <c r="G11">
        <f t="shared" si="1"/>
        <v>0.13575861888717988</v>
      </c>
      <c r="H11">
        <f t="shared" si="2"/>
        <v>7.8380275159325122E-2</v>
      </c>
    </row>
    <row r="12" spans="1:8" x14ac:dyDescent="0.65">
      <c r="A12" s="1" t="s">
        <v>9</v>
      </c>
      <c r="B12">
        <v>1.3609390199399256E-3</v>
      </c>
      <c r="C12">
        <v>0.30528891143090958</v>
      </c>
      <c r="D12">
        <v>5.9468152251721512E-3</v>
      </c>
      <c r="F12">
        <f t="shared" si="0"/>
        <v>0.10419888855867389</v>
      </c>
      <c r="G12">
        <f t="shared" si="1"/>
        <v>0.14220444329487889</v>
      </c>
      <c r="H12">
        <f t="shared" si="2"/>
        <v>8.2101773616259199E-2</v>
      </c>
    </row>
    <row r="13" spans="1:8" x14ac:dyDescent="0.65">
      <c r="A13" s="1" t="s">
        <v>10</v>
      </c>
      <c r="B13">
        <v>4.0576640502922652E-4</v>
      </c>
      <c r="C13">
        <v>0.37230813934086537</v>
      </c>
      <c r="D13">
        <v>1.5838816623316251E-2</v>
      </c>
      <c r="F13">
        <f t="shared" si="0"/>
        <v>0.12951757412307027</v>
      </c>
      <c r="G13">
        <f t="shared" si="1"/>
        <v>0.17179442885581273</v>
      </c>
      <c r="H13">
        <f t="shared" si="2"/>
        <v>9.9185559745181492E-2</v>
      </c>
    </row>
    <row r="14" spans="1:8" x14ac:dyDescent="0.65">
      <c r="A14" s="1" t="s">
        <v>11</v>
      </c>
      <c r="B14">
        <v>1.5909191631635487E-2</v>
      </c>
      <c r="C14">
        <v>0.21596496951467287</v>
      </c>
      <c r="D14">
        <v>1.3620565207262259E-2</v>
      </c>
      <c r="F14">
        <f t="shared" si="0"/>
        <v>8.18315754511902E-2</v>
      </c>
      <c r="G14">
        <f t="shared" si="1"/>
        <v>9.4851234414633848E-2</v>
      </c>
      <c r="H14">
        <f t="shared" si="2"/>
        <v>5.4762385722257154E-2</v>
      </c>
    </row>
    <row r="15" spans="1:8" x14ac:dyDescent="0.65">
      <c r="A15" s="1" t="s">
        <v>12</v>
      </c>
      <c r="B15">
        <v>1.1542168362316085E-4</v>
      </c>
      <c r="C15">
        <v>0.41555986022816499</v>
      </c>
      <c r="D15">
        <v>2.5245375559799631E-2</v>
      </c>
      <c r="F15">
        <f t="shared" si="0"/>
        <v>0.14697355249052926</v>
      </c>
      <c r="G15">
        <f t="shared" si="1"/>
        <v>0.19019609560233117</v>
      </c>
      <c r="H15">
        <f t="shared" si="2"/>
        <v>0.1098097669948217</v>
      </c>
    </row>
    <row r="16" spans="1:8" x14ac:dyDescent="0.65">
      <c r="A16" s="1" t="s">
        <v>13</v>
      </c>
      <c r="B16">
        <v>1.8460023614348691E-4</v>
      </c>
      <c r="C16">
        <v>0.22827500097114303</v>
      </c>
      <c r="D16">
        <v>1.6286163349216978E-2</v>
      </c>
      <c r="F16">
        <f t="shared" si="0"/>
        <v>8.1581921518834505E-2</v>
      </c>
      <c r="G16">
        <f t="shared" si="1"/>
        <v>0.10393574859200931</v>
      </c>
      <c r="H16">
        <f t="shared" si="2"/>
        <v>6.0007332428021844E-2</v>
      </c>
    </row>
    <row r="18" spans="1:8" x14ac:dyDescent="0.65">
      <c r="A18" t="s">
        <v>15</v>
      </c>
      <c r="B18" s="5"/>
      <c r="C18" s="5"/>
      <c r="D18" s="4"/>
      <c r="F18" t="s">
        <v>16</v>
      </c>
      <c r="G18" t="s">
        <v>17</v>
      </c>
      <c r="H18" t="s">
        <v>18</v>
      </c>
    </row>
    <row r="19" spans="1:8" x14ac:dyDescent="0.65">
      <c r="B19" t="s">
        <v>19</v>
      </c>
      <c r="C19" t="s">
        <v>20</v>
      </c>
      <c r="D19" t="s">
        <v>21</v>
      </c>
    </row>
    <row r="20" spans="1:8" x14ac:dyDescent="0.65">
      <c r="A20" s="1" t="s">
        <v>0</v>
      </c>
      <c r="B20">
        <f>(B3/B$38)</f>
        <v>1.0777181188747367E-2</v>
      </c>
      <c r="C20">
        <f>(C3/C$38)</f>
        <v>0.18802986699604704</v>
      </c>
      <c r="D20">
        <f>(D3/D$38)</f>
        <v>1.3377557150844257E-2</v>
      </c>
      <c r="F20">
        <f>SUM(B20:D20)/3</f>
        <v>7.0728201778546232E-2</v>
      </c>
      <c r="G20">
        <f>_xlfn.STDEV.P(B20:D20)</f>
        <v>8.2951596271098729E-2</v>
      </c>
      <c r="H20">
        <f>G20/(SQRT(3))</f>
        <v>4.7892126436828011E-2</v>
      </c>
    </row>
    <row r="21" spans="1:8" x14ac:dyDescent="0.65">
      <c r="A21" s="1" t="s">
        <v>1</v>
      </c>
      <c r="B21">
        <f>(B4/B$38)</f>
        <v>8.0382055165492058E-3</v>
      </c>
      <c r="C21">
        <f>(C4/C$38)</f>
        <v>0.18586450418820361</v>
      </c>
      <c r="D21">
        <f>(D4/D$38)</f>
        <v>8.4834372397470919E-3</v>
      </c>
      <c r="F21">
        <f t="shared" ref="F21:F33" si="3">SUM(B21:D21)/3</f>
        <v>6.7462048981499975E-2</v>
      </c>
      <c r="G21">
        <f t="shared" ref="G21:G33" si="4">_xlfn.STDEV.P(B21:D21)</f>
        <v>8.3723376293814267E-2</v>
      </c>
      <c r="H21">
        <f t="shared" ref="H21:H33" si="5">G21/(SQRT(3))</f>
        <v>4.8337713840698002E-2</v>
      </c>
    </row>
    <row r="22" spans="1:8" x14ac:dyDescent="0.65">
      <c r="A22" s="1" t="s">
        <v>2</v>
      </c>
      <c r="B22">
        <f>(B5/B$38)</f>
        <v>1.1163826188023801E-2</v>
      </c>
      <c r="C22">
        <f>(C5/C$38)</f>
        <v>0.13855346134553193</v>
      </c>
      <c r="D22">
        <f>(D5/D$38)</f>
        <v>9.2295648822572681E-3</v>
      </c>
      <c r="F22">
        <f t="shared" si="3"/>
        <v>5.2982284138604334E-2</v>
      </c>
      <c r="G22">
        <f t="shared" si="4"/>
        <v>6.0513112177633589E-2</v>
      </c>
      <c r="H22">
        <f t="shared" si="5"/>
        <v>3.4937261605258778E-2</v>
      </c>
    </row>
    <row r="23" spans="1:8" x14ac:dyDescent="0.65">
      <c r="A23" s="1" t="s">
        <v>3</v>
      </c>
      <c r="B23">
        <f>(B6/B$38)</f>
        <v>3.7165554600463974E-2</v>
      </c>
      <c r="C23">
        <f>(C6/C$38)</f>
        <v>0.17062161258852698</v>
      </c>
      <c r="D23">
        <f>(D6/D$38)</f>
        <v>2.0720465225751543E-2</v>
      </c>
      <c r="F23">
        <f t="shared" si="3"/>
        <v>7.6169210804914164E-2</v>
      </c>
      <c r="G23">
        <f t="shared" si="4"/>
        <v>6.7124523055563629E-2</v>
      </c>
      <c r="H23">
        <f t="shared" si="5"/>
        <v>3.8754361455354901E-2</v>
      </c>
    </row>
    <row r="24" spans="1:8" x14ac:dyDescent="0.65">
      <c r="A24" s="1" t="s">
        <v>4</v>
      </c>
      <c r="B24">
        <f>(B7/B$38)</f>
        <v>1.4001033434116189E-2</v>
      </c>
      <c r="C24">
        <f>(C7/C$38)</f>
        <v>0.13790879591833838</v>
      </c>
      <c r="D24">
        <f>(D7/D$38)</f>
        <v>1.1576189157755129E-2</v>
      </c>
      <c r="F24">
        <f t="shared" si="3"/>
        <v>5.4495339503403233E-2</v>
      </c>
      <c r="G24">
        <f t="shared" si="4"/>
        <v>5.8990527492447827E-2</v>
      </c>
      <c r="H24">
        <f t="shared" si="5"/>
        <v>3.4058196927402772E-2</v>
      </c>
    </row>
    <row r="25" spans="1:8" x14ac:dyDescent="0.65">
      <c r="A25" s="1" t="s">
        <v>5</v>
      </c>
      <c r="B25">
        <f>(B8/B$38)</f>
        <v>3.1944561979153113E-3</v>
      </c>
      <c r="C25">
        <f>(C8/C$38)</f>
        <v>0.13504195977861266</v>
      </c>
      <c r="D25">
        <f>(D8/D$38)</f>
        <v>2.0863485362335246E-2</v>
      </c>
      <c r="F25">
        <f t="shared" si="3"/>
        <v>5.3033300446287734E-2</v>
      </c>
      <c r="G25">
        <f t="shared" si="4"/>
        <v>5.8435798400280126E-2</v>
      </c>
      <c r="H25">
        <f t="shared" si="5"/>
        <v>3.3737923936712433E-2</v>
      </c>
    </row>
    <row r="26" spans="1:8" s="2" customFormat="1" x14ac:dyDescent="0.65">
      <c r="A26" s="3" t="s">
        <v>6</v>
      </c>
      <c r="B26">
        <f>(B9/B$38)</f>
        <v>3.1952612207911943E-2</v>
      </c>
      <c r="C26">
        <f>(C9/C$38)</f>
        <v>0.12356360750554614</v>
      </c>
      <c r="D26">
        <f>(D9/D$38)</f>
        <v>1.8951761520844806E-2</v>
      </c>
      <c r="F26" s="2">
        <f t="shared" si="3"/>
        <v>5.8155993744767626E-2</v>
      </c>
      <c r="G26" s="2">
        <f t="shared" si="4"/>
        <v>4.6553714374231121E-2</v>
      </c>
      <c r="H26" s="2">
        <f t="shared" si="5"/>
        <v>2.687779952573929E-2</v>
      </c>
    </row>
    <row r="27" spans="1:8" s="2" customFormat="1" x14ac:dyDescent="0.65">
      <c r="A27" s="3" t="s">
        <v>7</v>
      </c>
      <c r="B27">
        <f>(B10/B$38)</f>
        <v>2.6353463305829123E-2</v>
      </c>
      <c r="C27">
        <f>(C10/C$38)</f>
        <v>0.15539752522517583</v>
      </c>
      <c r="D27">
        <f>(D10/D$38)</f>
        <v>1.4314691605751705E-2</v>
      </c>
      <c r="F27" s="2">
        <f t="shared" si="3"/>
        <v>6.5355226712252232E-2</v>
      </c>
      <c r="G27" s="2">
        <f t="shared" si="4"/>
        <v>6.385893123194529E-2</v>
      </c>
      <c r="H27" s="2">
        <f t="shared" si="5"/>
        <v>3.6868971136925416E-2</v>
      </c>
    </row>
    <row r="28" spans="1:8" x14ac:dyDescent="0.65">
      <c r="A28" s="1" t="s">
        <v>8</v>
      </c>
      <c r="B28">
        <f>(B11/B$38)</f>
        <v>1.2987719934351155E-2</v>
      </c>
      <c r="C28">
        <f>(C11/C$38)</f>
        <v>0.13684350603462633</v>
      </c>
      <c r="D28">
        <f>(D11/D$38)</f>
        <v>1.2151752494610648E-2</v>
      </c>
      <c r="F28">
        <f t="shared" si="3"/>
        <v>5.3994326154529378E-2</v>
      </c>
      <c r="G28">
        <f t="shared" si="4"/>
        <v>5.8584210987225174E-2</v>
      </c>
      <c r="H28">
        <f t="shared" si="5"/>
        <v>3.3823609983736284E-2</v>
      </c>
    </row>
    <row r="29" spans="1:8" x14ac:dyDescent="0.65">
      <c r="A29" s="1" t="s">
        <v>9</v>
      </c>
      <c r="B29">
        <f>(B12/B$38)</f>
        <v>1.3610774927516002E-2</v>
      </c>
      <c r="C29">
        <f>(C12/C$38)</f>
        <v>0.14134335789068558</v>
      </c>
      <c r="D29">
        <f>(D12/D$38)</f>
        <v>5.0511773332605446E-3</v>
      </c>
      <c r="F29">
        <f t="shared" si="3"/>
        <v>5.3335103383820713E-2</v>
      </c>
      <c r="G29">
        <f t="shared" si="4"/>
        <v>6.2329267195824468E-2</v>
      </c>
      <c r="H29">
        <f t="shared" si="5"/>
        <v>3.5985819193901369E-2</v>
      </c>
    </row>
    <row r="30" spans="1:8" x14ac:dyDescent="0.65">
      <c r="A30" s="1" t="s">
        <v>10</v>
      </c>
      <c r="B30">
        <f>(B13/B$38)</f>
        <v>4.0580769094590921E-3</v>
      </c>
      <c r="C30">
        <f>(C13/C$38)</f>
        <v>0.17237207318740244</v>
      </c>
      <c r="D30">
        <f>(D13/D$38)</f>
        <v>1.3453364277187433E-2</v>
      </c>
      <c r="F30">
        <f t="shared" si="3"/>
        <v>6.3294504791349654E-2</v>
      </c>
      <c r="G30">
        <f t="shared" si="4"/>
        <v>7.7224800859038489E-2</v>
      </c>
      <c r="H30">
        <f t="shared" si="5"/>
        <v>4.4585759564081118E-2</v>
      </c>
    </row>
    <row r="31" spans="1:8" x14ac:dyDescent="0.65">
      <c r="A31" s="1" t="s">
        <v>11</v>
      </c>
      <c r="B31">
        <f>(B14/B$38)</f>
        <v>0.15910810359928543</v>
      </c>
      <c r="C31">
        <f>(C14/C$38)</f>
        <v>9.998795513040315E-2</v>
      </c>
      <c r="D31">
        <f>(D14/D$38)</f>
        <v>1.1569199249692288E-2</v>
      </c>
      <c r="F31">
        <f t="shared" si="3"/>
        <v>9.0221752659793611E-2</v>
      </c>
      <c r="G31">
        <f t="shared" si="4"/>
        <v>6.0627090244061183E-2</v>
      </c>
      <c r="H31">
        <f t="shared" si="5"/>
        <v>3.5003066872592463E-2</v>
      </c>
    </row>
    <row r="32" spans="1:8" x14ac:dyDescent="0.65">
      <c r="A32" s="1" t="s">
        <v>12</v>
      </c>
      <c r="B32">
        <f>(B15/B$38)</f>
        <v>1.1543342754763164E-3</v>
      </c>
      <c r="C32">
        <f>(C15/C$38)</f>
        <v>0.19239685376691312</v>
      </c>
      <c r="D32">
        <f>(D15/D$38)</f>
        <v>2.1443220273187173E-2</v>
      </c>
      <c r="F32">
        <f t="shared" si="3"/>
        <v>7.1664802771858868E-2</v>
      </c>
      <c r="G32">
        <f t="shared" si="4"/>
        <v>8.5771327092688004E-2</v>
      </c>
      <c r="H32">
        <f t="shared" si="5"/>
        <v>4.9520098785714867E-2</v>
      </c>
    </row>
    <row r="33" spans="1:8" x14ac:dyDescent="0.65">
      <c r="A33" s="1" t="s">
        <v>13</v>
      </c>
      <c r="B33">
        <f>(B16/B$38)</f>
        <v>1.8461901884672348E-3</v>
      </c>
      <c r="C33">
        <f>(C16/C$38)</f>
        <v>0.10568728162622062</v>
      </c>
      <c r="D33">
        <f>(D16/D$38)</f>
        <v>1.3833337011570256E-2</v>
      </c>
      <c r="F33">
        <f t="shared" si="3"/>
        <v>4.0455602942086041E-2</v>
      </c>
      <c r="G33">
        <f t="shared" si="4"/>
        <v>4.6384637185188024E-2</v>
      </c>
      <c r="H33">
        <f t="shared" si="5"/>
        <v>2.6780182765131434E-2</v>
      </c>
    </row>
    <row r="38" spans="1:8" x14ac:dyDescent="0.65">
      <c r="A38" s="1" t="s">
        <v>22</v>
      </c>
      <c r="B38">
        <v>9.9989826236021678E-2</v>
      </c>
      <c r="C38">
        <v>2.1599098534719889</v>
      </c>
      <c r="D38">
        <v>1.1773127001529109</v>
      </c>
    </row>
  </sheetData>
  <mergeCells count="2">
    <mergeCell ref="B1:C1"/>
    <mergeCell ref="B18:C1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tabSelected="1" workbookViewId="0">
      <selection activeCell="E12" sqref="E12"/>
    </sheetView>
  </sheetViews>
  <sheetFormatPr defaultRowHeight="14.25" x14ac:dyDescent="0.65"/>
  <sheetData>
    <row r="1" spans="1:8" x14ac:dyDescent="0.65">
      <c r="B1" s="5" t="s">
        <v>23</v>
      </c>
      <c r="C1" s="5"/>
      <c r="D1" s="5"/>
      <c r="F1" s="5" t="s">
        <v>24</v>
      </c>
      <c r="G1" s="5"/>
      <c r="H1" s="5"/>
    </row>
    <row r="2" spans="1:8" x14ac:dyDescent="0.65">
      <c r="A2" t="s">
        <v>15</v>
      </c>
      <c r="B2" t="s">
        <v>16</v>
      </c>
      <c r="C2" t="s">
        <v>17</v>
      </c>
      <c r="D2" t="s">
        <v>18</v>
      </c>
      <c r="F2" t="s">
        <v>16</v>
      </c>
      <c r="G2" t="s">
        <v>17</v>
      </c>
      <c r="H2" t="s">
        <v>18</v>
      </c>
    </row>
    <row r="4" spans="1:8" x14ac:dyDescent="0.65">
      <c r="A4" s="1" t="s">
        <v>0</v>
      </c>
      <c r="B4">
        <v>1.5180565606536425</v>
      </c>
      <c r="C4">
        <v>0.23115598838972543</v>
      </c>
      <c r="D4">
        <v>0.13345797212160199</v>
      </c>
      <c r="F4">
        <v>7.0728201778546232E-2</v>
      </c>
      <c r="G4">
        <v>8.2951596271098729E-2</v>
      </c>
      <c r="H4">
        <v>4.7892126436828011E-2</v>
      </c>
    </row>
    <row r="5" spans="1:8" x14ac:dyDescent="0.65">
      <c r="A5" s="1" t="s">
        <v>1</v>
      </c>
      <c r="B5">
        <v>1.8795002666807232</v>
      </c>
      <c r="C5">
        <v>0.51838371123851079</v>
      </c>
      <c r="D5">
        <v>0.29928897522707143</v>
      </c>
      <c r="F5">
        <v>6.7462048981499975E-2</v>
      </c>
      <c r="G5">
        <v>8.3723376293814267E-2</v>
      </c>
      <c r="H5">
        <v>4.8337713840698002E-2</v>
      </c>
    </row>
    <row r="6" spans="1:8" x14ac:dyDescent="0.65">
      <c r="A6" s="1" t="s">
        <v>2</v>
      </c>
      <c r="B6">
        <v>1.160199445948719</v>
      </c>
      <c r="C6">
        <v>0.26528124592736785</v>
      </c>
      <c r="D6">
        <v>0.15316019874712514</v>
      </c>
      <c r="F6">
        <v>5.2982284138604334E-2</v>
      </c>
      <c r="G6">
        <v>6.0513112177633589E-2</v>
      </c>
      <c r="H6">
        <v>3.4937261605258778E-2</v>
      </c>
    </row>
    <row r="7" spans="1:8" x14ac:dyDescent="0.65">
      <c r="A7" s="1" t="s">
        <v>3</v>
      </c>
      <c r="B7">
        <v>1.4641213946245439</v>
      </c>
      <c r="C7">
        <v>0.45807626200340118</v>
      </c>
      <c r="D7">
        <v>0.26447045317704121</v>
      </c>
      <c r="F7">
        <v>7.6169210804914164E-2</v>
      </c>
      <c r="G7">
        <v>6.7124523055563629E-2</v>
      </c>
      <c r="H7">
        <v>3.8754361455354901E-2</v>
      </c>
    </row>
    <row r="8" spans="1:8" x14ac:dyDescent="0.65">
      <c r="A8" s="1" t="s">
        <v>4</v>
      </c>
      <c r="B8">
        <v>1.4341007374552455</v>
      </c>
      <c r="C8">
        <v>0.45204760749966466</v>
      </c>
      <c r="D8">
        <v>0.2609898078764577</v>
      </c>
      <c r="F8">
        <v>5.4495339503403233E-2</v>
      </c>
      <c r="G8">
        <v>5.8990527492447827E-2</v>
      </c>
      <c r="H8">
        <v>3.4058196927402772E-2</v>
      </c>
    </row>
    <row r="9" spans="1:8" x14ac:dyDescent="0.65">
      <c r="A9" s="1" t="s">
        <v>5</v>
      </c>
      <c r="B9">
        <v>1.5379071969620171</v>
      </c>
      <c r="C9">
        <v>0.42061043735185821</v>
      </c>
      <c r="D9">
        <v>0.24283954922906156</v>
      </c>
      <c r="F9">
        <v>5.3033300446287734E-2</v>
      </c>
      <c r="G9">
        <v>5.8435798400280126E-2</v>
      </c>
      <c r="H9">
        <v>3.3737923936712433E-2</v>
      </c>
    </row>
    <row r="10" spans="1:8" s="2" customFormat="1" x14ac:dyDescent="0.65">
      <c r="A10" s="3" t="s">
        <v>6</v>
      </c>
      <c r="B10" s="2">
        <v>1.488932162951178</v>
      </c>
      <c r="C10" s="2">
        <v>0.47046909002410287</v>
      </c>
      <c r="D10" s="2">
        <v>0.27162545577081409</v>
      </c>
      <c r="F10" s="2">
        <v>5.8155993744767626E-2</v>
      </c>
      <c r="G10" s="2">
        <v>4.6553714374231121E-2</v>
      </c>
      <c r="H10" s="2">
        <v>2.687779952573929E-2</v>
      </c>
    </row>
    <row r="11" spans="1:8" s="2" customFormat="1" x14ac:dyDescent="0.65">
      <c r="A11" s="3" t="s">
        <v>7</v>
      </c>
      <c r="B11" s="2">
        <v>1.6607705665441201</v>
      </c>
      <c r="C11" s="2">
        <v>0.43791415784818322</v>
      </c>
      <c r="D11" s="2">
        <v>0.25282985691559684</v>
      </c>
      <c r="F11" s="2">
        <v>6.5355226712252232E-2</v>
      </c>
      <c r="G11" s="2">
        <v>6.385893123194529E-2</v>
      </c>
      <c r="H11" s="2">
        <v>3.6868971136925416E-2</v>
      </c>
    </row>
    <row r="12" spans="1:8" x14ac:dyDescent="0.65">
      <c r="A12" s="1" t="s">
        <v>8</v>
      </c>
      <c r="B12">
        <v>1.3032309087080862</v>
      </c>
      <c r="C12">
        <v>0.28510513487856681</v>
      </c>
      <c r="D12">
        <v>0.16460552636948511</v>
      </c>
      <c r="F12">
        <v>5.3994326154529378E-2</v>
      </c>
      <c r="G12">
        <v>5.8584210987225174E-2</v>
      </c>
      <c r="H12">
        <v>3.3823609983736284E-2</v>
      </c>
    </row>
    <row r="13" spans="1:8" x14ac:dyDescent="0.65">
      <c r="A13" s="1" t="s">
        <v>9</v>
      </c>
      <c r="B13">
        <v>1.5353724259454229</v>
      </c>
      <c r="C13">
        <v>0.31691533583882014</v>
      </c>
      <c r="D13">
        <v>0.18297115445686349</v>
      </c>
      <c r="F13">
        <v>5.3335103383820713E-2</v>
      </c>
      <c r="G13">
        <v>6.2329267195824468E-2</v>
      </c>
      <c r="H13">
        <v>3.5985819193901369E-2</v>
      </c>
    </row>
    <row r="14" spans="1:8" x14ac:dyDescent="0.65">
      <c r="A14" s="1" t="s">
        <v>10</v>
      </c>
      <c r="B14">
        <v>3.0142486052315967</v>
      </c>
      <c r="C14">
        <v>0.30367035117373925</v>
      </c>
      <c r="D14">
        <v>0.17532415899506656</v>
      </c>
      <c r="F14">
        <v>6.3294504791349654E-2</v>
      </c>
      <c r="G14">
        <v>7.7224800859038489E-2</v>
      </c>
      <c r="H14">
        <v>4.4585759564081118E-2</v>
      </c>
    </row>
    <row r="15" spans="1:8" x14ac:dyDescent="0.65">
      <c r="A15" s="1" t="s">
        <v>11</v>
      </c>
      <c r="B15">
        <v>0.29789714484651802</v>
      </c>
      <c r="C15">
        <v>0.12015102739105427</v>
      </c>
      <c r="D15">
        <v>6.9369228007635286E-2</v>
      </c>
      <c r="F15">
        <v>9.0221752659793611E-2</v>
      </c>
      <c r="G15">
        <v>6.0627090244061183E-2</v>
      </c>
      <c r="H15">
        <v>3.5003066872592463E-2</v>
      </c>
    </row>
    <row r="16" spans="1:8" x14ac:dyDescent="0.65">
      <c r="A16" s="1" t="s">
        <v>12</v>
      </c>
      <c r="B16">
        <v>0.70077158961598762</v>
      </c>
      <c r="C16">
        <v>0.3188537625960664</v>
      </c>
      <c r="D16">
        <v>0.18409030566696397</v>
      </c>
      <c r="F16">
        <v>7.1664802771858868E-2</v>
      </c>
      <c r="G16">
        <v>8.5771327092688004E-2</v>
      </c>
      <c r="H16">
        <v>4.9520098785714867E-2</v>
      </c>
    </row>
    <row r="17" spans="1:8" x14ac:dyDescent="0.65">
      <c r="A17" s="1" t="s">
        <v>13</v>
      </c>
      <c r="B17">
        <v>1</v>
      </c>
      <c r="C17">
        <v>0</v>
      </c>
      <c r="D17">
        <v>0</v>
      </c>
      <c r="F17">
        <v>4.0455602942086041E-2</v>
      </c>
      <c r="G17">
        <v>4.6384637185188024E-2</v>
      </c>
      <c r="H17">
        <v>2.6780182765131434E-2</v>
      </c>
    </row>
  </sheetData>
  <mergeCells count="2">
    <mergeCell ref="B1:D1"/>
    <mergeCell ref="F1:H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NP-T6 H3K9me3</vt:lpstr>
      <vt:lpstr>No antibody</vt:lpstr>
      <vt:lpstr>All Data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 Fitz-James</dc:creator>
  <cp:lastModifiedBy>Max</cp:lastModifiedBy>
  <dcterms:created xsi:type="dcterms:W3CDTF">2018-08-05T14:25:31Z</dcterms:created>
  <dcterms:modified xsi:type="dcterms:W3CDTF">2020-04-27T10:42:40Z</dcterms:modified>
</cp:coreProperties>
</file>