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7"/>
  <workbookPr date1904="1"/>
  <mc:AlternateContent xmlns:mc="http://schemas.openxmlformats.org/markup-compatibility/2006">
    <mc:Choice Requires="x15">
      <x15ac:absPath xmlns:x15ac="http://schemas.microsoft.com/office/spreadsheetml/2010/11/ac" url="/Users/ishmail/Library/Mobile Documents/com~apple~CloudDocs/"/>
    </mc:Choice>
  </mc:AlternateContent>
  <xr:revisionPtr revIDLastSave="0" documentId="13_ncr:1_{75D5E392-5B44-EC48-B9DC-F32E3FF8D108}" xr6:coauthVersionLast="36" xr6:coauthVersionMax="36" xr10:uidLastSave="{00000000-0000-0000-0000-000000000000}"/>
  <bookViews>
    <workbookView xWindow="0" yWindow="460" windowWidth="26620" windowHeight="20280" activeTab="1" xr2:uid="{00000000-000D-0000-FFFF-FFFF00000000}"/>
  </bookViews>
  <sheets>
    <sheet name="all results" sheetId="1" r:id="rId1"/>
    <sheet name="C57" sheetId="2" r:id="rId2"/>
    <sheet name="AJ" sheetId="3" r:id="rId3"/>
    <sheet name="BALBC" sheetId="4" r:id="rId4"/>
    <sheet name="129" sheetId="5" r:id="rId5"/>
    <sheet name="AKR" sheetId="6" r:id="rId6"/>
    <sheet name="DBA1" sheetId="7" r:id="rId7"/>
    <sheet name="CBA" sheetId="8" r:id="rId8"/>
    <sheet name="SJL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3" i="2" l="1"/>
  <c r="V3" i="2"/>
  <c r="V4" i="2"/>
  <c r="V5" i="2"/>
  <c r="V6" i="2"/>
  <c r="V7" i="2"/>
  <c r="V8" i="2"/>
  <c r="V9" i="2"/>
  <c r="V10" i="2"/>
  <c r="V11" i="2"/>
  <c r="V12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P23" i="3"/>
  <c r="P13" i="2"/>
  <c r="T13" i="2"/>
  <c r="R13" i="3"/>
  <c r="R23" i="2"/>
  <c r="K33" i="3"/>
  <c r="K23" i="3"/>
  <c r="K13" i="3"/>
  <c r="K23" i="2"/>
  <c r="I23" i="3"/>
  <c r="I12" i="3"/>
  <c r="AC29" i="9" l="1"/>
  <c r="AB29" i="9"/>
  <c r="AA29" i="9"/>
  <c r="Z29" i="9"/>
  <c r="Y29" i="9"/>
  <c r="X29" i="9"/>
  <c r="W29" i="9"/>
  <c r="U29" i="9"/>
  <c r="S29" i="9"/>
  <c r="Q29" i="9"/>
  <c r="O29" i="9"/>
  <c r="N29" i="9"/>
  <c r="M29" i="9"/>
  <c r="L29" i="9"/>
  <c r="J29" i="9"/>
  <c r="H29" i="9"/>
  <c r="F29" i="9"/>
  <c r="D29" i="9"/>
  <c r="AC28" i="9"/>
  <c r="AB28" i="9"/>
  <c r="AA28" i="9"/>
  <c r="Z28" i="9"/>
  <c r="Y28" i="9"/>
  <c r="X28" i="9"/>
  <c r="W28" i="9"/>
  <c r="U28" i="9"/>
  <c r="V26" i="9" s="1"/>
  <c r="S28" i="9"/>
  <c r="T15" i="9" s="1"/>
  <c r="Q28" i="9"/>
  <c r="R26" i="9" s="1"/>
  <c r="O28" i="9"/>
  <c r="N28" i="9"/>
  <c r="M28" i="9"/>
  <c r="L28" i="9"/>
  <c r="J28" i="9"/>
  <c r="H28" i="9"/>
  <c r="F28" i="9"/>
  <c r="D28" i="9"/>
  <c r="P26" i="9"/>
  <c r="K26" i="9"/>
  <c r="I26" i="9"/>
  <c r="G26" i="9"/>
  <c r="E26" i="9"/>
  <c r="V25" i="9"/>
  <c r="T25" i="9"/>
  <c r="R25" i="9"/>
  <c r="P25" i="9"/>
  <c r="K25" i="9"/>
  <c r="I25" i="9"/>
  <c r="G25" i="9"/>
  <c r="E25" i="9"/>
  <c r="V24" i="9"/>
  <c r="T24" i="9"/>
  <c r="R24" i="9"/>
  <c r="P24" i="9"/>
  <c r="K24" i="9"/>
  <c r="I24" i="9"/>
  <c r="G24" i="9"/>
  <c r="E24" i="9"/>
  <c r="V23" i="9"/>
  <c r="T23" i="9"/>
  <c r="R23" i="9"/>
  <c r="P23" i="9"/>
  <c r="K23" i="9"/>
  <c r="I23" i="9"/>
  <c r="G23" i="9"/>
  <c r="E23" i="9"/>
  <c r="V22" i="9"/>
  <c r="T22" i="9"/>
  <c r="R22" i="9"/>
  <c r="P22" i="9"/>
  <c r="K22" i="9"/>
  <c r="I22" i="9"/>
  <c r="G22" i="9"/>
  <c r="E22" i="9"/>
  <c r="V21" i="9"/>
  <c r="T21" i="9"/>
  <c r="R21" i="9"/>
  <c r="P21" i="9"/>
  <c r="K21" i="9"/>
  <c r="I21" i="9"/>
  <c r="G21" i="9"/>
  <c r="E21" i="9"/>
  <c r="V20" i="9"/>
  <c r="T20" i="9"/>
  <c r="R20" i="9"/>
  <c r="P20" i="9"/>
  <c r="K20" i="9"/>
  <c r="I20" i="9"/>
  <c r="G20" i="9"/>
  <c r="E20" i="9"/>
  <c r="V19" i="9"/>
  <c r="T19" i="9"/>
  <c r="R19" i="9"/>
  <c r="P19" i="9"/>
  <c r="K19" i="9"/>
  <c r="I19" i="9"/>
  <c r="G19" i="9"/>
  <c r="E19" i="9"/>
  <c r="V18" i="9"/>
  <c r="T18" i="9"/>
  <c r="R18" i="9"/>
  <c r="P18" i="9"/>
  <c r="K18" i="9"/>
  <c r="I18" i="9"/>
  <c r="G18" i="9"/>
  <c r="E18" i="9"/>
  <c r="V17" i="9"/>
  <c r="T17" i="9"/>
  <c r="R17" i="9"/>
  <c r="P17" i="9"/>
  <c r="K17" i="9"/>
  <c r="I17" i="9"/>
  <c r="G17" i="9"/>
  <c r="E17" i="9"/>
  <c r="V16" i="9"/>
  <c r="T16" i="9"/>
  <c r="R16" i="9"/>
  <c r="P16" i="9"/>
  <c r="K16" i="9"/>
  <c r="I16" i="9"/>
  <c r="G16" i="9"/>
  <c r="E16" i="9"/>
  <c r="R15" i="9"/>
  <c r="P15" i="9"/>
  <c r="G15" i="9"/>
  <c r="E15" i="9"/>
  <c r="V14" i="9"/>
  <c r="T14" i="9"/>
  <c r="R14" i="9"/>
  <c r="P14" i="9"/>
  <c r="K14" i="9"/>
  <c r="I14" i="9"/>
  <c r="G14" i="9"/>
  <c r="E14" i="9"/>
  <c r="V13" i="9"/>
  <c r="T13" i="9"/>
  <c r="R13" i="9"/>
  <c r="P13" i="9"/>
  <c r="K13" i="9"/>
  <c r="I13" i="9"/>
  <c r="G13" i="9"/>
  <c r="E13" i="9"/>
  <c r="V12" i="9"/>
  <c r="T12" i="9"/>
  <c r="R12" i="9"/>
  <c r="P12" i="9"/>
  <c r="K12" i="9"/>
  <c r="I12" i="9"/>
  <c r="G12" i="9"/>
  <c r="E12" i="9"/>
  <c r="V11" i="9"/>
  <c r="T11" i="9"/>
  <c r="R11" i="9"/>
  <c r="P11" i="9"/>
  <c r="K11" i="9"/>
  <c r="I11" i="9"/>
  <c r="G11" i="9"/>
  <c r="E11" i="9"/>
  <c r="T10" i="9"/>
  <c r="R10" i="9"/>
  <c r="P10" i="9"/>
  <c r="I10" i="9"/>
  <c r="G10" i="9"/>
  <c r="E10" i="9"/>
  <c r="V9" i="9"/>
  <c r="T9" i="9"/>
  <c r="R9" i="9"/>
  <c r="P9" i="9"/>
  <c r="K9" i="9"/>
  <c r="I9" i="9"/>
  <c r="G9" i="9"/>
  <c r="E9" i="9"/>
  <c r="V8" i="9"/>
  <c r="T8" i="9"/>
  <c r="R8" i="9"/>
  <c r="P8" i="9"/>
  <c r="K8" i="9"/>
  <c r="I8" i="9"/>
  <c r="G8" i="9"/>
  <c r="E8" i="9"/>
  <c r="V7" i="9"/>
  <c r="T7" i="9"/>
  <c r="R7" i="9"/>
  <c r="P7" i="9"/>
  <c r="K7" i="9"/>
  <c r="I7" i="9"/>
  <c r="G7" i="9"/>
  <c r="E7" i="9"/>
  <c r="V6" i="9"/>
  <c r="T6" i="9"/>
  <c r="R6" i="9"/>
  <c r="P6" i="9"/>
  <c r="K6" i="9"/>
  <c r="I6" i="9"/>
  <c r="G6" i="9"/>
  <c r="E6" i="9"/>
  <c r="V5" i="9"/>
  <c r="T5" i="9"/>
  <c r="R5" i="9"/>
  <c r="P5" i="9"/>
  <c r="K5" i="9"/>
  <c r="I5" i="9"/>
  <c r="G5" i="9"/>
  <c r="E5" i="9"/>
  <c r="V4" i="9"/>
  <c r="T4" i="9"/>
  <c r="R4" i="9"/>
  <c r="P4" i="9"/>
  <c r="K4" i="9"/>
  <c r="I4" i="9"/>
  <c r="G4" i="9"/>
  <c r="E4" i="9"/>
  <c r="V3" i="9"/>
  <c r="T3" i="9"/>
  <c r="R3" i="9"/>
  <c r="P3" i="9"/>
  <c r="P29" i="9" s="1"/>
  <c r="K3" i="9"/>
  <c r="I3" i="9"/>
  <c r="G3" i="9"/>
  <c r="E3" i="9"/>
  <c r="E29" i="9" s="1"/>
  <c r="AC43" i="8"/>
  <c r="AB43" i="8"/>
  <c r="AA43" i="8"/>
  <c r="Z43" i="8"/>
  <c r="Y43" i="8"/>
  <c r="X43" i="8"/>
  <c r="W43" i="8"/>
  <c r="U43" i="8"/>
  <c r="V26" i="8" s="1"/>
  <c r="S43" i="8"/>
  <c r="Q43" i="8"/>
  <c r="O43" i="8"/>
  <c r="N43" i="8"/>
  <c r="M43" i="8"/>
  <c r="L43" i="8"/>
  <c r="J43" i="8"/>
  <c r="H43" i="8"/>
  <c r="I21" i="8" s="1"/>
  <c r="F43" i="8"/>
  <c r="D43" i="8"/>
  <c r="AC42" i="8"/>
  <c r="AB42" i="8"/>
  <c r="AA42" i="8"/>
  <c r="Z42" i="8"/>
  <c r="Y42" i="8"/>
  <c r="X42" i="8"/>
  <c r="W42" i="8"/>
  <c r="U42" i="8"/>
  <c r="S42" i="8"/>
  <c r="Q42" i="8"/>
  <c r="O42" i="8"/>
  <c r="P40" i="8" s="1"/>
  <c r="N42" i="8"/>
  <c r="M42" i="8"/>
  <c r="L42" i="8"/>
  <c r="J42" i="8"/>
  <c r="H42" i="8"/>
  <c r="F42" i="8"/>
  <c r="D42" i="8"/>
  <c r="V38" i="8"/>
  <c r="V37" i="8"/>
  <c r="V36" i="8"/>
  <c r="V35" i="8"/>
  <c r="V33" i="8"/>
  <c r="T33" i="8"/>
  <c r="V32" i="8"/>
  <c r="I31" i="8"/>
  <c r="T27" i="8"/>
  <c r="R27" i="8"/>
  <c r="I26" i="8"/>
  <c r="V25" i="8"/>
  <c r="V22" i="8"/>
  <c r="T22" i="8"/>
  <c r="P22" i="8"/>
  <c r="V21" i="8"/>
  <c r="V20" i="8"/>
  <c r="V19" i="8"/>
  <c r="V17" i="8"/>
  <c r="P17" i="8"/>
  <c r="V15" i="8"/>
  <c r="I15" i="8"/>
  <c r="V14" i="8"/>
  <c r="R10" i="8"/>
  <c r="V9" i="8"/>
  <c r="I6" i="8"/>
  <c r="P5" i="8"/>
  <c r="V3" i="8"/>
  <c r="AC44" i="7"/>
  <c r="AB44" i="7"/>
  <c r="AA44" i="7"/>
  <c r="Z44" i="7"/>
  <c r="Y44" i="7"/>
  <c r="X44" i="7"/>
  <c r="W44" i="7"/>
  <c r="U44" i="7"/>
  <c r="S44" i="7"/>
  <c r="Q44" i="7"/>
  <c r="O44" i="7"/>
  <c r="N44" i="7"/>
  <c r="M44" i="7"/>
  <c r="L44" i="7"/>
  <c r="J44" i="7"/>
  <c r="K6" i="7" s="1"/>
  <c r="H44" i="7"/>
  <c r="F44" i="7"/>
  <c r="D44" i="7"/>
  <c r="E7" i="7" s="1"/>
  <c r="AC43" i="7"/>
  <c r="AB43" i="7"/>
  <c r="AA43" i="7"/>
  <c r="Z43" i="7"/>
  <c r="Y43" i="7"/>
  <c r="X43" i="7"/>
  <c r="W43" i="7"/>
  <c r="U43" i="7"/>
  <c r="S43" i="7"/>
  <c r="Q43" i="7"/>
  <c r="O43" i="7"/>
  <c r="P36" i="7" s="1"/>
  <c r="N43" i="7"/>
  <c r="M43" i="7"/>
  <c r="L43" i="7"/>
  <c r="J43" i="7"/>
  <c r="H43" i="7"/>
  <c r="F43" i="7"/>
  <c r="D43" i="7"/>
  <c r="P41" i="7"/>
  <c r="V40" i="7"/>
  <c r="P40" i="7"/>
  <c r="P38" i="7"/>
  <c r="T37" i="7"/>
  <c r="P37" i="7"/>
  <c r="T36" i="7"/>
  <c r="P35" i="7"/>
  <c r="V34" i="7"/>
  <c r="P34" i="7"/>
  <c r="P32" i="7"/>
  <c r="P31" i="7"/>
  <c r="T30" i="7"/>
  <c r="P29" i="7"/>
  <c r="I29" i="7"/>
  <c r="P28" i="7"/>
  <c r="T27" i="7"/>
  <c r="P26" i="7"/>
  <c r="P25" i="7"/>
  <c r="V24" i="7"/>
  <c r="P23" i="7"/>
  <c r="T22" i="7"/>
  <c r="P22" i="7"/>
  <c r="P21" i="7"/>
  <c r="R20" i="7"/>
  <c r="P20" i="7"/>
  <c r="T19" i="7"/>
  <c r="P19" i="7"/>
  <c r="P17" i="7"/>
  <c r="T16" i="7"/>
  <c r="P16" i="7"/>
  <c r="P15" i="7"/>
  <c r="R14" i="7"/>
  <c r="P14" i="7"/>
  <c r="T13" i="7"/>
  <c r="P13" i="7"/>
  <c r="P12" i="7"/>
  <c r="T11" i="7"/>
  <c r="P11" i="7"/>
  <c r="G11" i="7"/>
  <c r="T10" i="7"/>
  <c r="P10" i="7"/>
  <c r="T9" i="7"/>
  <c r="P9" i="7"/>
  <c r="G9" i="7"/>
  <c r="T8" i="7"/>
  <c r="P8" i="7"/>
  <c r="E8" i="7"/>
  <c r="P7" i="7"/>
  <c r="P6" i="7"/>
  <c r="T5" i="7"/>
  <c r="P5" i="7"/>
  <c r="P4" i="7"/>
  <c r="G4" i="7"/>
  <c r="E4" i="7"/>
  <c r="P3" i="7"/>
  <c r="AF39" i="6"/>
  <c r="AE39" i="6"/>
  <c r="AD39" i="6"/>
  <c r="AC39" i="6"/>
  <c r="AB39" i="6"/>
  <c r="AA39" i="6"/>
  <c r="Z39" i="6"/>
  <c r="X39" i="6"/>
  <c r="V39" i="6"/>
  <c r="T39" i="6"/>
  <c r="U32" i="6" s="1"/>
  <c r="R39" i="6"/>
  <c r="S9" i="6" s="1"/>
  <c r="J39" i="6"/>
  <c r="H39" i="6"/>
  <c r="F39" i="6"/>
  <c r="G6" i="6" s="1"/>
  <c r="D39" i="6"/>
  <c r="AF38" i="6"/>
  <c r="AE38" i="6"/>
  <c r="AD38" i="6"/>
  <c r="AC38" i="6"/>
  <c r="AB38" i="6"/>
  <c r="AA38" i="6"/>
  <c r="Z38" i="6"/>
  <c r="X38" i="6"/>
  <c r="Y34" i="6" s="1"/>
  <c r="V38" i="6"/>
  <c r="T38" i="6"/>
  <c r="R38" i="6"/>
  <c r="J38" i="6"/>
  <c r="K36" i="6" s="1"/>
  <c r="H38" i="6"/>
  <c r="F38" i="6"/>
  <c r="D38" i="6"/>
  <c r="Y36" i="6"/>
  <c r="W36" i="6"/>
  <c r="Y35" i="6"/>
  <c r="W35" i="6"/>
  <c r="U35" i="6"/>
  <c r="W34" i="6"/>
  <c r="W33" i="6"/>
  <c r="I33" i="6"/>
  <c r="W32" i="6"/>
  <c r="Y31" i="6"/>
  <c r="W31" i="6"/>
  <c r="W30" i="6"/>
  <c r="W29" i="6"/>
  <c r="U29" i="6"/>
  <c r="W28" i="6"/>
  <c r="U28" i="6"/>
  <c r="Y27" i="6"/>
  <c r="W27" i="6"/>
  <c r="U27" i="6"/>
  <c r="W26" i="6"/>
  <c r="U26" i="6"/>
  <c r="W25" i="6"/>
  <c r="U25" i="6"/>
  <c r="W24" i="6"/>
  <c r="U24" i="6"/>
  <c r="Y23" i="6"/>
  <c r="W23" i="6"/>
  <c r="U23" i="6"/>
  <c r="I23" i="6"/>
  <c r="W22" i="6"/>
  <c r="U22" i="6"/>
  <c r="W21" i="6"/>
  <c r="U21" i="6"/>
  <c r="I21" i="6"/>
  <c r="Y20" i="6"/>
  <c r="W20" i="6"/>
  <c r="W19" i="6"/>
  <c r="U19" i="6"/>
  <c r="Y18" i="6"/>
  <c r="W18" i="6"/>
  <c r="W17" i="6"/>
  <c r="I17" i="6"/>
  <c r="G17" i="6"/>
  <c r="Y16" i="6"/>
  <c r="W16" i="6"/>
  <c r="W15" i="6"/>
  <c r="U15" i="6"/>
  <c r="I15" i="6"/>
  <c r="Y14" i="6"/>
  <c r="W14" i="6"/>
  <c r="U14" i="6"/>
  <c r="W13" i="6"/>
  <c r="U13" i="6"/>
  <c r="Y12" i="6"/>
  <c r="W12" i="6"/>
  <c r="U12" i="6"/>
  <c r="G12" i="6"/>
  <c r="W11" i="6"/>
  <c r="Y10" i="6"/>
  <c r="W10" i="6"/>
  <c r="W9" i="6"/>
  <c r="W8" i="6"/>
  <c r="I8" i="6"/>
  <c r="W7" i="6"/>
  <c r="W6" i="6"/>
  <c r="U6" i="6"/>
  <c r="W5" i="6"/>
  <c r="W4" i="6"/>
  <c r="U4" i="6"/>
  <c r="W3" i="6"/>
  <c r="AC43" i="5"/>
  <c r="AB43" i="5"/>
  <c r="AA43" i="5"/>
  <c r="Z43" i="5"/>
  <c r="Y43" i="5"/>
  <c r="X43" i="5"/>
  <c r="W43" i="5"/>
  <c r="U43" i="5"/>
  <c r="S43" i="5"/>
  <c r="T24" i="5" s="1"/>
  <c r="Q43" i="5"/>
  <c r="O43" i="5"/>
  <c r="N43" i="5"/>
  <c r="M43" i="5"/>
  <c r="L43" i="5"/>
  <c r="J43" i="5"/>
  <c r="H43" i="5"/>
  <c r="F43" i="5"/>
  <c r="G10" i="5" s="1"/>
  <c r="D43" i="5"/>
  <c r="AC42" i="5"/>
  <c r="AB42" i="5"/>
  <c r="AB44" i="5" s="1"/>
  <c r="AA42" i="5"/>
  <c r="Z42" i="5"/>
  <c r="Y42" i="5"/>
  <c r="X42" i="5"/>
  <c r="X44" i="5" s="1"/>
  <c r="W42" i="5"/>
  <c r="U42" i="5"/>
  <c r="S42" i="5"/>
  <c r="Q42" i="5"/>
  <c r="R35" i="5" s="1"/>
  <c r="O42" i="5"/>
  <c r="N42" i="5"/>
  <c r="M42" i="5"/>
  <c r="L42" i="5"/>
  <c r="L44" i="5" s="1"/>
  <c r="J42" i="5"/>
  <c r="K21" i="5" s="1"/>
  <c r="H42" i="5"/>
  <c r="F42" i="5"/>
  <c r="D42" i="5"/>
  <c r="V35" i="5"/>
  <c r="V33" i="5"/>
  <c r="I30" i="5"/>
  <c r="V29" i="5"/>
  <c r="T29" i="5"/>
  <c r="T28" i="5"/>
  <c r="T26" i="5"/>
  <c r="T25" i="5"/>
  <c r="P21" i="5"/>
  <c r="K20" i="5"/>
  <c r="K19" i="5"/>
  <c r="V18" i="5"/>
  <c r="R17" i="5"/>
  <c r="P17" i="5"/>
  <c r="K16" i="5"/>
  <c r="K15" i="5"/>
  <c r="V14" i="5"/>
  <c r="G13" i="5"/>
  <c r="G11" i="5"/>
  <c r="P10" i="5"/>
  <c r="G9" i="5"/>
  <c r="V7" i="5"/>
  <c r="G7" i="5"/>
  <c r="P6" i="5"/>
  <c r="G6" i="5"/>
  <c r="I5" i="5"/>
  <c r="G5" i="5"/>
  <c r="I4" i="5"/>
  <c r="G4" i="5"/>
  <c r="AC45" i="4"/>
  <c r="AB45" i="4"/>
  <c r="AA45" i="4"/>
  <c r="Z45" i="4"/>
  <c r="Y45" i="4"/>
  <c r="X45" i="4"/>
  <c r="W45" i="4"/>
  <c r="U45" i="4"/>
  <c r="S45" i="4"/>
  <c r="Q45" i="4"/>
  <c r="O45" i="4"/>
  <c r="N45" i="4"/>
  <c r="M45" i="4"/>
  <c r="L45" i="4"/>
  <c r="J45" i="4"/>
  <c r="H45" i="4"/>
  <c r="F45" i="4"/>
  <c r="D45" i="4"/>
  <c r="AC44" i="4"/>
  <c r="AB44" i="4"/>
  <c r="AB46" i="4" s="1"/>
  <c r="AA44" i="4"/>
  <c r="Z44" i="4"/>
  <c r="Y44" i="4"/>
  <c r="X44" i="4"/>
  <c r="X46" i="4" s="1"/>
  <c r="W44" i="4"/>
  <c r="W46" i="4" s="1"/>
  <c r="U44" i="4"/>
  <c r="V42" i="4" s="1"/>
  <c r="S44" i="4"/>
  <c r="T6" i="4" s="1"/>
  <c r="Q44" i="4"/>
  <c r="O44" i="4"/>
  <c r="N44" i="4"/>
  <c r="M44" i="4"/>
  <c r="L44" i="4"/>
  <c r="L46" i="4" s="1"/>
  <c r="J44" i="4"/>
  <c r="K10" i="4" s="1"/>
  <c r="H44" i="4"/>
  <c r="F44" i="4"/>
  <c r="D44" i="4"/>
  <c r="V39" i="4"/>
  <c r="V38" i="4"/>
  <c r="V36" i="4"/>
  <c r="V34" i="4"/>
  <c r="E34" i="4"/>
  <c r="K33" i="4"/>
  <c r="V30" i="4"/>
  <c r="V28" i="4"/>
  <c r="E27" i="4"/>
  <c r="V26" i="4"/>
  <c r="G22" i="4"/>
  <c r="V21" i="4"/>
  <c r="P21" i="4"/>
  <c r="V20" i="4"/>
  <c r="V19" i="4"/>
  <c r="V18" i="4"/>
  <c r="V17" i="4"/>
  <c r="K17" i="4"/>
  <c r="V16" i="4"/>
  <c r="P12" i="4"/>
  <c r="K12" i="4"/>
  <c r="I12" i="4"/>
  <c r="V11" i="4"/>
  <c r="V10" i="4"/>
  <c r="I10" i="4"/>
  <c r="G10" i="4"/>
  <c r="T9" i="4"/>
  <c r="I9" i="4"/>
  <c r="P8" i="4"/>
  <c r="I8" i="4"/>
  <c r="T7" i="4"/>
  <c r="I7" i="4"/>
  <c r="I6" i="4"/>
  <c r="G6" i="4"/>
  <c r="E6" i="4"/>
  <c r="I5" i="4"/>
  <c r="P4" i="4"/>
  <c r="I4" i="4"/>
  <c r="AC45" i="3"/>
  <c r="AB45" i="3"/>
  <c r="AA45" i="3"/>
  <c r="Z45" i="3"/>
  <c r="Y45" i="3"/>
  <c r="X45" i="3"/>
  <c r="W45" i="3"/>
  <c r="U45" i="3"/>
  <c r="S45" i="3"/>
  <c r="T3" i="3" s="1"/>
  <c r="Q45" i="3"/>
  <c r="O45" i="3"/>
  <c r="N45" i="3"/>
  <c r="M45" i="3"/>
  <c r="L45" i="3"/>
  <c r="J45" i="3"/>
  <c r="H45" i="3"/>
  <c r="F45" i="3"/>
  <c r="D45" i="3"/>
  <c r="AC44" i="3"/>
  <c r="AB44" i="3"/>
  <c r="AA44" i="3"/>
  <c r="AA46" i="3" s="1"/>
  <c r="Z44" i="3"/>
  <c r="Y44" i="3"/>
  <c r="X44" i="3"/>
  <c r="X46" i="3" s="1"/>
  <c r="W44" i="3"/>
  <c r="W46" i="3" s="1"/>
  <c r="U44" i="3"/>
  <c r="V36" i="3" s="1"/>
  <c r="S44" i="3"/>
  <c r="Q44" i="3"/>
  <c r="O44" i="3"/>
  <c r="O46" i="3" s="1"/>
  <c r="N44" i="3"/>
  <c r="M44" i="3"/>
  <c r="L44" i="3"/>
  <c r="L46" i="3" s="1"/>
  <c r="J44" i="3"/>
  <c r="J46" i="3" s="1"/>
  <c r="H44" i="3"/>
  <c r="F44" i="3"/>
  <c r="D44" i="3"/>
  <c r="T43" i="3"/>
  <c r="R42" i="3"/>
  <c r="P42" i="3"/>
  <c r="K42" i="3"/>
  <c r="I42" i="3"/>
  <c r="G42" i="3"/>
  <c r="E42" i="3"/>
  <c r="R41" i="3"/>
  <c r="P41" i="3"/>
  <c r="K41" i="3"/>
  <c r="I41" i="3"/>
  <c r="G41" i="3"/>
  <c r="E41" i="3"/>
  <c r="R40" i="3"/>
  <c r="P40" i="3"/>
  <c r="K40" i="3"/>
  <c r="I40" i="3"/>
  <c r="G40" i="3"/>
  <c r="E40" i="3"/>
  <c r="R39" i="3"/>
  <c r="P39" i="3"/>
  <c r="K39" i="3"/>
  <c r="I39" i="3"/>
  <c r="G39" i="3"/>
  <c r="E39" i="3"/>
  <c r="R38" i="3"/>
  <c r="P38" i="3"/>
  <c r="K38" i="3"/>
  <c r="I38" i="3"/>
  <c r="G38" i="3"/>
  <c r="E38" i="3"/>
  <c r="R37" i="3"/>
  <c r="P37" i="3"/>
  <c r="K37" i="3"/>
  <c r="I37" i="3"/>
  <c r="G37" i="3"/>
  <c r="E37" i="3"/>
  <c r="R36" i="3"/>
  <c r="P36" i="3"/>
  <c r="K36" i="3"/>
  <c r="I36" i="3"/>
  <c r="G36" i="3"/>
  <c r="E36" i="3"/>
  <c r="R35" i="3"/>
  <c r="P35" i="3"/>
  <c r="K35" i="3"/>
  <c r="I35" i="3"/>
  <c r="G35" i="3"/>
  <c r="E35" i="3"/>
  <c r="R34" i="3"/>
  <c r="P34" i="3"/>
  <c r="K34" i="3"/>
  <c r="I34" i="3"/>
  <c r="G34" i="3"/>
  <c r="E34" i="3"/>
  <c r="R33" i="3"/>
  <c r="P33" i="3"/>
  <c r="I33" i="3"/>
  <c r="G33" i="3"/>
  <c r="E33" i="3"/>
  <c r="R32" i="3"/>
  <c r="P32" i="3"/>
  <c r="K32" i="3"/>
  <c r="I32" i="3"/>
  <c r="G32" i="3"/>
  <c r="E32" i="3"/>
  <c r="R31" i="3"/>
  <c r="P31" i="3"/>
  <c r="K31" i="3"/>
  <c r="I31" i="3"/>
  <c r="G31" i="3"/>
  <c r="E31" i="3"/>
  <c r="V30" i="3"/>
  <c r="R30" i="3"/>
  <c r="P30" i="3"/>
  <c r="K30" i="3"/>
  <c r="I30" i="3"/>
  <c r="G30" i="3"/>
  <c r="E30" i="3"/>
  <c r="R29" i="3"/>
  <c r="P29" i="3"/>
  <c r="K29" i="3"/>
  <c r="I29" i="3"/>
  <c r="G29" i="3"/>
  <c r="E29" i="3"/>
  <c r="R28" i="3"/>
  <c r="P28" i="3"/>
  <c r="K28" i="3"/>
  <c r="I28" i="3"/>
  <c r="G28" i="3"/>
  <c r="E28" i="3"/>
  <c r="R27" i="3"/>
  <c r="P27" i="3"/>
  <c r="K27" i="3"/>
  <c r="I27" i="3"/>
  <c r="G27" i="3"/>
  <c r="E27" i="3"/>
  <c r="R26" i="3"/>
  <c r="P26" i="3"/>
  <c r="K26" i="3"/>
  <c r="I26" i="3"/>
  <c r="G26" i="3"/>
  <c r="E26" i="3"/>
  <c r="R25" i="3"/>
  <c r="P25" i="3"/>
  <c r="K25" i="3"/>
  <c r="I25" i="3"/>
  <c r="G25" i="3"/>
  <c r="E25" i="3"/>
  <c r="R24" i="3"/>
  <c r="P24" i="3"/>
  <c r="K24" i="3"/>
  <c r="I24" i="3"/>
  <c r="G24" i="3"/>
  <c r="E24" i="3"/>
  <c r="R23" i="3"/>
  <c r="G23" i="3"/>
  <c r="E23" i="3"/>
  <c r="R22" i="3"/>
  <c r="P22" i="3"/>
  <c r="K22" i="3"/>
  <c r="I22" i="3"/>
  <c r="G22" i="3"/>
  <c r="E22" i="3"/>
  <c r="R21" i="3"/>
  <c r="P21" i="3"/>
  <c r="K21" i="3"/>
  <c r="I21" i="3"/>
  <c r="G21" i="3"/>
  <c r="E21" i="3"/>
  <c r="R20" i="3"/>
  <c r="P20" i="3"/>
  <c r="K20" i="3"/>
  <c r="I20" i="3"/>
  <c r="G20" i="3"/>
  <c r="E20" i="3"/>
  <c r="R19" i="3"/>
  <c r="P19" i="3"/>
  <c r="K19" i="3"/>
  <c r="I19" i="3"/>
  <c r="G19" i="3"/>
  <c r="E19" i="3"/>
  <c r="R18" i="3"/>
  <c r="P18" i="3"/>
  <c r="K18" i="3"/>
  <c r="I18" i="3"/>
  <c r="G18" i="3"/>
  <c r="E18" i="3"/>
  <c r="R17" i="3"/>
  <c r="P17" i="3"/>
  <c r="K17" i="3"/>
  <c r="I17" i="3"/>
  <c r="G17" i="3"/>
  <c r="E17" i="3"/>
  <c r="R16" i="3"/>
  <c r="P16" i="3"/>
  <c r="K16" i="3"/>
  <c r="I16" i="3"/>
  <c r="G16" i="3"/>
  <c r="E16" i="3"/>
  <c r="R15" i="3"/>
  <c r="P15" i="3"/>
  <c r="K15" i="3"/>
  <c r="I15" i="3"/>
  <c r="G15" i="3"/>
  <c r="E15" i="3"/>
  <c r="R14" i="3"/>
  <c r="P14" i="3"/>
  <c r="K14" i="3"/>
  <c r="I14" i="3"/>
  <c r="G14" i="3"/>
  <c r="E14" i="3"/>
  <c r="V13" i="3"/>
  <c r="P13" i="3"/>
  <c r="I13" i="3"/>
  <c r="G13" i="3"/>
  <c r="E13" i="3"/>
  <c r="R12" i="3"/>
  <c r="P12" i="3"/>
  <c r="K12" i="3"/>
  <c r="G12" i="3"/>
  <c r="E12" i="3"/>
  <c r="R11" i="3"/>
  <c r="P11" i="3"/>
  <c r="K11" i="3"/>
  <c r="I11" i="3"/>
  <c r="G11" i="3"/>
  <c r="E11" i="3"/>
  <c r="R10" i="3"/>
  <c r="P10" i="3"/>
  <c r="K10" i="3"/>
  <c r="I10" i="3"/>
  <c r="G10" i="3"/>
  <c r="E10" i="3"/>
  <c r="V9" i="3"/>
  <c r="R9" i="3"/>
  <c r="P9" i="3"/>
  <c r="K9" i="3"/>
  <c r="I9" i="3"/>
  <c r="G9" i="3"/>
  <c r="E9" i="3"/>
  <c r="R8" i="3"/>
  <c r="P8" i="3"/>
  <c r="K8" i="3"/>
  <c r="I8" i="3"/>
  <c r="G8" i="3"/>
  <c r="E8" i="3"/>
  <c r="R7" i="3"/>
  <c r="P7" i="3"/>
  <c r="K7" i="3"/>
  <c r="I7" i="3"/>
  <c r="G7" i="3"/>
  <c r="E7" i="3"/>
  <c r="R6" i="3"/>
  <c r="P6" i="3"/>
  <c r="K6" i="3"/>
  <c r="I6" i="3"/>
  <c r="G6" i="3"/>
  <c r="E6" i="3"/>
  <c r="R5" i="3"/>
  <c r="P5" i="3"/>
  <c r="K5" i="3"/>
  <c r="I5" i="3"/>
  <c r="G5" i="3"/>
  <c r="E5" i="3"/>
  <c r="R4" i="3"/>
  <c r="P4" i="3"/>
  <c r="K4" i="3"/>
  <c r="I4" i="3"/>
  <c r="G4" i="3"/>
  <c r="E4" i="3"/>
  <c r="R3" i="3"/>
  <c r="P3" i="3"/>
  <c r="K3" i="3"/>
  <c r="I3" i="3"/>
  <c r="G3" i="3"/>
  <c r="E3" i="3"/>
  <c r="U45" i="2"/>
  <c r="S45" i="2"/>
  <c r="Q45" i="2"/>
  <c r="O45" i="2"/>
  <c r="N45" i="2"/>
  <c r="M45" i="2"/>
  <c r="L45" i="2"/>
  <c r="J45" i="2"/>
  <c r="H45" i="2"/>
  <c r="F45" i="2"/>
  <c r="D45" i="2"/>
  <c r="AC44" i="2"/>
  <c r="AB44" i="2"/>
  <c r="AA44" i="2"/>
  <c r="Z44" i="2"/>
  <c r="Y44" i="2"/>
  <c r="X44" i="2"/>
  <c r="W44" i="2"/>
  <c r="U44" i="2"/>
  <c r="S44" i="2"/>
  <c r="Q44" i="2"/>
  <c r="O44" i="2"/>
  <c r="N44" i="2"/>
  <c r="N46" i="2" s="1"/>
  <c r="M44" i="2"/>
  <c r="L44" i="2"/>
  <c r="J44" i="2"/>
  <c r="H44" i="2"/>
  <c r="F44" i="2"/>
  <c r="D44" i="2"/>
  <c r="T42" i="2"/>
  <c r="R42" i="2"/>
  <c r="P42" i="2"/>
  <c r="K42" i="2"/>
  <c r="I42" i="2"/>
  <c r="G42" i="2"/>
  <c r="E42" i="2"/>
  <c r="T41" i="2"/>
  <c r="R41" i="2"/>
  <c r="P41" i="2"/>
  <c r="K41" i="2"/>
  <c r="I41" i="2"/>
  <c r="G41" i="2"/>
  <c r="E41" i="2"/>
  <c r="T40" i="2"/>
  <c r="R40" i="2"/>
  <c r="P40" i="2"/>
  <c r="K40" i="2"/>
  <c r="I40" i="2"/>
  <c r="G40" i="2"/>
  <c r="E40" i="2"/>
  <c r="T39" i="2"/>
  <c r="R39" i="2"/>
  <c r="P39" i="2"/>
  <c r="K39" i="2"/>
  <c r="I39" i="2"/>
  <c r="G39" i="2"/>
  <c r="E39" i="2"/>
  <c r="T38" i="2"/>
  <c r="R38" i="2"/>
  <c r="P38" i="2"/>
  <c r="K38" i="2"/>
  <c r="I38" i="2"/>
  <c r="G38" i="2"/>
  <c r="E38" i="2"/>
  <c r="T37" i="2"/>
  <c r="R37" i="2"/>
  <c r="P37" i="2"/>
  <c r="K37" i="2"/>
  <c r="I37" i="2"/>
  <c r="G37" i="2"/>
  <c r="E37" i="2"/>
  <c r="T36" i="2"/>
  <c r="R36" i="2"/>
  <c r="P36" i="2"/>
  <c r="K36" i="2"/>
  <c r="I36" i="2"/>
  <c r="G36" i="2"/>
  <c r="E36" i="2"/>
  <c r="T35" i="2"/>
  <c r="R35" i="2"/>
  <c r="P35" i="2"/>
  <c r="K35" i="2"/>
  <c r="I35" i="2"/>
  <c r="G35" i="2"/>
  <c r="E35" i="2"/>
  <c r="T34" i="2"/>
  <c r="R34" i="2"/>
  <c r="P34" i="2"/>
  <c r="K34" i="2"/>
  <c r="I34" i="2"/>
  <c r="G34" i="2"/>
  <c r="E34" i="2"/>
  <c r="T33" i="2"/>
  <c r="R33" i="2"/>
  <c r="P33" i="2"/>
  <c r="K33" i="2"/>
  <c r="I33" i="2"/>
  <c r="G33" i="2"/>
  <c r="E33" i="2"/>
  <c r="T32" i="2"/>
  <c r="R32" i="2"/>
  <c r="P32" i="2"/>
  <c r="K32" i="2"/>
  <c r="I32" i="2"/>
  <c r="G32" i="2"/>
  <c r="E32" i="2"/>
  <c r="T31" i="2"/>
  <c r="R31" i="2"/>
  <c r="P31" i="2"/>
  <c r="K31" i="2"/>
  <c r="I31" i="2"/>
  <c r="G31" i="2"/>
  <c r="E31" i="2"/>
  <c r="T30" i="2"/>
  <c r="R30" i="2"/>
  <c r="P30" i="2"/>
  <c r="K30" i="2"/>
  <c r="I30" i="2"/>
  <c r="G30" i="2"/>
  <c r="E30" i="2"/>
  <c r="T29" i="2"/>
  <c r="R29" i="2"/>
  <c r="P29" i="2"/>
  <c r="K29" i="2"/>
  <c r="I29" i="2"/>
  <c r="G29" i="2"/>
  <c r="E29" i="2"/>
  <c r="T28" i="2"/>
  <c r="R28" i="2"/>
  <c r="P28" i="2"/>
  <c r="K28" i="2"/>
  <c r="I28" i="2"/>
  <c r="G28" i="2"/>
  <c r="E28" i="2"/>
  <c r="T27" i="2"/>
  <c r="R27" i="2"/>
  <c r="P27" i="2"/>
  <c r="K27" i="2"/>
  <c r="I27" i="2"/>
  <c r="G27" i="2"/>
  <c r="E27" i="2"/>
  <c r="T26" i="2"/>
  <c r="R26" i="2"/>
  <c r="P26" i="2"/>
  <c r="K26" i="2"/>
  <c r="I26" i="2"/>
  <c r="G26" i="2"/>
  <c r="E26" i="2"/>
  <c r="T25" i="2"/>
  <c r="R25" i="2"/>
  <c r="P25" i="2"/>
  <c r="K25" i="2"/>
  <c r="I25" i="2"/>
  <c r="G25" i="2"/>
  <c r="E25" i="2"/>
  <c r="T24" i="2"/>
  <c r="R24" i="2"/>
  <c r="P24" i="2"/>
  <c r="K24" i="2"/>
  <c r="I24" i="2"/>
  <c r="G24" i="2"/>
  <c r="E24" i="2"/>
  <c r="T23" i="2"/>
  <c r="P23" i="2"/>
  <c r="I23" i="2"/>
  <c r="G23" i="2"/>
  <c r="E23" i="2"/>
  <c r="T22" i="2"/>
  <c r="R22" i="2"/>
  <c r="P22" i="2"/>
  <c r="K22" i="2"/>
  <c r="I22" i="2"/>
  <c r="G22" i="2"/>
  <c r="E22" i="2"/>
  <c r="T21" i="2"/>
  <c r="R21" i="2"/>
  <c r="P21" i="2"/>
  <c r="K21" i="2"/>
  <c r="I21" i="2"/>
  <c r="G21" i="2"/>
  <c r="E21" i="2"/>
  <c r="T20" i="2"/>
  <c r="R20" i="2"/>
  <c r="P20" i="2"/>
  <c r="K20" i="2"/>
  <c r="I20" i="2"/>
  <c r="G20" i="2"/>
  <c r="E20" i="2"/>
  <c r="T19" i="2"/>
  <c r="R19" i="2"/>
  <c r="P19" i="2"/>
  <c r="K19" i="2"/>
  <c r="I19" i="2"/>
  <c r="G19" i="2"/>
  <c r="E19" i="2"/>
  <c r="T18" i="2"/>
  <c r="R18" i="2"/>
  <c r="P18" i="2"/>
  <c r="K18" i="2"/>
  <c r="I18" i="2"/>
  <c r="G18" i="2"/>
  <c r="E18" i="2"/>
  <c r="T17" i="2"/>
  <c r="R17" i="2"/>
  <c r="P17" i="2"/>
  <c r="K17" i="2"/>
  <c r="I17" i="2"/>
  <c r="G17" i="2"/>
  <c r="E17" i="2"/>
  <c r="T16" i="2"/>
  <c r="R16" i="2"/>
  <c r="P16" i="2"/>
  <c r="K16" i="2"/>
  <c r="I16" i="2"/>
  <c r="G16" i="2"/>
  <c r="E16" i="2"/>
  <c r="T15" i="2"/>
  <c r="R15" i="2"/>
  <c r="P15" i="2"/>
  <c r="K15" i="2"/>
  <c r="I15" i="2"/>
  <c r="G15" i="2"/>
  <c r="E15" i="2"/>
  <c r="T14" i="2"/>
  <c r="R14" i="2"/>
  <c r="P14" i="2"/>
  <c r="K14" i="2"/>
  <c r="I14" i="2"/>
  <c r="G14" i="2"/>
  <c r="E14" i="2"/>
  <c r="R13" i="2"/>
  <c r="K13" i="2"/>
  <c r="I13" i="2"/>
  <c r="G13" i="2"/>
  <c r="E13" i="2"/>
  <c r="T12" i="2"/>
  <c r="R12" i="2"/>
  <c r="P12" i="2"/>
  <c r="K12" i="2"/>
  <c r="I12" i="2"/>
  <c r="G12" i="2"/>
  <c r="E12" i="2"/>
  <c r="T11" i="2"/>
  <c r="R11" i="2"/>
  <c r="P11" i="2"/>
  <c r="K11" i="2"/>
  <c r="I11" i="2"/>
  <c r="G11" i="2"/>
  <c r="E11" i="2"/>
  <c r="T10" i="2"/>
  <c r="R10" i="2"/>
  <c r="P10" i="2"/>
  <c r="K10" i="2"/>
  <c r="I10" i="2"/>
  <c r="G10" i="2"/>
  <c r="E10" i="2"/>
  <c r="T9" i="2"/>
  <c r="R9" i="2"/>
  <c r="P9" i="2"/>
  <c r="K9" i="2"/>
  <c r="I9" i="2"/>
  <c r="G9" i="2"/>
  <c r="E9" i="2"/>
  <c r="T8" i="2"/>
  <c r="R8" i="2"/>
  <c r="P8" i="2"/>
  <c r="K8" i="2"/>
  <c r="I8" i="2"/>
  <c r="G8" i="2"/>
  <c r="E8" i="2"/>
  <c r="T7" i="2"/>
  <c r="R7" i="2"/>
  <c r="P7" i="2"/>
  <c r="K7" i="2"/>
  <c r="I7" i="2"/>
  <c r="G7" i="2"/>
  <c r="E7" i="2"/>
  <c r="T6" i="2"/>
  <c r="R6" i="2"/>
  <c r="P6" i="2"/>
  <c r="K6" i="2"/>
  <c r="I6" i="2"/>
  <c r="G6" i="2"/>
  <c r="E6" i="2"/>
  <c r="T5" i="2"/>
  <c r="R5" i="2"/>
  <c r="P5" i="2"/>
  <c r="K5" i="2"/>
  <c r="I5" i="2"/>
  <c r="G5" i="2"/>
  <c r="E5" i="2"/>
  <c r="T4" i="2"/>
  <c r="R4" i="2"/>
  <c r="P4" i="2"/>
  <c r="K4" i="2"/>
  <c r="I4" i="2"/>
  <c r="G4" i="2"/>
  <c r="E4" i="2"/>
  <c r="V45" i="2"/>
  <c r="T3" i="2"/>
  <c r="R3" i="2"/>
  <c r="P3" i="2"/>
  <c r="K3" i="2"/>
  <c r="I3" i="2"/>
  <c r="G3" i="2"/>
  <c r="E3" i="2"/>
  <c r="V35" i="3" l="1"/>
  <c r="R10" i="5"/>
  <c r="D44" i="5"/>
  <c r="E31" i="5"/>
  <c r="E20" i="5"/>
  <c r="E16" i="5"/>
  <c r="E13" i="5"/>
  <c r="E9" i="5"/>
  <c r="E5" i="5"/>
  <c r="E26" i="5"/>
  <c r="E29" i="5"/>
  <c r="E21" i="5"/>
  <c r="E17" i="5"/>
  <c r="E10" i="5"/>
  <c r="E6" i="5"/>
  <c r="E24" i="5"/>
  <c r="E3" i="5"/>
  <c r="E30" i="5"/>
  <c r="V29" i="3"/>
  <c r="E33" i="4"/>
  <c r="E26" i="4"/>
  <c r="E7" i="4"/>
  <c r="E42" i="4"/>
  <c r="E36" i="4"/>
  <c r="E28" i="4"/>
  <c r="E16" i="4"/>
  <c r="E38" i="4"/>
  <c r="E30" i="4"/>
  <c r="E18" i="4"/>
  <c r="E13" i="4"/>
  <c r="E8" i="4"/>
  <c r="E35" i="4"/>
  <c r="E25" i="4"/>
  <c r="E20" i="4"/>
  <c r="E37" i="4"/>
  <c r="E29" i="4"/>
  <c r="R38" i="4"/>
  <c r="R30" i="4"/>
  <c r="R18" i="4"/>
  <c r="R9" i="4"/>
  <c r="R5" i="4"/>
  <c r="R32" i="4"/>
  <c r="R20" i="4"/>
  <c r="R35" i="4"/>
  <c r="R27" i="4"/>
  <c r="R22" i="4"/>
  <c r="R6" i="4"/>
  <c r="R37" i="4"/>
  <c r="R29" i="4"/>
  <c r="R14" i="4"/>
  <c r="E11" i="5"/>
  <c r="E18" i="5"/>
  <c r="R21" i="5"/>
  <c r="R3" i="8"/>
  <c r="R40" i="8"/>
  <c r="R37" i="8"/>
  <c r="R29" i="8"/>
  <c r="R21" i="8"/>
  <c r="R14" i="8"/>
  <c r="R34" i="8"/>
  <c r="R26" i="8"/>
  <c r="R23" i="8"/>
  <c r="R16" i="8"/>
  <c r="R4" i="8"/>
  <c r="R39" i="8"/>
  <c r="R31" i="8"/>
  <c r="R18" i="8"/>
  <c r="R11" i="8"/>
  <c r="R6" i="8"/>
  <c r="R13" i="8"/>
  <c r="R8" i="8"/>
  <c r="R33" i="8"/>
  <c r="R25" i="8"/>
  <c r="R22" i="8"/>
  <c r="R40" i="5"/>
  <c r="R29" i="5"/>
  <c r="R22" i="5"/>
  <c r="R18" i="5"/>
  <c r="R14" i="5"/>
  <c r="R11" i="5"/>
  <c r="R7" i="5"/>
  <c r="R3" i="5"/>
  <c r="R37" i="5"/>
  <c r="R32" i="5"/>
  <c r="R24" i="5"/>
  <c r="R34" i="5"/>
  <c r="R27" i="5"/>
  <c r="R19" i="5"/>
  <c r="R15" i="5"/>
  <c r="R12" i="5"/>
  <c r="R8" i="5"/>
  <c r="R4" i="5"/>
  <c r="R39" i="5"/>
  <c r="R30" i="5"/>
  <c r="R33" i="5"/>
  <c r="R28" i="5"/>
  <c r="K45" i="2"/>
  <c r="V38" i="3"/>
  <c r="E3" i="4"/>
  <c r="R4" i="4"/>
  <c r="R28" i="4"/>
  <c r="G36" i="4"/>
  <c r="G28" i="4"/>
  <c r="G16" i="4"/>
  <c r="G23" i="4"/>
  <c r="G18" i="4"/>
  <c r="G13" i="4"/>
  <c r="G11" i="4"/>
  <c r="G8" i="4"/>
  <c r="G4" i="4"/>
  <c r="G32" i="4"/>
  <c r="G34" i="4"/>
  <c r="G17" i="4"/>
  <c r="P13" i="4"/>
  <c r="P25" i="4"/>
  <c r="P9" i="4"/>
  <c r="P5" i="4"/>
  <c r="P20" i="4"/>
  <c r="P15" i="4"/>
  <c r="P22" i="4"/>
  <c r="P39" i="4"/>
  <c r="P31" i="4"/>
  <c r="P19" i="4"/>
  <c r="E8" i="5"/>
  <c r="E15" i="5"/>
  <c r="E22" i="5"/>
  <c r="R26" i="5"/>
  <c r="I35" i="5"/>
  <c r="I26" i="5"/>
  <c r="I10" i="5"/>
  <c r="I6" i="5"/>
  <c r="I40" i="5"/>
  <c r="I29" i="5"/>
  <c r="I21" i="5"/>
  <c r="I17" i="5"/>
  <c r="I37" i="5"/>
  <c r="I24" i="5"/>
  <c r="I11" i="5"/>
  <c r="I7" i="5"/>
  <c r="I3" i="5"/>
  <c r="I34" i="5"/>
  <c r="I32" i="5"/>
  <c r="I27" i="5"/>
  <c r="I22" i="5"/>
  <c r="I18" i="5"/>
  <c r="I14" i="5"/>
  <c r="I36" i="5"/>
  <c r="I25" i="5"/>
  <c r="I19" i="5"/>
  <c r="I15" i="5"/>
  <c r="U44" i="5"/>
  <c r="V37" i="5"/>
  <c r="V32" i="5"/>
  <c r="V27" i="5"/>
  <c r="V34" i="5"/>
  <c r="V30" i="5"/>
  <c r="V19" i="5"/>
  <c r="V15" i="5"/>
  <c r="V12" i="5"/>
  <c r="V8" i="5"/>
  <c r="V4" i="5"/>
  <c r="V39" i="5"/>
  <c r="V25" i="5"/>
  <c r="V36" i="5"/>
  <c r="V28" i="5"/>
  <c r="V20" i="5"/>
  <c r="V16" i="5"/>
  <c r="V9" i="5"/>
  <c r="V5" i="5"/>
  <c r="V38" i="5"/>
  <c r="V31" i="5"/>
  <c r="V26" i="5"/>
  <c r="V21" i="5"/>
  <c r="V17" i="5"/>
  <c r="V13" i="5"/>
  <c r="V10" i="5"/>
  <c r="V6" i="5"/>
  <c r="G35" i="6"/>
  <c r="G24" i="6"/>
  <c r="G15" i="6"/>
  <c r="G28" i="6"/>
  <c r="G26" i="6"/>
  <c r="G22" i="6"/>
  <c r="G13" i="6"/>
  <c r="G32" i="6"/>
  <c r="G30" i="6"/>
  <c r="G20" i="6"/>
  <c r="G11" i="6"/>
  <c r="G3" i="6"/>
  <c r="G36" i="6"/>
  <c r="G34" i="6"/>
  <c r="G18" i="6"/>
  <c r="G9" i="6"/>
  <c r="G7" i="6"/>
  <c r="G5" i="6"/>
  <c r="G21" i="6"/>
  <c r="G14" i="6"/>
  <c r="I13" i="6"/>
  <c r="I11" i="6"/>
  <c r="I18" i="6"/>
  <c r="I9" i="6"/>
  <c r="I7" i="6"/>
  <c r="I5" i="6"/>
  <c r="I16" i="6"/>
  <c r="I29" i="6"/>
  <c r="I27" i="6"/>
  <c r="I19" i="6"/>
  <c r="I12" i="6"/>
  <c r="R5" i="8"/>
  <c r="R12" i="8"/>
  <c r="R17" i="8"/>
  <c r="R28" i="8"/>
  <c r="R35" i="8"/>
  <c r="T37" i="8"/>
  <c r="T8" i="8"/>
  <c r="T28" i="8"/>
  <c r="T38" i="8"/>
  <c r="T17" i="8"/>
  <c r="P35" i="8"/>
  <c r="P32" i="8"/>
  <c r="P24" i="8"/>
  <c r="P19" i="8"/>
  <c r="P12" i="8"/>
  <c r="P9" i="8"/>
  <c r="P7" i="8"/>
  <c r="P37" i="8"/>
  <c r="P29" i="8"/>
  <c r="P21" i="8"/>
  <c r="P14" i="8"/>
  <c r="P34" i="8"/>
  <c r="P26" i="8"/>
  <c r="P23" i="8"/>
  <c r="P16" i="8"/>
  <c r="P4" i="8"/>
  <c r="P39" i="8"/>
  <c r="P31" i="8"/>
  <c r="P18" i="8"/>
  <c r="P11" i="8"/>
  <c r="P6" i="8"/>
  <c r="P36" i="8"/>
  <c r="P20" i="8"/>
  <c r="P15" i="8"/>
  <c r="P10" i="8"/>
  <c r="P3" i="8"/>
  <c r="V8" i="3"/>
  <c r="V7" i="3"/>
  <c r="V18" i="3"/>
  <c r="V28" i="3"/>
  <c r="O46" i="2"/>
  <c r="M46" i="2"/>
  <c r="V12" i="3"/>
  <c r="V17" i="3"/>
  <c r="V33" i="3"/>
  <c r="G3" i="4"/>
  <c r="T4" i="4"/>
  <c r="P6" i="4"/>
  <c r="R8" i="4"/>
  <c r="G14" i="4"/>
  <c r="P23" i="4"/>
  <c r="R36" i="4"/>
  <c r="R5" i="5"/>
  <c r="I8" i="5"/>
  <c r="V11" i="5"/>
  <c r="E19" i="5"/>
  <c r="V22" i="5"/>
  <c r="I31" i="5"/>
  <c r="R36" i="5"/>
  <c r="I6" i="6"/>
  <c r="G10" i="6"/>
  <c r="I35" i="6"/>
  <c r="T12" i="8"/>
  <c r="P30" i="8"/>
  <c r="G44" i="3"/>
  <c r="V16" i="3"/>
  <c r="P3" i="4"/>
  <c r="E5" i="4"/>
  <c r="G7" i="4"/>
  <c r="T8" i="4"/>
  <c r="T10" i="4"/>
  <c r="P14" i="4"/>
  <c r="G19" i="4"/>
  <c r="G24" i="4"/>
  <c r="P29" i="4"/>
  <c r="K23" i="4"/>
  <c r="K11" i="4"/>
  <c r="K38" i="4"/>
  <c r="K30" i="4"/>
  <c r="K32" i="4"/>
  <c r="K25" i="4"/>
  <c r="K40" i="4"/>
  <c r="K27" i="4"/>
  <c r="K24" i="4"/>
  <c r="G42" i="4"/>
  <c r="E12" i="5"/>
  <c r="I16" i="5"/>
  <c r="E23" i="5"/>
  <c r="E27" i="5"/>
  <c r="R31" i="5"/>
  <c r="I38" i="5"/>
  <c r="I10" i="6"/>
  <c r="I24" i="6"/>
  <c r="I31" i="6"/>
  <c r="R7" i="8"/>
  <c r="P13" i="8"/>
  <c r="R19" i="8"/>
  <c r="R24" i="8"/>
  <c r="R30" i="8"/>
  <c r="R36" i="8"/>
  <c r="R3" i="4"/>
  <c r="G5" i="4"/>
  <c r="E9" i="4"/>
  <c r="G15" i="4"/>
  <c r="R24" i="4"/>
  <c r="P37" i="4"/>
  <c r="V3" i="5"/>
  <c r="I9" i="5"/>
  <c r="I12" i="5"/>
  <c r="I20" i="5"/>
  <c r="V23" i="5"/>
  <c r="E28" i="5"/>
  <c r="E32" i="5"/>
  <c r="R38" i="5"/>
  <c r="G4" i="6"/>
  <c r="G16" i="6"/>
  <c r="G19" i="6"/>
  <c r="K22" i="6"/>
  <c r="I41" i="7"/>
  <c r="I22" i="7"/>
  <c r="I24" i="7"/>
  <c r="I12" i="7"/>
  <c r="I17" i="7"/>
  <c r="V23" i="7"/>
  <c r="V12" i="7"/>
  <c r="V35" i="7"/>
  <c r="V29" i="7"/>
  <c r="V6" i="7"/>
  <c r="V17" i="7"/>
  <c r="V9" i="7"/>
  <c r="V22" i="7"/>
  <c r="R39" i="7"/>
  <c r="R27" i="7"/>
  <c r="R10" i="7"/>
  <c r="R8" i="7"/>
  <c r="R15" i="7"/>
  <c r="R32" i="7"/>
  <c r="R26" i="7"/>
  <c r="R4" i="7"/>
  <c r="R37" i="7"/>
  <c r="T7" i="8"/>
  <c r="P25" i="8"/>
  <c r="E14" i="5"/>
  <c r="R25" i="5"/>
  <c r="V11" i="3"/>
  <c r="V26" i="3"/>
  <c r="H46" i="2"/>
  <c r="Q46" i="2"/>
  <c r="R45" i="3"/>
  <c r="V4" i="3"/>
  <c r="V21" i="3"/>
  <c r="V25" i="3"/>
  <c r="V37" i="3"/>
  <c r="D46" i="3"/>
  <c r="Q46" i="3"/>
  <c r="AB46" i="3"/>
  <c r="T3" i="4"/>
  <c r="P7" i="4"/>
  <c r="G9" i="4"/>
  <c r="R11" i="4"/>
  <c r="K15" i="4"/>
  <c r="G26" i="4"/>
  <c r="K31" i="4"/>
  <c r="E4" i="5"/>
  <c r="R6" i="5"/>
  <c r="R9" i="5"/>
  <c r="R16" i="5"/>
  <c r="V24" i="5"/>
  <c r="I28" i="5"/>
  <c r="E33" i="5"/>
  <c r="I39" i="5"/>
  <c r="I4" i="6"/>
  <c r="I14" i="6"/>
  <c r="K3" i="7"/>
  <c r="K5" i="7"/>
  <c r="K8" i="7"/>
  <c r="K4" i="7"/>
  <c r="G7" i="7"/>
  <c r="G5" i="7"/>
  <c r="G3" i="7"/>
  <c r="G10" i="7"/>
  <c r="G8" i="7"/>
  <c r="G6" i="7"/>
  <c r="T39" i="7"/>
  <c r="T33" i="7"/>
  <c r="T24" i="7"/>
  <c r="T18" i="7"/>
  <c r="T15" i="7"/>
  <c r="T21" i="7"/>
  <c r="T12" i="7"/>
  <c r="T41" i="7"/>
  <c r="T38" i="7"/>
  <c r="T35" i="7"/>
  <c r="T32" i="7"/>
  <c r="T29" i="7"/>
  <c r="T26" i="7"/>
  <c r="T6" i="7"/>
  <c r="T4" i="7"/>
  <c r="T23" i="7"/>
  <c r="T20" i="7"/>
  <c r="T17" i="7"/>
  <c r="T14" i="7"/>
  <c r="T40" i="7"/>
  <c r="T34" i="7"/>
  <c r="T31" i="7"/>
  <c r="T28" i="7"/>
  <c r="T25" i="7"/>
  <c r="T7" i="7"/>
  <c r="P8" i="8"/>
  <c r="R20" i="8"/>
  <c r="R32" i="8"/>
  <c r="V5" i="3"/>
  <c r="V22" i="3"/>
  <c r="V32" i="3"/>
  <c r="J46" i="2"/>
  <c r="V3" i="3"/>
  <c r="V14" i="3"/>
  <c r="V20" i="3"/>
  <c r="V24" i="3"/>
  <c r="E4" i="4"/>
  <c r="T5" i="4"/>
  <c r="R7" i="4"/>
  <c r="P16" i="4"/>
  <c r="K21" i="4"/>
  <c r="K26" i="4"/>
  <c r="R31" i="4"/>
  <c r="K39" i="4"/>
  <c r="E7" i="5"/>
  <c r="I13" i="5"/>
  <c r="R20" i="5"/>
  <c r="E25" i="5"/>
  <c r="I33" i="5"/>
  <c r="V40" i="5"/>
  <c r="P22" i="5"/>
  <c r="P18" i="5"/>
  <c r="P14" i="5"/>
  <c r="P11" i="5"/>
  <c r="P7" i="5"/>
  <c r="P19" i="5"/>
  <c r="P15" i="5"/>
  <c r="P12" i="5"/>
  <c r="P8" i="5"/>
  <c r="P4" i="5"/>
  <c r="P20" i="5"/>
  <c r="P16" i="5"/>
  <c r="P9" i="5"/>
  <c r="P5" i="5"/>
  <c r="G8" i="6"/>
  <c r="I25" i="6"/>
  <c r="K7" i="7"/>
  <c r="I34" i="7"/>
  <c r="I40" i="7"/>
  <c r="R9" i="8"/>
  <c r="R15" i="8"/>
  <c r="R38" i="8"/>
  <c r="G8" i="5"/>
  <c r="G12" i="5"/>
  <c r="T23" i="5"/>
  <c r="AC44" i="5"/>
  <c r="P30" i="5"/>
  <c r="U8" i="6"/>
  <c r="U10" i="6"/>
  <c r="U17" i="6"/>
  <c r="U31" i="6"/>
  <c r="U33" i="6"/>
  <c r="I3" i="6"/>
  <c r="V5" i="8"/>
  <c r="V7" i="8"/>
  <c r="V12" i="8"/>
  <c r="V27" i="8"/>
  <c r="V30" i="8"/>
  <c r="I11" i="8"/>
  <c r="V34" i="8"/>
  <c r="I11" i="4"/>
  <c r="T26" i="9"/>
  <c r="V40" i="4"/>
  <c r="K14" i="5"/>
  <c r="K18" i="5"/>
  <c r="K22" i="5"/>
  <c r="T30" i="5"/>
  <c r="K32" i="5"/>
  <c r="U16" i="6"/>
  <c r="I34" i="6"/>
  <c r="I36" i="6"/>
  <c r="U36" i="6"/>
  <c r="V13" i="8"/>
  <c r="V28" i="8"/>
  <c r="I37" i="8"/>
  <c r="G28" i="9"/>
  <c r="K3" i="5"/>
  <c r="T27" i="5"/>
  <c r="M44" i="5"/>
  <c r="Y44" i="5"/>
  <c r="U3" i="6"/>
  <c r="U5" i="6"/>
  <c r="U7" i="6"/>
  <c r="U9" i="6"/>
  <c r="U18" i="6"/>
  <c r="I20" i="6"/>
  <c r="I30" i="6"/>
  <c r="I32" i="6"/>
  <c r="U34" i="6"/>
  <c r="P18" i="7"/>
  <c r="P24" i="7"/>
  <c r="P27" i="7"/>
  <c r="P33" i="7"/>
  <c r="P39" i="7"/>
  <c r="V6" i="8"/>
  <c r="V8" i="8"/>
  <c r="V11" i="8"/>
  <c r="V18" i="8"/>
  <c r="V31" i="8"/>
  <c r="AA46" i="4"/>
  <c r="K17" i="5"/>
  <c r="N44" i="5"/>
  <c r="Z44" i="5"/>
  <c r="U11" i="6"/>
  <c r="U20" i="6"/>
  <c r="I22" i="6"/>
  <c r="I26" i="6"/>
  <c r="I28" i="6"/>
  <c r="U30" i="6"/>
  <c r="E9" i="6"/>
  <c r="P30" i="7"/>
  <c r="T3" i="7"/>
  <c r="V4" i="8"/>
  <c r="V16" i="8"/>
  <c r="P38" i="8"/>
  <c r="I15" i="9"/>
  <c r="R28" i="9"/>
  <c r="P45" i="2"/>
  <c r="I45" i="3"/>
  <c r="J46" i="4"/>
  <c r="K42" i="4"/>
  <c r="K22" i="4"/>
  <c r="K20" i="4"/>
  <c r="K18" i="4"/>
  <c r="K16" i="4"/>
  <c r="K14" i="4"/>
  <c r="K13" i="4"/>
  <c r="P42" i="4"/>
  <c r="P38" i="4"/>
  <c r="P36" i="4"/>
  <c r="P34" i="4"/>
  <c r="P32" i="4"/>
  <c r="P30" i="4"/>
  <c r="P28" i="4"/>
  <c r="P26" i="4"/>
  <c r="P24" i="4"/>
  <c r="P11" i="4"/>
  <c r="P10" i="4"/>
  <c r="R44" i="2"/>
  <c r="D46" i="2"/>
  <c r="U46" i="2"/>
  <c r="F46" i="3"/>
  <c r="M46" i="3"/>
  <c r="S46" i="3"/>
  <c r="Y46" i="3"/>
  <c r="AC46" i="3"/>
  <c r="P33" i="4"/>
  <c r="K34" i="4"/>
  <c r="K35" i="4"/>
  <c r="K41" i="4"/>
  <c r="D46" i="4"/>
  <c r="E41" i="4"/>
  <c r="E40" i="4"/>
  <c r="E23" i="4"/>
  <c r="E21" i="4"/>
  <c r="E19" i="4"/>
  <c r="E17" i="4"/>
  <c r="E15" i="4"/>
  <c r="E11" i="4"/>
  <c r="E10" i="4"/>
  <c r="Q46" i="4"/>
  <c r="R13" i="4"/>
  <c r="R23" i="4"/>
  <c r="R21" i="4"/>
  <c r="R19" i="4"/>
  <c r="R17" i="4"/>
  <c r="R15" i="4"/>
  <c r="R12" i="4"/>
  <c r="V37" i="4"/>
  <c r="V35" i="4"/>
  <c r="V33" i="4"/>
  <c r="V31" i="4"/>
  <c r="V29" i="4"/>
  <c r="V27" i="4"/>
  <c r="V25" i="4"/>
  <c r="E44" i="2"/>
  <c r="G45" i="2"/>
  <c r="L46" i="2"/>
  <c r="I44" i="2"/>
  <c r="T45" i="2"/>
  <c r="F46" i="2"/>
  <c r="S46" i="2"/>
  <c r="V6" i="3"/>
  <c r="V10" i="3"/>
  <c r="V15" i="3"/>
  <c r="V19" i="3"/>
  <c r="V27" i="3"/>
  <c r="V31" i="3"/>
  <c r="V34" i="3"/>
  <c r="H46" i="3"/>
  <c r="N46" i="3"/>
  <c r="V42" i="3"/>
  <c r="V23" i="3"/>
  <c r="Z46" i="3"/>
  <c r="K3" i="4"/>
  <c r="V3" i="4"/>
  <c r="K4" i="4"/>
  <c r="V4" i="4"/>
  <c r="K5" i="4"/>
  <c r="V5" i="4"/>
  <c r="K6" i="4"/>
  <c r="V6" i="4"/>
  <c r="K7" i="4"/>
  <c r="V7" i="4"/>
  <c r="K8" i="4"/>
  <c r="V8" i="4"/>
  <c r="K9" i="4"/>
  <c r="V9" i="4"/>
  <c r="R10" i="4"/>
  <c r="E12" i="4"/>
  <c r="V12" i="4"/>
  <c r="E14" i="4"/>
  <c r="V14" i="4"/>
  <c r="V15" i="4"/>
  <c r="R16" i="4"/>
  <c r="P17" i="4"/>
  <c r="P18" i="4"/>
  <c r="K19" i="4"/>
  <c r="G20" i="4"/>
  <c r="G21" i="4"/>
  <c r="E22" i="4"/>
  <c r="V22" i="4"/>
  <c r="E24" i="4"/>
  <c r="V24" i="4"/>
  <c r="R25" i="4"/>
  <c r="R26" i="4"/>
  <c r="P27" i="4"/>
  <c r="K28" i="4"/>
  <c r="K29" i="4"/>
  <c r="G30" i="4"/>
  <c r="E31" i="4"/>
  <c r="E32" i="4"/>
  <c r="V32" i="4"/>
  <c r="R33" i="4"/>
  <c r="R34" i="4"/>
  <c r="P35" i="4"/>
  <c r="K36" i="4"/>
  <c r="K37" i="4"/>
  <c r="G38" i="4"/>
  <c r="E39" i="4"/>
  <c r="G40" i="4"/>
  <c r="V41" i="4"/>
  <c r="F46" i="4"/>
  <c r="F44" i="5"/>
  <c r="G40" i="5"/>
  <c r="G38" i="5"/>
  <c r="G36" i="5"/>
  <c r="G34" i="5"/>
  <c r="G39" i="5"/>
  <c r="G37" i="5"/>
  <c r="G35" i="5"/>
  <c r="S44" i="5"/>
  <c r="T40" i="5"/>
  <c r="T38" i="5"/>
  <c r="T36" i="5"/>
  <c r="T34" i="5"/>
  <c r="T39" i="5"/>
  <c r="T37" i="5"/>
  <c r="T35" i="5"/>
  <c r="T33" i="5"/>
  <c r="K39" i="5"/>
  <c r="K37" i="5"/>
  <c r="K35" i="5"/>
  <c r="K40" i="5"/>
  <c r="K38" i="5"/>
  <c r="K36" i="5"/>
  <c r="K34" i="5"/>
  <c r="K24" i="5"/>
  <c r="K25" i="5"/>
  <c r="K26" i="5"/>
  <c r="K27" i="5"/>
  <c r="K28" i="5"/>
  <c r="K29" i="5"/>
  <c r="K30" i="5"/>
  <c r="K31" i="5"/>
  <c r="G33" i="5"/>
  <c r="M46" i="4"/>
  <c r="T42" i="4"/>
  <c r="T13" i="4"/>
  <c r="Y46" i="4"/>
  <c r="AC46" i="4"/>
  <c r="G3" i="5"/>
  <c r="T3" i="5"/>
  <c r="T4" i="5"/>
  <c r="T5" i="5"/>
  <c r="T6" i="5"/>
  <c r="T7" i="5"/>
  <c r="T8" i="5"/>
  <c r="T9" i="5"/>
  <c r="T10" i="5"/>
  <c r="T11" i="5"/>
  <c r="T12" i="5"/>
  <c r="G14" i="5"/>
  <c r="G15" i="5"/>
  <c r="G16" i="5"/>
  <c r="G17" i="5"/>
  <c r="G18" i="5"/>
  <c r="G19" i="5"/>
  <c r="G20" i="5"/>
  <c r="G21" i="5"/>
  <c r="G22" i="5"/>
  <c r="G23" i="5"/>
  <c r="P24" i="5"/>
  <c r="P25" i="5"/>
  <c r="P26" i="5"/>
  <c r="P27" i="5"/>
  <c r="P28" i="5"/>
  <c r="P29" i="5"/>
  <c r="G32" i="5"/>
  <c r="T32" i="5"/>
  <c r="G12" i="4"/>
  <c r="G25" i="4"/>
  <c r="G27" i="4"/>
  <c r="G29" i="4"/>
  <c r="G31" i="4"/>
  <c r="G33" i="4"/>
  <c r="G35" i="4"/>
  <c r="G37" i="4"/>
  <c r="G39" i="4"/>
  <c r="I42" i="4"/>
  <c r="I13" i="4"/>
  <c r="I3" i="4"/>
  <c r="N46" i="4"/>
  <c r="U46" i="4"/>
  <c r="V13" i="4"/>
  <c r="V23" i="4"/>
  <c r="Z46" i="4"/>
  <c r="R42" i="4"/>
  <c r="V43" i="5"/>
  <c r="K4" i="5"/>
  <c r="K5" i="5"/>
  <c r="K6" i="5"/>
  <c r="K7" i="5"/>
  <c r="K8" i="5"/>
  <c r="K9" i="5"/>
  <c r="K10" i="5"/>
  <c r="K11" i="5"/>
  <c r="K12" i="5"/>
  <c r="T13" i="5"/>
  <c r="T14" i="5"/>
  <c r="T15" i="5"/>
  <c r="T16" i="5"/>
  <c r="T17" i="5"/>
  <c r="T18" i="5"/>
  <c r="T19" i="5"/>
  <c r="T20" i="5"/>
  <c r="T21" i="5"/>
  <c r="T22" i="5"/>
  <c r="K23" i="5"/>
  <c r="G24" i="5"/>
  <c r="G25" i="5"/>
  <c r="G26" i="5"/>
  <c r="G27" i="5"/>
  <c r="G28" i="5"/>
  <c r="G29" i="5"/>
  <c r="G30" i="5"/>
  <c r="G31" i="5"/>
  <c r="T31" i="5"/>
  <c r="K33" i="5"/>
  <c r="I38" i="6"/>
  <c r="J44" i="5"/>
  <c r="K13" i="5"/>
  <c r="P40" i="5"/>
  <c r="P23" i="5"/>
  <c r="P13" i="5"/>
  <c r="P3" i="5"/>
  <c r="W44" i="5"/>
  <c r="AA44" i="5"/>
  <c r="K3" i="6"/>
  <c r="K4" i="6"/>
  <c r="Y4" i="6"/>
  <c r="K5" i="6"/>
  <c r="Y5" i="6"/>
  <c r="K6" i="6"/>
  <c r="Y6" i="6"/>
  <c r="K7" i="6"/>
  <c r="Y7" i="6"/>
  <c r="K8" i="6"/>
  <c r="Y8" i="6"/>
  <c r="K9" i="6"/>
  <c r="Y9" i="6"/>
  <c r="Y11" i="6"/>
  <c r="Y13" i="6"/>
  <c r="Y15" i="6"/>
  <c r="Y17" i="6"/>
  <c r="Y19" i="6"/>
  <c r="Y25" i="6"/>
  <c r="Y29" i="6"/>
  <c r="Y33" i="6"/>
  <c r="R3" i="7"/>
  <c r="V4" i="7"/>
  <c r="E6" i="7"/>
  <c r="R6" i="7"/>
  <c r="V8" i="7"/>
  <c r="R9" i="7"/>
  <c r="R44" i="7" s="1"/>
  <c r="I10" i="7"/>
  <c r="V10" i="7"/>
  <c r="R12" i="7"/>
  <c r="I14" i="7"/>
  <c r="V14" i="7"/>
  <c r="V15" i="7"/>
  <c r="R17" i="7"/>
  <c r="I20" i="7"/>
  <c r="V20" i="7"/>
  <c r="R22" i="7"/>
  <c r="R23" i="7"/>
  <c r="R24" i="7"/>
  <c r="I26" i="7"/>
  <c r="V26" i="7"/>
  <c r="V27" i="7"/>
  <c r="R29" i="7"/>
  <c r="I32" i="7"/>
  <c r="V32" i="7"/>
  <c r="R34" i="7"/>
  <c r="R35" i="7"/>
  <c r="I37" i="7"/>
  <c r="V37" i="7"/>
  <c r="R40" i="7"/>
  <c r="I39" i="7"/>
  <c r="I3" i="8"/>
  <c r="T5" i="8"/>
  <c r="I9" i="8"/>
  <c r="T10" i="8"/>
  <c r="I13" i="8"/>
  <c r="T14" i="8"/>
  <c r="I18" i="8"/>
  <c r="T19" i="8"/>
  <c r="T20" i="8"/>
  <c r="I23" i="8"/>
  <c r="V23" i="8"/>
  <c r="V24" i="8"/>
  <c r="T25" i="8"/>
  <c r="P27" i="8"/>
  <c r="P28" i="8"/>
  <c r="I29" i="8"/>
  <c r="V29" i="8"/>
  <c r="T30" i="8"/>
  <c r="P33" i="8"/>
  <c r="I34" i="8"/>
  <c r="T35" i="8"/>
  <c r="T36" i="8"/>
  <c r="I39" i="8"/>
  <c r="I40" i="8"/>
  <c r="Q44" i="5"/>
  <c r="R23" i="5"/>
  <c r="R13" i="5"/>
  <c r="E3" i="6"/>
  <c r="S3" i="6"/>
  <c r="E4" i="6"/>
  <c r="S4" i="6"/>
  <c r="E5" i="6"/>
  <c r="S5" i="6"/>
  <c r="E6" i="6"/>
  <c r="S6" i="6"/>
  <c r="E7" i="6"/>
  <c r="S7" i="6"/>
  <c r="E8" i="6"/>
  <c r="S8" i="6"/>
  <c r="K11" i="6"/>
  <c r="K13" i="6"/>
  <c r="K15" i="6"/>
  <c r="K17" i="6"/>
  <c r="K19" i="6"/>
  <c r="K21" i="6"/>
  <c r="Y22" i="6"/>
  <c r="K25" i="6"/>
  <c r="Y26" i="6"/>
  <c r="K29" i="6"/>
  <c r="Y30" i="6"/>
  <c r="K33" i="6"/>
  <c r="E3" i="7"/>
  <c r="V3" i="7"/>
  <c r="E5" i="7"/>
  <c r="R5" i="7"/>
  <c r="V7" i="7"/>
  <c r="E9" i="7"/>
  <c r="T44" i="7"/>
  <c r="V11" i="7"/>
  <c r="R13" i="7"/>
  <c r="I16" i="7"/>
  <c r="V16" i="7"/>
  <c r="R18" i="7"/>
  <c r="R19" i="7"/>
  <c r="I21" i="7"/>
  <c r="V21" i="7"/>
  <c r="R25" i="7"/>
  <c r="I28" i="7"/>
  <c r="V28" i="7"/>
  <c r="R30" i="7"/>
  <c r="R31" i="7"/>
  <c r="I33" i="7"/>
  <c r="V33" i="7"/>
  <c r="R36" i="7"/>
  <c r="I38" i="7"/>
  <c r="V38" i="7"/>
  <c r="V39" i="7"/>
  <c r="R41" i="7"/>
  <c r="I5" i="8"/>
  <c r="T6" i="8"/>
  <c r="I10" i="8"/>
  <c r="I14" i="8"/>
  <c r="T15" i="8"/>
  <c r="T16" i="8"/>
  <c r="I19" i="8"/>
  <c r="T21" i="8"/>
  <c r="I25" i="8"/>
  <c r="T26" i="8"/>
  <c r="I30" i="8"/>
  <c r="T31" i="8"/>
  <c r="T32" i="8"/>
  <c r="I35" i="8"/>
  <c r="I36" i="8"/>
  <c r="Y21" i="6"/>
  <c r="Y3" i="6"/>
  <c r="T3" i="8"/>
  <c r="T11" i="8"/>
  <c r="V15" i="9"/>
  <c r="V10" i="9"/>
  <c r="V28" i="9" s="1"/>
  <c r="H44" i="5"/>
  <c r="I23" i="5"/>
  <c r="I43" i="5" s="1"/>
  <c r="E40" i="5"/>
  <c r="W38" i="6"/>
  <c r="K10" i="6"/>
  <c r="K12" i="6"/>
  <c r="K14" i="6"/>
  <c r="K16" i="6"/>
  <c r="K18" i="6"/>
  <c r="K20" i="6"/>
  <c r="K23" i="6"/>
  <c r="Y24" i="6"/>
  <c r="K27" i="6"/>
  <c r="Y28" i="6"/>
  <c r="K31" i="6"/>
  <c r="Y32" i="6"/>
  <c r="K35" i="6"/>
  <c r="V5" i="7"/>
  <c r="R7" i="7"/>
  <c r="R11" i="7"/>
  <c r="I13" i="7"/>
  <c r="V13" i="7"/>
  <c r="R16" i="7"/>
  <c r="I18" i="7"/>
  <c r="V18" i="7"/>
  <c r="V19" i="7"/>
  <c r="R21" i="7"/>
  <c r="I25" i="7"/>
  <c r="V25" i="7"/>
  <c r="R28" i="7"/>
  <c r="I30" i="7"/>
  <c r="V30" i="7"/>
  <c r="V31" i="7"/>
  <c r="R33" i="7"/>
  <c r="I36" i="7"/>
  <c r="V36" i="7"/>
  <c r="R38" i="7"/>
  <c r="V41" i="7"/>
  <c r="T4" i="8"/>
  <c r="I7" i="8"/>
  <c r="T9" i="8"/>
  <c r="T13" i="8"/>
  <c r="I17" i="8"/>
  <c r="T18" i="8"/>
  <c r="I22" i="8"/>
  <c r="T23" i="8"/>
  <c r="T24" i="8"/>
  <c r="I27" i="8"/>
  <c r="T29" i="8"/>
  <c r="I33" i="8"/>
  <c r="T34" i="8"/>
  <c r="I38" i="8"/>
  <c r="T39" i="8"/>
  <c r="T40" i="8"/>
  <c r="V40" i="8"/>
  <c r="V10" i="8"/>
  <c r="K15" i="9"/>
  <c r="K29" i="9" s="1"/>
  <c r="K10" i="9"/>
  <c r="R46" i="2"/>
  <c r="R45" i="2"/>
  <c r="K44" i="3"/>
  <c r="K45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V44" i="2"/>
  <c r="V46" i="2" s="1"/>
  <c r="I45" i="2"/>
  <c r="I46" i="2" s="1"/>
  <c r="E45" i="3"/>
  <c r="E44" i="3"/>
  <c r="P44" i="3"/>
  <c r="P45" i="3"/>
  <c r="K44" i="2"/>
  <c r="K46" i="2" s="1"/>
  <c r="E45" i="2"/>
  <c r="E46" i="2" s="1"/>
  <c r="G44" i="2"/>
  <c r="G46" i="2" s="1"/>
  <c r="P44" i="2"/>
  <c r="P46" i="2" s="1"/>
  <c r="T44" i="2"/>
  <c r="T46" i="2" s="1"/>
  <c r="T44" i="3"/>
  <c r="I44" i="3"/>
  <c r="I46" i="3" s="1"/>
  <c r="G45" i="3"/>
  <c r="G46" i="3" s="1"/>
  <c r="U46" i="3"/>
  <c r="O46" i="4"/>
  <c r="S46" i="4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P43" i="7"/>
  <c r="P44" i="7"/>
  <c r="V39" i="3"/>
  <c r="V40" i="3"/>
  <c r="V41" i="3"/>
  <c r="R44" i="3"/>
  <c r="R46" i="3" s="1"/>
  <c r="P40" i="4"/>
  <c r="P41" i="4"/>
  <c r="H46" i="4"/>
  <c r="V42" i="5"/>
  <c r="V44" i="5" s="1"/>
  <c r="R39" i="4"/>
  <c r="R40" i="4"/>
  <c r="R45" i="4" s="1"/>
  <c r="G41" i="4"/>
  <c r="G45" i="4" s="1"/>
  <c r="R41" i="4"/>
  <c r="O44" i="5"/>
  <c r="U38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T11" i="4"/>
  <c r="T12" i="4"/>
  <c r="I14" i="4"/>
  <c r="T14" i="4"/>
  <c r="I15" i="4"/>
  <c r="T15" i="4"/>
  <c r="I16" i="4"/>
  <c r="T16" i="4"/>
  <c r="I17" i="4"/>
  <c r="T17" i="4"/>
  <c r="I18" i="4"/>
  <c r="T18" i="4"/>
  <c r="I19" i="4"/>
  <c r="T19" i="4"/>
  <c r="I20" i="4"/>
  <c r="T20" i="4"/>
  <c r="I21" i="4"/>
  <c r="T21" i="4"/>
  <c r="I22" i="4"/>
  <c r="T22" i="4"/>
  <c r="I23" i="4"/>
  <c r="T23" i="4"/>
  <c r="I24" i="4"/>
  <c r="T24" i="4"/>
  <c r="I25" i="4"/>
  <c r="T25" i="4"/>
  <c r="I26" i="4"/>
  <c r="T26" i="4"/>
  <c r="I27" i="4"/>
  <c r="T27" i="4"/>
  <c r="I28" i="4"/>
  <c r="T28" i="4"/>
  <c r="I29" i="4"/>
  <c r="T29" i="4"/>
  <c r="I30" i="4"/>
  <c r="T30" i="4"/>
  <c r="I31" i="4"/>
  <c r="T31" i="4"/>
  <c r="I32" i="4"/>
  <c r="T32" i="4"/>
  <c r="I33" i="4"/>
  <c r="T33" i="4"/>
  <c r="I34" i="4"/>
  <c r="T34" i="4"/>
  <c r="I35" i="4"/>
  <c r="T35" i="4"/>
  <c r="I36" i="4"/>
  <c r="T36" i="4"/>
  <c r="I37" i="4"/>
  <c r="T37" i="4"/>
  <c r="I38" i="4"/>
  <c r="T38" i="4"/>
  <c r="I39" i="4"/>
  <c r="T39" i="4"/>
  <c r="I40" i="4"/>
  <c r="T40" i="4"/>
  <c r="I41" i="4"/>
  <c r="T41" i="4"/>
  <c r="P31" i="5"/>
  <c r="P32" i="5"/>
  <c r="P33" i="5"/>
  <c r="E34" i="5"/>
  <c r="P34" i="5"/>
  <c r="E35" i="5"/>
  <c r="P35" i="5"/>
  <c r="E36" i="5"/>
  <c r="P36" i="5"/>
  <c r="E37" i="5"/>
  <c r="P37" i="5"/>
  <c r="E38" i="5"/>
  <c r="P38" i="5"/>
  <c r="E39" i="5"/>
  <c r="P39" i="5"/>
  <c r="I39" i="6"/>
  <c r="W39" i="6"/>
  <c r="G23" i="6"/>
  <c r="K24" i="6"/>
  <c r="G25" i="6"/>
  <c r="K26" i="6"/>
  <c r="G27" i="6"/>
  <c r="K28" i="6"/>
  <c r="G29" i="6"/>
  <c r="K30" i="6"/>
  <c r="G31" i="6"/>
  <c r="K32" i="6"/>
  <c r="G33" i="6"/>
  <c r="K34" i="6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I3" i="7"/>
  <c r="T43" i="7"/>
  <c r="I4" i="7"/>
  <c r="I5" i="7"/>
  <c r="I6" i="7"/>
  <c r="I7" i="7"/>
  <c r="I8" i="7"/>
  <c r="I9" i="7"/>
  <c r="I11" i="7"/>
  <c r="I15" i="7"/>
  <c r="I19" i="7"/>
  <c r="I23" i="7"/>
  <c r="I27" i="7"/>
  <c r="I31" i="7"/>
  <c r="I35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I4" i="8"/>
  <c r="I8" i="8"/>
  <c r="I12" i="8"/>
  <c r="I16" i="8"/>
  <c r="I20" i="8"/>
  <c r="I24" i="8"/>
  <c r="I28" i="8"/>
  <c r="I32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I29" i="9"/>
  <c r="I28" i="9"/>
  <c r="T29" i="9"/>
  <c r="T28" i="9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P28" i="9"/>
  <c r="R29" i="9"/>
  <c r="E28" i="9"/>
  <c r="G29" i="9"/>
  <c r="V39" i="8"/>
  <c r="R42" i="8" l="1"/>
  <c r="E42" i="5"/>
  <c r="K43" i="7"/>
  <c r="K42" i="5"/>
  <c r="E45" i="4"/>
  <c r="T45" i="3"/>
  <c r="P42" i="8"/>
  <c r="R43" i="7"/>
  <c r="U39" i="6"/>
  <c r="R43" i="8"/>
  <c r="K28" i="9"/>
  <c r="S39" i="6"/>
  <c r="K44" i="4"/>
  <c r="T43" i="5"/>
  <c r="V45" i="4"/>
  <c r="I42" i="5"/>
  <c r="I44" i="5" s="1"/>
  <c r="R42" i="5"/>
  <c r="T43" i="8"/>
  <c r="V43" i="7"/>
  <c r="K43" i="5"/>
  <c r="K44" i="5" s="1"/>
  <c r="Y38" i="6"/>
  <c r="G42" i="5"/>
  <c r="R43" i="5"/>
  <c r="K44" i="7"/>
  <c r="I42" i="8"/>
  <c r="K39" i="6"/>
  <c r="T45" i="4"/>
  <c r="Y39" i="6"/>
  <c r="V44" i="7"/>
  <c r="E44" i="4"/>
  <c r="E46" i="4" s="1"/>
  <c r="V42" i="8"/>
  <c r="V29" i="9"/>
  <c r="I43" i="8"/>
  <c r="E44" i="7"/>
  <c r="G38" i="6"/>
  <c r="E38" i="6"/>
  <c r="R44" i="4"/>
  <c r="R46" i="4" s="1"/>
  <c r="P45" i="4"/>
  <c r="S38" i="6"/>
  <c r="G43" i="5"/>
  <c r="G44" i="5" s="1"/>
  <c r="V44" i="4"/>
  <c r="V46" i="4" s="1"/>
  <c r="G43" i="7"/>
  <c r="P43" i="5"/>
  <c r="I44" i="4"/>
  <c r="V45" i="3"/>
  <c r="P43" i="8"/>
  <c r="T42" i="8"/>
  <c r="T42" i="5"/>
  <c r="T44" i="5" s="1"/>
  <c r="K45" i="4"/>
  <c r="K46" i="4" s="1"/>
  <c r="K42" i="8"/>
  <c r="K43" i="8"/>
  <c r="E43" i="8"/>
  <c r="E42" i="8"/>
  <c r="K38" i="6"/>
  <c r="E43" i="7"/>
  <c r="E39" i="6"/>
  <c r="T44" i="4"/>
  <c r="G44" i="4"/>
  <c r="G46" i="4" s="1"/>
  <c r="T46" i="3"/>
  <c r="P42" i="5"/>
  <c r="G42" i="8"/>
  <c r="G43" i="8"/>
  <c r="P44" i="4"/>
  <c r="P46" i="4" s="1"/>
  <c r="I45" i="4"/>
  <c r="E43" i="5"/>
  <c r="E44" i="5" s="1"/>
  <c r="P46" i="3"/>
  <c r="K46" i="3"/>
  <c r="V43" i="8"/>
  <c r="G44" i="7"/>
  <c r="G39" i="6"/>
  <c r="E46" i="3"/>
  <c r="V44" i="3"/>
  <c r="V46" i="3" s="1"/>
  <c r="I44" i="7"/>
  <c r="I43" i="7"/>
  <c r="R44" i="5" l="1"/>
  <c r="T46" i="4"/>
  <c r="I46" i="4"/>
  <c r="P44" i="5"/>
</calcChain>
</file>

<file path=xl/sharedStrings.xml><?xml version="1.0" encoding="utf-8"?>
<sst xmlns="http://schemas.openxmlformats.org/spreadsheetml/2006/main" count="1705" uniqueCount="49">
  <si>
    <t>trial</t>
  </si>
  <si>
    <t>id</t>
  </si>
  <si>
    <t>strain</t>
  </si>
  <si>
    <t>stimulus</t>
  </si>
  <si>
    <t>reflexive.max.height</t>
  </si>
  <si>
    <t>reflexive.max.x.velocity</t>
  </si>
  <si>
    <t>reflexive.max.y.velocity</t>
  </si>
  <si>
    <t>reflexive.distance.traveled</t>
  </si>
  <si>
    <t>affective.max.height</t>
  </si>
  <si>
    <t>affective.max.x.velocity</t>
  </si>
  <si>
    <t>affective.max.y.velocity</t>
  </si>
  <si>
    <t>affective.distance.traveled</t>
  </si>
  <si>
    <t>affective.number.of.shakes</t>
  </si>
  <si>
    <t>affective.shaking.duration</t>
  </si>
  <si>
    <t>affective.guarding.duration</t>
  </si>
  <si>
    <t>global.max.height</t>
  </si>
  <si>
    <t>global.max.x.velocity</t>
  </si>
  <si>
    <t>global.max.y.velocity</t>
  </si>
  <si>
    <t>global.distance.traveled</t>
  </si>
  <si>
    <t>global.number.of.shakes</t>
  </si>
  <si>
    <t>global.shaking.duration</t>
  </si>
  <si>
    <t>global.guarding.duration</t>
  </si>
  <si>
    <t>trial1</t>
  </si>
  <si>
    <t>CS</t>
  </si>
  <si>
    <t>DB</t>
  </si>
  <si>
    <t>LP</t>
  </si>
  <si>
    <t>HP</t>
  </si>
  <si>
    <t>BalbC</t>
  </si>
  <si>
    <t>AJ</t>
  </si>
  <si>
    <t>C57B6-</t>
  </si>
  <si>
    <t>trial2</t>
  </si>
  <si>
    <t>CBA</t>
  </si>
  <si>
    <t>DBA1</t>
  </si>
  <si>
    <t>3.5527136788005e-11</t>
  </si>
  <si>
    <t>3.90798504668055e-11</t>
  </si>
  <si>
    <t>SJL</t>
  </si>
  <si>
    <t>AKR</t>
  </si>
  <si>
    <t>Table 1</t>
  </si>
  <si>
    <t>Z</t>
  </si>
  <si>
    <t>Z FOR XV</t>
  </si>
  <si>
    <t>Z FOR YV</t>
  </si>
  <si>
    <t>Z FOR REF D</t>
  </si>
  <si>
    <t>Z FOR AFF D</t>
  </si>
  <si>
    <t>z</t>
  </si>
  <si>
    <t>MEAN</t>
  </si>
  <si>
    <t>STD</t>
  </si>
  <si>
    <t>zscore</t>
  </si>
  <si>
    <t>mean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</si>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</sst>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"/>
    <numFmt numFmtId="165" formatCode="0.00000000000"/>
  </numFmts>
  <fonts count="3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/>
    </xf>
    <xf numFmtId="49" fontId="2" fillId="2" borderId="1" xfId="0" applyNumberFormat="1" applyFont="1" applyFill="1" applyBorder="1" applyAlignment="1">
      <alignment vertical="top"/>
    </xf>
    <xf numFmtId="49" fontId="2" fillId="3" borderId="2" xfId="0" applyNumberFormat="1" applyFont="1" applyFill="1" applyBorder="1" applyAlignment="1">
      <alignment vertical="top"/>
    </xf>
    <xf numFmtId="0" fontId="0" fillId="0" borderId="3" xfId="0" applyNumberFormat="1" applyFont="1" applyBorder="1" applyAlignment="1">
      <alignment vertical="top"/>
    </xf>
    <xf numFmtId="0" fontId="0" fillId="0" borderId="4" xfId="0" applyNumberFormat="1" applyFont="1" applyBorder="1" applyAlignment="1">
      <alignment vertical="top"/>
    </xf>
    <xf numFmtId="49" fontId="0" fillId="0" borderId="4" xfId="0" applyNumberFormat="1" applyFont="1" applyBorder="1" applyAlignment="1">
      <alignment vertical="top"/>
    </xf>
    <xf numFmtId="49" fontId="2" fillId="3" borderId="5" xfId="0" applyNumberFormat="1" applyFont="1" applyFill="1" applyBorder="1" applyAlignment="1">
      <alignment vertical="top"/>
    </xf>
    <xf numFmtId="0" fontId="0" fillId="0" borderId="6" xfId="0" applyNumberFormat="1" applyFont="1" applyBorder="1" applyAlignment="1">
      <alignment vertical="top"/>
    </xf>
    <xf numFmtId="0" fontId="0" fillId="0" borderId="7" xfId="0" applyNumberFormat="1" applyFont="1" applyBorder="1" applyAlignment="1">
      <alignment vertical="top"/>
    </xf>
    <xf numFmtId="49" fontId="0" fillId="0" borderId="7" xfId="0" applyNumberFormat="1" applyFont="1" applyBorder="1" applyAlignment="1">
      <alignment vertical="top"/>
    </xf>
    <xf numFmtId="164" fontId="0" fillId="0" borderId="7" xfId="0" applyNumberFormat="1" applyFont="1" applyBorder="1" applyAlignment="1">
      <alignment vertical="top"/>
    </xf>
    <xf numFmtId="165" fontId="0" fillId="0" borderId="7" xfId="0" applyNumberFormat="1" applyFont="1" applyBorder="1" applyAlignment="1">
      <alignment vertical="top"/>
    </xf>
    <xf numFmtId="0" fontId="0" fillId="0" borderId="0" xfId="0" applyNumberFormat="1" applyFont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4" xfId="0" applyNumberFormat="1" applyFont="1" applyBorder="1" applyAlignment="1">
      <alignment vertical="top" wrapText="1"/>
    </xf>
    <xf numFmtId="49" fontId="0" fillId="0" borderId="4" xfId="0" applyNumberFormat="1" applyFont="1" applyBorder="1" applyAlignment="1">
      <alignment vertical="top" wrapText="1"/>
    </xf>
    <xf numFmtId="165" fontId="0" fillId="0" borderId="4" xfId="0" applyNumberFormat="1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7" xfId="0" applyNumberFormat="1" applyFont="1" applyBorder="1" applyAlignment="1">
      <alignment vertical="top" wrapText="1"/>
    </xf>
    <xf numFmtId="49" fontId="0" fillId="0" borderId="7" xfId="0" applyNumberFormat="1" applyFont="1" applyBorder="1" applyAlignment="1">
      <alignment vertical="top" wrapText="1"/>
    </xf>
    <xf numFmtId="165" fontId="0" fillId="0" borderId="7" xfId="0" applyNumberFormat="1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164" fontId="0" fillId="0" borderId="7" xfId="0" applyNumberFormat="1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3" borderId="2" xfId="0" applyNumberFormat="1" applyFont="1" applyFill="1" applyBorder="1" applyAlignment="1">
      <alignment vertical="top" wrapText="1"/>
    </xf>
    <xf numFmtId="49" fontId="0" fillId="0" borderId="3" xfId="0" applyNumberFormat="1" applyFont="1" applyBorder="1" applyAlignment="1">
      <alignment vertical="top" wrapText="1"/>
    </xf>
    <xf numFmtId="164" fontId="0" fillId="0" borderId="4" xfId="0" applyNumberFormat="1" applyFont="1" applyBorder="1" applyAlignment="1">
      <alignment vertical="top" wrapText="1"/>
    </xf>
    <xf numFmtId="0" fontId="2" fillId="3" borderId="5" xfId="0" applyNumberFormat="1" applyFont="1" applyFill="1" applyBorder="1" applyAlignment="1">
      <alignment vertical="top" wrapText="1"/>
    </xf>
    <xf numFmtId="49" fontId="0" fillId="0" borderId="6" xfId="0" applyNumberFormat="1" applyFont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3" xfId="0" applyNumberFormat="1" applyFont="1" applyBorder="1" applyAlignment="1">
      <alignment vertical="top" wrapText="1"/>
    </xf>
    <xf numFmtId="0" fontId="0" fillId="0" borderId="6" xfId="0" applyNumberFormat="1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05"/>
  <sheetViews>
    <sheetView showGridLines="0" workbookViewId="0">
      <pane ySplit="1" topLeftCell="A2" activePane="bottomLeft" state="frozen"/>
      <selection pane="bottomLeft" sqref="A1:XFD1"/>
    </sheetView>
  </sheetViews>
  <sheetFormatPr baseColWidth="10" defaultColWidth="8.33203125" defaultRowHeight="20" customHeight="1"/>
  <cols>
    <col min="1" max="1" width="5.5" style="1" customWidth="1"/>
    <col min="2" max="2" width="4.33203125" style="1" customWidth="1"/>
    <col min="3" max="3" width="6" style="1" customWidth="1"/>
    <col min="4" max="4" width="8.1640625" style="1" customWidth="1"/>
    <col min="5" max="5" width="17.5" style="1" customWidth="1"/>
    <col min="6" max="6" width="20" style="1" customWidth="1"/>
    <col min="7" max="7" width="19.83203125" style="1" customWidth="1"/>
    <col min="8" max="8" width="22.33203125" style="1" customWidth="1"/>
    <col min="9" max="9" width="17.5" style="1" customWidth="1"/>
    <col min="10" max="10" width="20" style="1" customWidth="1"/>
    <col min="11" max="11" width="19.83203125" style="1" customWidth="1"/>
    <col min="12" max="12" width="22.33203125" style="1" customWidth="1"/>
    <col min="13" max="13" width="22.83203125" style="1" customWidth="1"/>
    <col min="14" max="14" width="22" style="1" customWidth="1"/>
    <col min="15" max="15" width="22.83203125" style="1" customWidth="1"/>
    <col min="16" max="16" width="15.6640625" style="1" customWidth="1"/>
    <col min="17" max="17" width="18.1640625" style="1" customWidth="1"/>
    <col min="18" max="18" width="18" style="1" customWidth="1"/>
    <col min="19" max="19" width="20.5" style="1" customWidth="1"/>
    <col min="20" max="20" width="20.83203125" style="1" customWidth="1"/>
    <col min="21" max="21" width="20.1640625" style="1" customWidth="1"/>
    <col min="22" max="22" width="21" style="1" customWidth="1"/>
    <col min="23" max="256" width="8.33203125" style="1" customWidth="1"/>
  </cols>
  <sheetData>
    <row r="1" spans="1:22" ht="20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  <row r="2" spans="1:22" ht="20.25" customHeight="1">
      <c r="A2" s="3" t="s">
        <v>22</v>
      </c>
      <c r="B2" s="4">
        <v>921</v>
      </c>
      <c r="C2" s="5">
        <v>129</v>
      </c>
      <c r="D2" s="6" t="s">
        <v>23</v>
      </c>
      <c r="E2" s="5">
        <v>4.4193139080000003</v>
      </c>
      <c r="F2" s="5">
        <v>414.91008565229203</v>
      </c>
      <c r="G2" s="5">
        <v>328.47287476340301</v>
      </c>
      <c r="H2" s="5">
        <v>4.4209138594803497</v>
      </c>
      <c r="I2" s="5">
        <v>5.1695079799999997</v>
      </c>
      <c r="J2" s="5">
        <v>653.29580446464797</v>
      </c>
      <c r="K2" s="5">
        <v>978.31239354195702</v>
      </c>
      <c r="L2" s="5">
        <v>30.3490586750485</v>
      </c>
      <c r="M2" s="5">
        <v>4</v>
      </c>
      <c r="N2" s="5">
        <v>0.02</v>
      </c>
      <c r="O2" s="5">
        <v>0.11600000000000001</v>
      </c>
      <c r="P2" s="5">
        <v>5.1617999079999999</v>
      </c>
      <c r="Q2" s="5">
        <v>653.29580446464797</v>
      </c>
      <c r="R2" s="5">
        <v>978.31239354195702</v>
      </c>
      <c r="S2" s="5">
        <v>34.769972534528797</v>
      </c>
      <c r="T2" s="5">
        <v>4</v>
      </c>
      <c r="U2" s="5">
        <v>0.02</v>
      </c>
      <c r="V2" s="5">
        <v>0.11600000000000001</v>
      </c>
    </row>
    <row r="3" spans="1:22" ht="20" customHeight="1">
      <c r="A3" s="7" t="s">
        <v>22</v>
      </c>
      <c r="B3" s="8">
        <v>921</v>
      </c>
      <c r="C3" s="9">
        <v>129</v>
      </c>
      <c r="D3" s="10" t="s">
        <v>24</v>
      </c>
      <c r="E3" s="9">
        <v>5.0961108209999999</v>
      </c>
      <c r="F3" s="9">
        <v>669.53328736713195</v>
      </c>
      <c r="G3" s="9">
        <v>819.88798545299096</v>
      </c>
      <c r="H3" s="9">
        <v>8.7278311197761695</v>
      </c>
      <c r="I3" s="9">
        <v>5.1377058030000002</v>
      </c>
      <c r="J3" s="9">
        <v>518.49279385081297</v>
      </c>
      <c r="K3" s="9">
        <v>541.53998240170995</v>
      </c>
      <c r="L3" s="9">
        <v>7.4163100880553596</v>
      </c>
      <c r="M3" s="9">
        <v>0</v>
      </c>
      <c r="N3" s="9">
        <v>0</v>
      </c>
      <c r="O3" s="9">
        <v>2.5000000000000001E-2</v>
      </c>
      <c r="P3" s="9">
        <v>5.0961108209999999</v>
      </c>
      <c r="Q3" s="9">
        <v>669.53328736713195</v>
      </c>
      <c r="R3" s="9">
        <v>819.88798545299096</v>
      </c>
      <c r="S3" s="9">
        <v>16.144141207831499</v>
      </c>
      <c r="T3" s="9">
        <v>0</v>
      </c>
      <c r="U3" s="9">
        <v>0</v>
      </c>
      <c r="V3" s="9">
        <v>2.5000000000000001E-2</v>
      </c>
    </row>
    <row r="4" spans="1:22" ht="20" customHeight="1">
      <c r="A4" s="7" t="s">
        <v>22</v>
      </c>
      <c r="B4" s="8">
        <v>921</v>
      </c>
      <c r="C4" s="9">
        <v>129</v>
      </c>
      <c r="D4" s="10" t="s">
        <v>25</v>
      </c>
      <c r="E4" s="9">
        <v>10.52576256</v>
      </c>
      <c r="F4" s="9">
        <v>601.95898602680597</v>
      </c>
      <c r="G4" s="9">
        <v>788.80048250738105</v>
      </c>
      <c r="H4" s="9">
        <v>13.5983010005242</v>
      </c>
      <c r="I4" s="9">
        <v>10.458522800000001</v>
      </c>
      <c r="J4" s="9">
        <v>249.01282860838899</v>
      </c>
      <c r="K4" s="9">
        <v>510.78909750699302</v>
      </c>
      <c r="L4" s="9">
        <v>13.190044677933599</v>
      </c>
      <c r="M4" s="9">
        <v>0</v>
      </c>
      <c r="N4" s="9">
        <v>0</v>
      </c>
      <c r="O4" s="9">
        <v>5.7000000000000002E-2</v>
      </c>
      <c r="P4" s="9">
        <v>10.52576256</v>
      </c>
      <c r="Q4" s="9">
        <v>601.95898602680597</v>
      </c>
      <c r="R4" s="9">
        <v>788.80048250738105</v>
      </c>
      <c r="S4" s="9">
        <v>26.788345678457802</v>
      </c>
      <c r="T4" s="9">
        <v>0</v>
      </c>
      <c r="U4" s="9">
        <v>0</v>
      </c>
      <c r="V4" s="9">
        <v>5.7000000000000002E-2</v>
      </c>
    </row>
    <row r="5" spans="1:22" ht="20" customHeight="1">
      <c r="A5" s="7" t="s">
        <v>22</v>
      </c>
      <c r="B5" s="8">
        <v>922</v>
      </c>
      <c r="C5" s="9">
        <v>129</v>
      </c>
      <c r="D5" s="10" t="s">
        <v>23</v>
      </c>
      <c r="E5" s="9">
        <v>3.7549886699999999</v>
      </c>
      <c r="F5" s="9">
        <v>320.312911072649</v>
      </c>
      <c r="G5" s="9">
        <v>323.96766606643303</v>
      </c>
      <c r="H5" s="9">
        <v>4.2234101499110004</v>
      </c>
      <c r="I5" s="9">
        <v>3.7366576189999998</v>
      </c>
      <c r="J5" s="9">
        <v>286.60181575330199</v>
      </c>
      <c r="K5" s="9">
        <v>376.61189854895201</v>
      </c>
      <c r="L5" s="9">
        <v>4.1797769322282301</v>
      </c>
      <c r="M5" s="9">
        <v>0</v>
      </c>
      <c r="N5" s="9">
        <v>0</v>
      </c>
      <c r="O5" s="9">
        <v>2.2499999999999999E-2</v>
      </c>
      <c r="P5" s="9">
        <v>3.7549886699999999</v>
      </c>
      <c r="Q5" s="9">
        <v>320.312911072649</v>
      </c>
      <c r="R5" s="9">
        <v>376.61189854895201</v>
      </c>
      <c r="S5" s="9">
        <v>8.4031870821392296</v>
      </c>
      <c r="T5" s="9">
        <v>0</v>
      </c>
      <c r="U5" s="9">
        <v>0</v>
      </c>
      <c r="V5" s="9">
        <v>2.2499999999999999E-2</v>
      </c>
    </row>
    <row r="6" spans="1:22" ht="20" customHeight="1">
      <c r="A6" s="7" t="s">
        <v>22</v>
      </c>
      <c r="B6" s="8">
        <v>922</v>
      </c>
      <c r="C6" s="9">
        <v>129</v>
      </c>
      <c r="D6" s="10" t="s">
        <v>24</v>
      </c>
      <c r="E6" s="9">
        <v>5.0783634190000004</v>
      </c>
      <c r="F6" s="9">
        <v>710.68561896153801</v>
      </c>
      <c r="G6" s="9">
        <v>1302.9558348461501</v>
      </c>
      <c r="H6" s="9">
        <v>6.6862155585357304</v>
      </c>
      <c r="I6" s="9">
        <v>4.9736042019999998</v>
      </c>
      <c r="J6" s="9">
        <v>768.04623399883201</v>
      </c>
      <c r="K6" s="9">
        <v>856.55292026146105</v>
      </c>
      <c r="L6" s="9">
        <v>7.7070564514728499</v>
      </c>
      <c r="M6" s="9">
        <v>0</v>
      </c>
      <c r="N6" s="9">
        <v>0</v>
      </c>
      <c r="O6" s="9">
        <v>0.02</v>
      </c>
      <c r="P6" s="9">
        <v>5.0783634190000004</v>
      </c>
      <c r="Q6" s="9">
        <v>768.04623399883201</v>
      </c>
      <c r="R6" s="9">
        <v>1302.9558348461501</v>
      </c>
      <c r="S6" s="9">
        <v>14.3932720100086</v>
      </c>
      <c r="T6" s="9">
        <v>0</v>
      </c>
      <c r="U6" s="9">
        <v>0</v>
      </c>
      <c r="V6" s="9">
        <v>0.02</v>
      </c>
    </row>
    <row r="7" spans="1:22" ht="20" customHeight="1">
      <c r="A7" s="7" t="s">
        <v>22</v>
      </c>
      <c r="B7" s="8">
        <v>922</v>
      </c>
      <c r="C7" s="9">
        <v>129</v>
      </c>
      <c r="D7" s="10" t="s">
        <v>26</v>
      </c>
      <c r="E7" s="9">
        <v>4.1519994740000001</v>
      </c>
      <c r="F7" s="9">
        <v>612.49403723076796</v>
      </c>
      <c r="G7" s="9">
        <v>311.63832310450601</v>
      </c>
      <c r="H7" s="9">
        <v>22.899739953958601</v>
      </c>
      <c r="I7" s="9">
        <v>10.86287117</v>
      </c>
      <c r="J7" s="9">
        <v>581.53662236868604</v>
      </c>
      <c r="K7" s="9">
        <v>797.80254394250301</v>
      </c>
      <c r="L7" s="9">
        <v>48.616118797170202</v>
      </c>
      <c r="M7" s="9">
        <v>2</v>
      </c>
      <c r="N7" s="9">
        <v>1.4E-2</v>
      </c>
      <c r="O7" s="9">
        <v>0.159</v>
      </c>
      <c r="P7" s="9">
        <v>10.854207990000001</v>
      </c>
      <c r="Q7" s="9">
        <v>612.49403723076796</v>
      </c>
      <c r="R7" s="9">
        <v>797.80254394250301</v>
      </c>
      <c r="S7" s="9">
        <v>71.515858751128704</v>
      </c>
      <c r="T7" s="9">
        <v>2</v>
      </c>
      <c r="U7" s="9">
        <v>1.4E-2</v>
      </c>
      <c r="V7" s="9">
        <v>0.159</v>
      </c>
    </row>
    <row r="8" spans="1:22" ht="20" customHeight="1">
      <c r="A8" s="7" t="s">
        <v>22</v>
      </c>
      <c r="B8" s="8">
        <v>922</v>
      </c>
      <c r="C8" s="9">
        <v>129</v>
      </c>
      <c r="D8" s="10" t="s">
        <v>25</v>
      </c>
      <c r="E8" s="9">
        <v>15.461803440000001</v>
      </c>
      <c r="F8" s="9">
        <v>825.10143684537604</v>
      </c>
      <c r="G8" s="9">
        <v>1210.3430561212101</v>
      </c>
      <c r="H8" s="9">
        <v>18.1177872004539</v>
      </c>
      <c r="I8" s="9">
        <v>15.450443269999999</v>
      </c>
      <c r="J8" s="9">
        <v>332.167900583527</v>
      </c>
      <c r="K8" s="9">
        <v>1353.44515196426</v>
      </c>
      <c r="L8" s="9">
        <v>28.155722852525098</v>
      </c>
      <c r="M8" s="9">
        <v>0</v>
      </c>
      <c r="N8" s="9">
        <v>0</v>
      </c>
      <c r="O8" s="9">
        <v>7.1499999999999994E-2</v>
      </c>
      <c r="P8" s="9">
        <v>15.461803440000001</v>
      </c>
      <c r="Q8" s="9">
        <v>825.10143684537604</v>
      </c>
      <c r="R8" s="9">
        <v>1353.44515196426</v>
      </c>
      <c r="S8" s="9">
        <v>46.273510052978899</v>
      </c>
      <c r="T8" s="9">
        <v>0</v>
      </c>
      <c r="U8" s="9">
        <v>0</v>
      </c>
      <c r="V8" s="9">
        <v>7.1499999999999994E-2</v>
      </c>
    </row>
    <row r="9" spans="1:22" ht="20" customHeight="1">
      <c r="A9" s="7" t="s">
        <v>22</v>
      </c>
      <c r="B9" s="8">
        <v>923</v>
      </c>
      <c r="C9" s="9">
        <v>129</v>
      </c>
      <c r="D9" s="10" t="s">
        <v>23</v>
      </c>
      <c r="E9" s="9">
        <v>2.9556438919999999</v>
      </c>
      <c r="F9" s="9">
        <v>342.97105557303797</v>
      </c>
      <c r="G9" s="9">
        <v>437.713760642968</v>
      </c>
      <c r="H9" s="9">
        <v>4.8516618031712504</v>
      </c>
      <c r="I9" s="9">
        <v>2.9476697440000001</v>
      </c>
      <c r="J9" s="9">
        <v>287.048476896659</v>
      </c>
      <c r="K9" s="9">
        <v>450.91354950388501</v>
      </c>
      <c r="L9" s="9">
        <v>4.9420213238961503</v>
      </c>
      <c r="M9" s="9">
        <v>0</v>
      </c>
      <c r="N9" s="9">
        <v>0</v>
      </c>
      <c r="O9" s="9">
        <v>0.03</v>
      </c>
      <c r="P9" s="9">
        <v>2.9556438919999999</v>
      </c>
      <c r="Q9" s="9">
        <v>342.97105557303797</v>
      </c>
      <c r="R9" s="9">
        <v>450.91354950388501</v>
      </c>
      <c r="S9" s="9">
        <v>9.7936831270674105</v>
      </c>
      <c r="T9" s="9">
        <v>0</v>
      </c>
      <c r="U9" s="9">
        <v>0</v>
      </c>
      <c r="V9" s="9">
        <v>0.03</v>
      </c>
    </row>
    <row r="10" spans="1:22" ht="20" customHeight="1">
      <c r="A10" s="7" t="s">
        <v>22</v>
      </c>
      <c r="B10" s="8">
        <v>923</v>
      </c>
      <c r="C10" s="9">
        <v>129</v>
      </c>
      <c r="D10" s="10" t="s">
        <v>24</v>
      </c>
      <c r="E10" s="9">
        <v>2.748800278</v>
      </c>
      <c r="F10" s="9">
        <v>571.45396843006802</v>
      </c>
      <c r="G10" s="9">
        <v>480.924524967754</v>
      </c>
      <c r="H10" s="9">
        <v>9.5897899786461895</v>
      </c>
      <c r="I10" s="9">
        <v>2.7222101689999998</v>
      </c>
      <c r="J10" s="9">
        <v>414.25088120978899</v>
      </c>
      <c r="K10" s="9">
        <v>655.96055668492602</v>
      </c>
      <c r="L10" s="9">
        <v>4.9555282615612999</v>
      </c>
      <c r="M10" s="9">
        <v>0</v>
      </c>
      <c r="N10" s="9">
        <v>0</v>
      </c>
      <c r="O10" s="9">
        <v>2.1999999999999999E-2</v>
      </c>
      <c r="P10" s="9">
        <v>2.748800278</v>
      </c>
      <c r="Q10" s="9">
        <v>571.45396843006802</v>
      </c>
      <c r="R10" s="9">
        <v>655.96055668492602</v>
      </c>
      <c r="S10" s="9">
        <v>14.5453182402075</v>
      </c>
      <c r="T10" s="9">
        <v>0</v>
      </c>
      <c r="U10" s="9">
        <v>0</v>
      </c>
      <c r="V10" s="9">
        <v>2.1999999999999999E-2</v>
      </c>
    </row>
    <row r="11" spans="1:22" ht="20" customHeight="1">
      <c r="A11" s="7" t="s">
        <v>22</v>
      </c>
      <c r="B11" s="8">
        <v>923</v>
      </c>
      <c r="C11" s="9">
        <v>129</v>
      </c>
      <c r="D11" s="10" t="s">
        <v>26</v>
      </c>
      <c r="E11" s="9">
        <v>7.3510642050000001</v>
      </c>
      <c r="F11" s="9">
        <v>404.04427529564902</v>
      </c>
      <c r="G11" s="9">
        <v>597.05484453379802</v>
      </c>
      <c r="H11" s="9">
        <v>9.4915720776468593</v>
      </c>
      <c r="I11" s="9">
        <v>7.3626189230000003</v>
      </c>
      <c r="J11" s="9">
        <v>234.69641571794801</v>
      </c>
      <c r="K11" s="9">
        <v>571.61356178127505</v>
      </c>
      <c r="L11" s="9">
        <v>11.5317944195141</v>
      </c>
      <c r="M11" s="9">
        <v>0</v>
      </c>
      <c r="N11" s="9">
        <v>0</v>
      </c>
      <c r="O11" s="9">
        <v>5.0500000000000003E-2</v>
      </c>
      <c r="P11" s="9">
        <v>7.3510642050000001</v>
      </c>
      <c r="Q11" s="9">
        <v>404.04427529564902</v>
      </c>
      <c r="R11" s="9">
        <v>597.05484453379802</v>
      </c>
      <c r="S11" s="9">
        <v>21.023366497161</v>
      </c>
      <c r="T11" s="9">
        <v>0</v>
      </c>
      <c r="U11" s="9">
        <v>0</v>
      </c>
      <c r="V11" s="9">
        <v>5.0500000000000003E-2</v>
      </c>
    </row>
    <row r="12" spans="1:22" ht="20" customHeight="1">
      <c r="A12" s="7" t="s">
        <v>22</v>
      </c>
      <c r="B12" s="8">
        <v>923</v>
      </c>
      <c r="C12" s="9">
        <v>129</v>
      </c>
      <c r="D12" s="10" t="s">
        <v>25</v>
      </c>
      <c r="E12" s="9">
        <v>7.3669691090000002</v>
      </c>
      <c r="F12" s="9">
        <v>464.16912900077699</v>
      </c>
      <c r="G12" s="9">
        <v>526.665388548951</v>
      </c>
      <c r="H12" s="9">
        <v>10.3329372539455</v>
      </c>
      <c r="I12" s="9">
        <v>7.5333065990000003</v>
      </c>
      <c r="J12" s="9">
        <v>218.87248578982101</v>
      </c>
      <c r="K12" s="9">
        <v>1358.68860010256</v>
      </c>
      <c r="L12" s="9">
        <v>8.4615622978563003</v>
      </c>
      <c r="M12" s="9">
        <v>0</v>
      </c>
      <c r="N12" s="9">
        <v>0</v>
      </c>
      <c r="O12" s="9">
        <v>2.1000000000000001E-2</v>
      </c>
      <c r="P12" s="9">
        <v>7.3669691090000002</v>
      </c>
      <c r="Q12" s="9">
        <v>464.16912900077699</v>
      </c>
      <c r="R12" s="9">
        <v>1358.68860010256</v>
      </c>
      <c r="S12" s="9">
        <v>18.794499551801799</v>
      </c>
      <c r="T12" s="9">
        <v>0</v>
      </c>
      <c r="U12" s="9">
        <v>0</v>
      </c>
      <c r="V12" s="9">
        <v>2.1000000000000001E-2</v>
      </c>
    </row>
    <row r="13" spans="1:22" ht="20" customHeight="1">
      <c r="A13" s="7" t="s">
        <v>22</v>
      </c>
      <c r="B13" s="8">
        <v>924</v>
      </c>
      <c r="C13" s="9">
        <v>129</v>
      </c>
      <c r="D13" s="10" t="s">
        <v>23</v>
      </c>
      <c r="E13" s="9">
        <v>4.3176870349999996</v>
      </c>
      <c r="F13" s="9">
        <v>224.54168588228401</v>
      </c>
      <c r="G13" s="9">
        <v>413.10698697435902</v>
      </c>
      <c r="H13" s="9">
        <v>5.7162536244429303</v>
      </c>
      <c r="I13" s="9">
        <v>4.3179621700000004</v>
      </c>
      <c r="J13" s="9">
        <v>82.087169022533402</v>
      </c>
      <c r="K13" s="9">
        <v>312.58768336635598</v>
      </c>
      <c r="L13" s="9">
        <v>5.3629329715446303</v>
      </c>
      <c r="M13" s="9">
        <v>0</v>
      </c>
      <c r="N13" s="9">
        <v>0</v>
      </c>
      <c r="O13" s="9">
        <v>3.4000000000000002E-2</v>
      </c>
      <c r="P13" s="9">
        <v>4.3176870349999996</v>
      </c>
      <c r="Q13" s="9">
        <v>224.54168588228401</v>
      </c>
      <c r="R13" s="9">
        <v>413.10698697435902</v>
      </c>
      <c r="S13" s="9">
        <v>11.079186595987601</v>
      </c>
      <c r="T13" s="9">
        <v>0</v>
      </c>
      <c r="U13" s="9">
        <v>0</v>
      </c>
      <c r="V13" s="9">
        <v>3.4000000000000002E-2</v>
      </c>
    </row>
    <row r="14" spans="1:22" ht="20" customHeight="1">
      <c r="A14" s="7" t="s">
        <v>22</v>
      </c>
      <c r="B14" s="8">
        <v>924</v>
      </c>
      <c r="C14" s="9">
        <v>129</v>
      </c>
      <c r="D14" s="10" t="s">
        <v>24</v>
      </c>
      <c r="E14" s="9">
        <v>4.2521348000000003</v>
      </c>
      <c r="F14" s="9">
        <v>854.78466146153801</v>
      </c>
      <c r="G14" s="11">
        <v>1198.6424939526</v>
      </c>
      <c r="H14" s="9">
        <v>7.1915302822586096</v>
      </c>
      <c r="I14" s="9">
        <v>4.1819128990000003</v>
      </c>
      <c r="J14" s="9">
        <v>677.35711277894302</v>
      </c>
      <c r="K14" s="9">
        <v>430.20279309751402</v>
      </c>
      <c r="L14" s="9">
        <v>8.0853142205737303</v>
      </c>
      <c r="M14" s="9">
        <v>0</v>
      </c>
      <c r="N14" s="9">
        <v>0</v>
      </c>
      <c r="O14" s="9">
        <v>2.8500000000000001E-2</v>
      </c>
      <c r="P14" s="9">
        <v>4.2521348000000003</v>
      </c>
      <c r="Q14" s="9">
        <v>854.78466146153801</v>
      </c>
      <c r="R14" s="11">
        <v>1198.6424939526</v>
      </c>
      <c r="S14" s="9">
        <v>15.276844502832301</v>
      </c>
      <c r="T14" s="9">
        <v>0</v>
      </c>
      <c r="U14" s="9">
        <v>0</v>
      </c>
      <c r="V14" s="9">
        <v>2.8500000000000001E-2</v>
      </c>
    </row>
    <row r="15" spans="1:22" ht="20" customHeight="1">
      <c r="A15" s="7" t="s">
        <v>22</v>
      </c>
      <c r="B15" s="8">
        <v>924</v>
      </c>
      <c r="C15" s="9">
        <v>129</v>
      </c>
      <c r="D15" s="10" t="s">
        <v>26</v>
      </c>
      <c r="E15" s="9">
        <v>3.3284301759999999</v>
      </c>
      <c r="F15" s="9">
        <v>97.396854433177893</v>
      </c>
      <c r="G15" s="9">
        <v>261.748912985625</v>
      </c>
      <c r="H15" s="9">
        <v>5.1392023542697398</v>
      </c>
      <c r="I15" s="9">
        <v>10.02090263</v>
      </c>
      <c r="J15" s="9">
        <v>574.13727286558003</v>
      </c>
      <c r="K15" s="9">
        <v>604.152809050119</v>
      </c>
      <c r="L15" s="9">
        <v>77.653988180949199</v>
      </c>
      <c r="M15" s="9">
        <v>0</v>
      </c>
      <c r="N15" s="9">
        <v>0</v>
      </c>
      <c r="O15" s="9">
        <v>0.41299999999999998</v>
      </c>
      <c r="P15" s="9">
        <v>10.008622170000001</v>
      </c>
      <c r="Q15" s="9">
        <v>574.13727286558003</v>
      </c>
      <c r="R15" s="9">
        <v>604.152809050119</v>
      </c>
      <c r="S15" s="9">
        <v>82.793190535218997</v>
      </c>
      <c r="T15" s="9">
        <v>0</v>
      </c>
      <c r="U15" s="9">
        <v>0</v>
      </c>
      <c r="V15" s="9">
        <v>0.41299999999999998</v>
      </c>
    </row>
    <row r="16" spans="1:22" ht="20" customHeight="1">
      <c r="A16" s="7" t="s">
        <v>22</v>
      </c>
      <c r="B16" s="8">
        <v>924</v>
      </c>
      <c r="C16" s="9">
        <v>129</v>
      </c>
      <c r="D16" s="10" t="s">
        <v>25</v>
      </c>
      <c r="E16" s="9">
        <v>15.19136333</v>
      </c>
      <c r="F16" s="9">
        <v>762.80249125912997</v>
      </c>
      <c r="G16" s="9">
        <v>2055.2893199514401</v>
      </c>
      <c r="H16" s="9">
        <v>17.704978806006402</v>
      </c>
      <c r="I16" s="9">
        <v>15.081067089999999</v>
      </c>
      <c r="J16" s="9">
        <v>516.11185917093997</v>
      </c>
      <c r="K16" s="9">
        <v>970.71614285470298</v>
      </c>
      <c r="L16" s="9">
        <v>17.080312563025899</v>
      </c>
      <c r="M16" s="9">
        <v>0</v>
      </c>
      <c r="N16" s="9">
        <v>0</v>
      </c>
      <c r="O16" s="9">
        <v>4.5499999999999999E-2</v>
      </c>
      <c r="P16" s="9">
        <v>15.19136333</v>
      </c>
      <c r="Q16" s="9">
        <v>762.80249125912997</v>
      </c>
      <c r="R16" s="9">
        <v>2055.2893199514401</v>
      </c>
      <c r="S16" s="9">
        <v>34.785291369032301</v>
      </c>
      <c r="T16" s="9">
        <v>0</v>
      </c>
      <c r="U16" s="9">
        <v>0</v>
      </c>
      <c r="V16" s="9">
        <v>4.5499999999999999E-2</v>
      </c>
    </row>
    <row r="17" spans="1:22" ht="20" customHeight="1">
      <c r="A17" s="7" t="s">
        <v>22</v>
      </c>
      <c r="B17" s="8">
        <v>925</v>
      </c>
      <c r="C17" s="9">
        <v>129</v>
      </c>
      <c r="D17" s="10" t="s">
        <v>23</v>
      </c>
      <c r="E17" s="9">
        <v>4.9440774919999999</v>
      </c>
      <c r="F17" s="9">
        <v>187.70224727972001</v>
      </c>
      <c r="G17" s="9">
        <v>680.76351928049598</v>
      </c>
      <c r="H17" s="9">
        <v>6.46523774545987</v>
      </c>
      <c r="I17" s="9">
        <v>4.9442420010000001</v>
      </c>
      <c r="J17" s="9">
        <v>278.827449590909</v>
      </c>
      <c r="K17" s="9">
        <v>291.41089258352798</v>
      </c>
      <c r="L17" s="9">
        <v>8.3841648153531594</v>
      </c>
      <c r="M17" s="9">
        <v>0</v>
      </c>
      <c r="N17" s="9">
        <v>0</v>
      </c>
      <c r="O17" s="9">
        <v>3.4500000000000003E-2</v>
      </c>
      <c r="P17" s="9">
        <v>4.9440774919999999</v>
      </c>
      <c r="Q17" s="9">
        <v>278.827449590909</v>
      </c>
      <c r="R17" s="9">
        <v>680.76351928049598</v>
      </c>
      <c r="S17" s="9">
        <v>14.849402560812999</v>
      </c>
      <c r="T17" s="9">
        <v>0</v>
      </c>
      <c r="U17" s="9">
        <v>0</v>
      </c>
      <c r="V17" s="9">
        <v>3.4500000000000003E-2</v>
      </c>
    </row>
    <row r="18" spans="1:22" ht="20" customHeight="1">
      <c r="A18" s="7" t="s">
        <v>22</v>
      </c>
      <c r="B18" s="8">
        <v>925</v>
      </c>
      <c r="C18" s="9">
        <v>129</v>
      </c>
      <c r="D18" s="10" t="s">
        <v>24</v>
      </c>
      <c r="E18" s="9">
        <v>3.7856619359999999</v>
      </c>
      <c r="F18" s="9">
        <v>1096.43600818143</v>
      </c>
      <c r="G18" s="9">
        <v>725.94930572377598</v>
      </c>
      <c r="H18" s="9">
        <v>8.0369353043023395</v>
      </c>
      <c r="I18" s="9">
        <v>3.5989437099999999</v>
      </c>
      <c r="J18" s="9">
        <v>995.29698178554497</v>
      </c>
      <c r="K18" s="9">
        <v>876.56624969425104</v>
      </c>
      <c r="L18" s="9">
        <v>7.8106476502825197</v>
      </c>
      <c r="M18" s="9">
        <v>0</v>
      </c>
      <c r="N18" s="9">
        <v>0</v>
      </c>
      <c r="O18" s="9">
        <v>1.95E-2</v>
      </c>
      <c r="P18" s="9">
        <v>3.7856619359999999</v>
      </c>
      <c r="Q18" s="9">
        <v>1096.43600818143</v>
      </c>
      <c r="R18" s="9">
        <v>876.56624969425104</v>
      </c>
      <c r="S18" s="9">
        <v>15.847582954584899</v>
      </c>
      <c r="T18" s="9">
        <v>0</v>
      </c>
      <c r="U18" s="9">
        <v>0</v>
      </c>
      <c r="V18" s="9">
        <v>1.95E-2</v>
      </c>
    </row>
    <row r="19" spans="1:22" ht="20" customHeight="1">
      <c r="A19" s="7" t="s">
        <v>22</v>
      </c>
      <c r="B19" s="8">
        <v>925</v>
      </c>
      <c r="C19" s="9">
        <v>129</v>
      </c>
      <c r="D19" s="10" t="s">
        <v>26</v>
      </c>
      <c r="E19" s="9">
        <v>9.0782871249999992</v>
      </c>
      <c r="F19" s="11">
        <v>659.25848454389995</v>
      </c>
      <c r="G19" s="9">
        <v>695.28388101320797</v>
      </c>
      <c r="H19" s="9">
        <v>14.512915665498699</v>
      </c>
      <c r="I19" s="9">
        <v>9.1308526990000001</v>
      </c>
      <c r="J19" s="9">
        <v>522.46502444405496</v>
      </c>
      <c r="K19" s="9">
        <v>290.05089940675998</v>
      </c>
      <c r="L19" s="9">
        <v>49.688931540706001</v>
      </c>
      <c r="M19" s="9">
        <v>0</v>
      </c>
      <c r="N19" s="9">
        <v>0</v>
      </c>
      <c r="O19" s="9">
        <v>0.35799999999999998</v>
      </c>
      <c r="P19" s="9">
        <v>9.0782871249999992</v>
      </c>
      <c r="Q19" s="11">
        <v>659.25848454389995</v>
      </c>
      <c r="R19" s="9">
        <v>695.28388101320797</v>
      </c>
      <c r="S19" s="9">
        <v>64.201847206204803</v>
      </c>
      <c r="T19" s="9">
        <v>0</v>
      </c>
      <c r="U19" s="9">
        <v>0</v>
      </c>
      <c r="V19" s="9">
        <v>0.35799999999999998</v>
      </c>
    </row>
    <row r="20" spans="1:22" ht="20" customHeight="1">
      <c r="A20" s="7" t="s">
        <v>22</v>
      </c>
      <c r="B20" s="8">
        <v>925</v>
      </c>
      <c r="C20" s="9">
        <v>129</v>
      </c>
      <c r="D20" s="10" t="s">
        <v>25</v>
      </c>
      <c r="E20" s="9">
        <v>3.3838081359999999</v>
      </c>
      <c r="F20" s="9">
        <v>249.35395608080799</v>
      </c>
      <c r="G20" s="9">
        <v>410.17302680613801</v>
      </c>
      <c r="H20" s="9">
        <v>5.3579368846909601</v>
      </c>
      <c r="I20" s="9">
        <v>3.4132752420000001</v>
      </c>
      <c r="J20" s="9">
        <v>174.28917579448299</v>
      </c>
      <c r="K20" s="9">
        <v>364.50467270163199</v>
      </c>
      <c r="L20" s="9">
        <v>5.9808938237794402</v>
      </c>
      <c r="M20" s="9">
        <v>0</v>
      </c>
      <c r="N20" s="9">
        <v>0</v>
      </c>
      <c r="O20" s="9">
        <v>3.2000000000000001E-2</v>
      </c>
      <c r="P20" s="9">
        <v>3.3838081359999999</v>
      </c>
      <c r="Q20" s="9">
        <v>249.35395608080799</v>
      </c>
      <c r="R20" s="9">
        <v>410.17302680613801</v>
      </c>
      <c r="S20" s="9">
        <v>11.3388307084704</v>
      </c>
      <c r="T20" s="9">
        <v>0</v>
      </c>
      <c r="U20" s="9">
        <v>0</v>
      </c>
      <c r="V20" s="9">
        <v>3.2000000000000001E-2</v>
      </c>
    </row>
    <row r="21" spans="1:22" ht="20" customHeight="1">
      <c r="A21" s="7" t="s">
        <v>22</v>
      </c>
      <c r="B21" s="8">
        <v>926</v>
      </c>
      <c r="C21" s="9">
        <v>129</v>
      </c>
      <c r="D21" s="10" t="s">
        <v>23</v>
      </c>
      <c r="E21" s="9">
        <v>7.5883617399999999</v>
      </c>
      <c r="F21" s="9">
        <v>1038.8143359724199</v>
      </c>
      <c r="G21" s="9">
        <v>1001.8789271348101</v>
      </c>
      <c r="H21" s="9">
        <v>11.724568104222801</v>
      </c>
      <c r="I21" s="9">
        <v>7.6318478580000004</v>
      </c>
      <c r="J21" s="9">
        <v>1038.8143359724199</v>
      </c>
      <c r="K21" s="9">
        <v>558.79656101787305</v>
      </c>
      <c r="L21" s="9">
        <v>9.8818072270495794</v>
      </c>
      <c r="M21" s="9">
        <v>0</v>
      </c>
      <c r="N21" s="9">
        <v>0</v>
      </c>
      <c r="O21" s="9">
        <v>2.8500000000000001E-2</v>
      </c>
      <c r="P21" s="9">
        <v>7.5883617399999999</v>
      </c>
      <c r="Q21" s="9">
        <v>1038.8143359724199</v>
      </c>
      <c r="R21" s="9">
        <v>1001.8789271348101</v>
      </c>
      <c r="S21" s="9">
        <v>21.6063753312724</v>
      </c>
      <c r="T21" s="9">
        <v>0</v>
      </c>
      <c r="U21" s="9">
        <v>0</v>
      </c>
      <c r="V21" s="9">
        <v>2.8500000000000001E-2</v>
      </c>
    </row>
    <row r="22" spans="1:22" ht="20" customHeight="1">
      <c r="A22" s="7" t="s">
        <v>22</v>
      </c>
      <c r="B22" s="8">
        <v>926</v>
      </c>
      <c r="C22" s="9">
        <v>129</v>
      </c>
      <c r="D22" s="10" t="s">
        <v>24</v>
      </c>
      <c r="E22" s="9">
        <v>4.6059465409999998</v>
      </c>
      <c r="F22" s="9">
        <v>223.534514477855</v>
      </c>
      <c r="G22" s="9">
        <v>434.944971798756</v>
      </c>
      <c r="H22" s="9">
        <v>6.9799505884558002</v>
      </c>
      <c r="I22" s="9">
        <v>4.6712017059999997</v>
      </c>
      <c r="J22" s="9">
        <v>337.97347358274999</v>
      </c>
      <c r="K22" s="9">
        <v>446.30682839860202</v>
      </c>
      <c r="L22" s="9">
        <v>9.0848586523319792</v>
      </c>
      <c r="M22" s="9">
        <v>0</v>
      </c>
      <c r="N22" s="9">
        <v>0</v>
      </c>
      <c r="O22" s="9">
        <v>4.4999999999999998E-2</v>
      </c>
      <c r="P22" s="9">
        <v>4.6059465409999998</v>
      </c>
      <c r="Q22" s="9">
        <v>337.97347358274999</v>
      </c>
      <c r="R22" s="9">
        <v>446.30682839860202</v>
      </c>
      <c r="S22" s="9">
        <v>16.064809240787799</v>
      </c>
      <c r="T22" s="9">
        <v>0</v>
      </c>
      <c r="U22" s="9">
        <v>0</v>
      </c>
      <c r="V22" s="9">
        <v>4.4999999999999998E-2</v>
      </c>
    </row>
    <row r="23" spans="1:22" ht="20" customHeight="1">
      <c r="A23" s="7" t="s">
        <v>22</v>
      </c>
      <c r="B23" s="8">
        <v>926</v>
      </c>
      <c r="C23" s="9">
        <v>129</v>
      </c>
      <c r="D23" s="10" t="s">
        <v>26</v>
      </c>
      <c r="E23" s="9">
        <v>17.117172239999999</v>
      </c>
      <c r="F23" s="9">
        <v>258.86840385081501</v>
      </c>
      <c r="G23" s="9">
        <v>293.60411466200298</v>
      </c>
      <c r="H23" s="9">
        <v>25.034685911346902</v>
      </c>
      <c r="I23" s="9">
        <v>17.112344740000001</v>
      </c>
      <c r="J23" s="9">
        <v>199.42974035819699</v>
      </c>
      <c r="K23" s="9">
        <v>290.70160112276898</v>
      </c>
      <c r="L23" s="9">
        <v>31.769579907778699</v>
      </c>
      <c r="M23" s="9">
        <v>0</v>
      </c>
      <c r="N23" s="9">
        <v>0</v>
      </c>
      <c r="O23" s="9">
        <v>0.222</v>
      </c>
      <c r="P23" s="9">
        <v>17.117172239999999</v>
      </c>
      <c r="Q23" s="9">
        <v>258.86840385081501</v>
      </c>
      <c r="R23" s="9">
        <v>293.60411466200298</v>
      </c>
      <c r="S23" s="9">
        <v>56.804265819125597</v>
      </c>
      <c r="T23" s="9">
        <v>0</v>
      </c>
      <c r="U23" s="9">
        <v>0</v>
      </c>
      <c r="V23" s="9">
        <v>0.222</v>
      </c>
    </row>
    <row r="24" spans="1:22" ht="20" customHeight="1">
      <c r="A24" s="7" t="s">
        <v>22</v>
      </c>
      <c r="B24" s="8">
        <v>926</v>
      </c>
      <c r="C24" s="9">
        <v>129</v>
      </c>
      <c r="D24" s="10" t="s">
        <v>25</v>
      </c>
      <c r="E24" s="9">
        <v>9.3449888229999996</v>
      </c>
      <c r="F24" s="9">
        <v>742.72824905128198</v>
      </c>
      <c r="G24" s="9">
        <v>798.94158215384505</v>
      </c>
      <c r="H24" s="9">
        <v>14.8951045755114</v>
      </c>
      <c r="I24" s="9">
        <v>9.3788194659999995</v>
      </c>
      <c r="J24" s="9">
        <v>524.26231936985096</v>
      </c>
      <c r="K24" s="9">
        <v>962.90920589005498</v>
      </c>
      <c r="L24" s="9">
        <v>10.940542967711201</v>
      </c>
      <c r="M24" s="9">
        <v>0</v>
      </c>
      <c r="N24" s="9">
        <v>0</v>
      </c>
      <c r="O24" s="9">
        <v>2.5999999999999999E-2</v>
      </c>
      <c r="P24" s="9">
        <v>9.3449888229999996</v>
      </c>
      <c r="Q24" s="9">
        <v>742.72824905128198</v>
      </c>
      <c r="R24" s="9">
        <v>962.90920589005498</v>
      </c>
      <c r="S24" s="9">
        <v>25.835647543222699</v>
      </c>
      <c r="T24" s="9">
        <v>0</v>
      </c>
      <c r="U24" s="9">
        <v>0</v>
      </c>
      <c r="V24" s="9">
        <v>2.5999999999999999E-2</v>
      </c>
    </row>
    <row r="25" spans="1:22" ht="20" customHeight="1">
      <c r="A25" s="7" t="s">
        <v>22</v>
      </c>
      <c r="B25" s="8">
        <v>927</v>
      </c>
      <c r="C25" s="9">
        <v>129</v>
      </c>
      <c r="D25" s="10" t="s">
        <v>23</v>
      </c>
      <c r="E25" s="9">
        <v>4.8214435580000004</v>
      </c>
      <c r="F25" s="9">
        <v>161.807588548951</v>
      </c>
      <c r="G25" s="9">
        <v>280.54781872804898</v>
      </c>
      <c r="H25" s="9">
        <v>8.4733846235052201</v>
      </c>
      <c r="I25" s="9">
        <v>4.8314414020000003</v>
      </c>
      <c r="J25" s="9">
        <v>257.070163007769</v>
      </c>
      <c r="K25" s="9">
        <v>87.552522234654603</v>
      </c>
      <c r="L25" s="9">
        <v>18.549960812356399</v>
      </c>
      <c r="M25" s="9">
        <v>0</v>
      </c>
      <c r="N25" s="9">
        <v>0</v>
      </c>
      <c r="O25" s="9">
        <v>0.13550000000000001</v>
      </c>
      <c r="P25" s="9">
        <v>4.8214435580000004</v>
      </c>
      <c r="Q25" s="9">
        <v>257.070163007769</v>
      </c>
      <c r="R25" s="9">
        <v>280.54781872804898</v>
      </c>
      <c r="S25" s="9">
        <v>27.0233454358616</v>
      </c>
      <c r="T25" s="9">
        <v>0</v>
      </c>
      <c r="U25" s="9">
        <v>0</v>
      </c>
      <c r="V25" s="9">
        <v>0.13550000000000001</v>
      </c>
    </row>
    <row r="26" spans="1:22" ht="20" customHeight="1">
      <c r="A26" s="7" t="s">
        <v>22</v>
      </c>
      <c r="B26" s="8">
        <v>927</v>
      </c>
      <c r="C26" s="9">
        <v>129</v>
      </c>
      <c r="D26" s="10" t="s">
        <v>24</v>
      </c>
      <c r="E26" s="9">
        <v>8.9015407559999993</v>
      </c>
      <c r="F26" s="9">
        <v>616.27076516472403</v>
      </c>
      <c r="G26" s="9">
        <v>598.00222763442105</v>
      </c>
      <c r="H26" s="9">
        <v>17.0417427323802</v>
      </c>
      <c r="I26" s="9">
        <v>8.9132547379999991</v>
      </c>
      <c r="J26" s="9">
        <v>241.42210973970199</v>
      </c>
      <c r="K26" s="9">
        <v>181.40130861422099</v>
      </c>
      <c r="L26" s="9">
        <v>51.530905026370903</v>
      </c>
      <c r="M26" s="9">
        <v>0</v>
      </c>
      <c r="N26" s="9">
        <v>0</v>
      </c>
      <c r="O26" s="9">
        <v>0.34699999999999998</v>
      </c>
      <c r="P26" s="9">
        <v>8.9015407559999993</v>
      </c>
      <c r="Q26" s="9">
        <v>616.27076516472403</v>
      </c>
      <c r="R26" s="9">
        <v>598.00222763442105</v>
      </c>
      <c r="S26" s="9">
        <v>68.572647758751103</v>
      </c>
      <c r="T26" s="9">
        <v>0</v>
      </c>
      <c r="U26" s="9">
        <v>0</v>
      </c>
      <c r="V26" s="9">
        <v>0.34699999999999998</v>
      </c>
    </row>
    <row r="27" spans="1:22" ht="20" customHeight="1">
      <c r="A27" s="7" t="s">
        <v>22</v>
      </c>
      <c r="B27" s="8">
        <v>927</v>
      </c>
      <c r="C27" s="9">
        <v>129</v>
      </c>
      <c r="D27" s="10" t="s">
        <v>26</v>
      </c>
      <c r="E27" s="9">
        <v>1.8164236549999999</v>
      </c>
      <c r="F27" s="9">
        <v>186.02801021095601</v>
      </c>
      <c r="G27" s="9">
        <v>410.47771756993001</v>
      </c>
      <c r="H27" s="9">
        <v>2.1154028635240798</v>
      </c>
      <c r="I27" s="9">
        <v>7.4734001159999996</v>
      </c>
      <c r="J27" s="9">
        <v>2126.1195338453799</v>
      </c>
      <c r="K27" s="9">
        <v>931.137511826729</v>
      </c>
      <c r="L27" s="9">
        <v>75.179219803554403</v>
      </c>
      <c r="M27" s="9">
        <v>4</v>
      </c>
      <c r="N27" s="9">
        <v>6.9000000000000006E-2</v>
      </c>
      <c r="O27" s="9">
        <v>0.13850000000000001</v>
      </c>
      <c r="P27" s="9">
        <v>7.4013957980000002</v>
      </c>
      <c r="Q27" s="9">
        <v>2126.1195338453799</v>
      </c>
      <c r="R27" s="9">
        <v>931.137511826729</v>
      </c>
      <c r="S27" s="9">
        <v>77.2946226670784</v>
      </c>
      <c r="T27" s="9">
        <v>4</v>
      </c>
      <c r="U27" s="9">
        <v>6.9000000000000006E-2</v>
      </c>
      <c r="V27" s="9">
        <v>0.13850000000000001</v>
      </c>
    </row>
    <row r="28" spans="1:22" ht="20" customHeight="1">
      <c r="A28" s="7" t="s">
        <v>22</v>
      </c>
      <c r="B28" s="8">
        <v>927</v>
      </c>
      <c r="C28" s="9">
        <v>129</v>
      </c>
      <c r="D28" s="10" t="s">
        <v>25</v>
      </c>
      <c r="E28" s="9">
        <v>5.5626120569999999</v>
      </c>
      <c r="F28" s="9">
        <v>248.56874759052101</v>
      </c>
      <c r="G28" s="9">
        <v>477.77486280419498</v>
      </c>
      <c r="H28" s="9">
        <v>6.6250088538874197</v>
      </c>
      <c r="I28" s="9">
        <v>6.9791851039999999</v>
      </c>
      <c r="J28" s="9">
        <v>238.93847708508099</v>
      </c>
      <c r="K28" s="9">
        <v>689.60453283449795</v>
      </c>
      <c r="L28" s="9">
        <v>25.425617094119801</v>
      </c>
      <c r="M28" s="9">
        <v>3</v>
      </c>
      <c r="N28" s="9">
        <v>7.6999999999999999E-2</v>
      </c>
      <c r="O28" s="9">
        <v>3.3500000000000002E-2</v>
      </c>
      <c r="P28" s="9">
        <v>6.9678597450000002</v>
      </c>
      <c r="Q28" s="9">
        <v>248.56874759052101</v>
      </c>
      <c r="R28" s="9">
        <v>689.60453283449795</v>
      </c>
      <c r="S28" s="9">
        <v>32.050625948007202</v>
      </c>
      <c r="T28" s="9">
        <v>3</v>
      </c>
      <c r="U28" s="9">
        <v>7.6999999999999999E-2</v>
      </c>
      <c r="V28" s="9">
        <v>3.3500000000000002E-2</v>
      </c>
    </row>
    <row r="29" spans="1:22" ht="20" customHeight="1">
      <c r="A29" s="7" t="s">
        <v>22</v>
      </c>
      <c r="B29" s="8">
        <v>928</v>
      </c>
      <c r="C29" s="9">
        <v>129</v>
      </c>
      <c r="D29" s="10" t="s">
        <v>23</v>
      </c>
      <c r="E29" s="9">
        <v>3.4918360709999998</v>
      </c>
      <c r="F29" s="9">
        <v>226.30702401281999</v>
      </c>
      <c r="G29" s="9">
        <v>192.34413260916801</v>
      </c>
      <c r="H29" s="9">
        <v>6.67410264512145</v>
      </c>
      <c r="I29" s="9">
        <v>3.5954580310000002</v>
      </c>
      <c r="J29" s="9">
        <v>233.97793046969599</v>
      </c>
      <c r="K29" s="9">
        <v>245.77075089976699</v>
      </c>
      <c r="L29" s="9">
        <v>8.5786217685015593</v>
      </c>
      <c r="M29" s="9">
        <v>0</v>
      </c>
      <c r="N29" s="9">
        <v>0</v>
      </c>
      <c r="O29" s="9">
        <v>5.0500000000000003E-2</v>
      </c>
      <c r="P29" s="9">
        <v>3.4918360709999998</v>
      </c>
      <c r="Q29" s="9">
        <v>233.97793046969599</v>
      </c>
      <c r="R29" s="9">
        <v>245.77075089976699</v>
      </c>
      <c r="S29" s="9">
        <v>15.252724413623</v>
      </c>
      <c r="T29" s="9">
        <v>0</v>
      </c>
      <c r="U29" s="9">
        <v>0</v>
      </c>
      <c r="V29" s="9">
        <v>5.0500000000000003E-2</v>
      </c>
    </row>
    <row r="30" spans="1:22" ht="20" customHeight="1">
      <c r="A30" s="7" t="s">
        <v>22</v>
      </c>
      <c r="B30" s="8">
        <v>928</v>
      </c>
      <c r="C30" s="9">
        <v>129</v>
      </c>
      <c r="D30" s="10" t="s">
        <v>24</v>
      </c>
      <c r="E30" s="9">
        <v>5.0342192649999999</v>
      </c>
      <c r="F30" s="9">
        <v>558.21350149611396</v>
      </c>
      <c r="G30" s="9">
        <v>457.73245144677497</v>
      </c>
      <c r="H30" s="9">
        <v>8.8049983253867108</v>
      </c>
      <c r="I30" s="9">
        <v>5.0469102860000001</v>
      </c>
      <c r="J30" s="9">
        <v>441.56795962159902</v>
      </c>
      <c r="K30" s="9">
        <v>299.79922820978999</v>
      </c>
      <c r="L30" s="9">
        <v>9.2293163317831901</v>
      </c>
      <c r="M30" s="9">
        <v>0</v>
      </c>
      <c r="N30" s="9">
        <v>0</v>
      </c>
      <c r="O30" s="9">
        <v>3.5999999999999997E-2</v>
      </c>
      <c r="P30" s="9">
        <v>5.0342192649999999</v>
      </c>
      <c r="Q30" s="9">
        <v>558.21350149611396</v>
      </c>
      <c r="R30" s="9">
        <v>457.73245144677497</v>
      </c>
      <c r="S30" s="9">
        <v>18.034314657169901</v>
      </c>
      <c r="T30" s="9">
        <v>0</v>
      </c>
      <c r="U30" s="9">
        <v>0</v>
      </c>
      <c r="V30" s="9">
        <v>3.5999999999999997E-2</v>
      </c>
    </row>
    <row r="31" spans="1:22" ht="20" customHeight="1">
      <c r="A31" s="7" t="s">
        <v>22</v>
      </c>
      <c r="B31" s="8">
        <v>928</v>
      </c>
      <c r="C31" s="9">
        <v>129</v>
      </c>
      <c r="D31" s="10" t="s">
        <v>26</v>
      </c>
      <c r="E31" s="9">
        <v>10.571806909999999</v>
      </c>
      <c r="F31" s="9">
        <v>485.97954096348002</v>
      </c>
      <c r="G31" s="9">
        <v>257.42077762237398</v>
      </c>
      <c r="H31" s="9">
        <v>22.124213748355199</v>
      </c>
      <c r="I31" s="9">
        <v>12.26285934</v>
      </c>
      <c r="J31" s="9">
        <v>478.80635679603603</v>
      </c>
      <c r="K31" s="9">
        <v>247.10289188927899</v>
      </c>
      <c r="L31" s="9">
        <v>25.429601436760201</v>
      </c>
      <c r="M31" s="9">
        <v>0</v>
      </c>
      <c r="N31" s="9">
        <v>0</v>
      </c>
      <c r="O31" s="9">
        <v>0.17649999999999999</v>
      </c>
      <c r="P31" s="9">
        <v>12.21894073</v>
      </c>
      <c r="Q31" s="9">
        <v>485.97954096348002</v>
      </c>
      <c r="R31" s="9">
        <v>257.42077762237398</v>
      </c>
      <c r="S31" s="9">
        <v>47.553815185115297</v>
      </c>
      <c r="T31" s="9">
        <v>0</v>
      </c>
      <c r="U31" s="9">
        <v>0</v>
      </c>
      <c r="V31" s="9">
        <v>0.17649999999999999</v>
      </c>
    </row>
    <row r="32" spans="1:22" ht="20" customHeight="1">
      <c r="A32" s="7" t="s">
        <v>22</v>
      </c>
      <c r="B32" s="8">
        <v>928</v>
      </c>
      <c r="C32" s="9">
        <v>129</v>
      </c>
      <c r="D32" s="10" t="s">
        <v>25</v>
      </c>
      <c r="E32" s="9">
        <v>4.827486038</v>
      </c>
      <c r="F32" s="11">
        <v>437.45354192230002</v>
      </c>
      <c r="G32" s="9">
        <v>260.38355013403202</v>
      </c>
      <c r="H32" s="9">
        <v>14.9280744574005</v>
      </c>
      <c r="I32" s="9">
        <v>5.3769979479999996</v>
      </c>
      <c r="J32" s="9">
        <v>347.42854721522701</v>
      </c>
      <c r="K32" s="9">
        <v>365.98735690870302</v>
      </c>
      <c r="L32" s="9">
        <v>11.308122933461</v>
      </c>
      <c r="M32" s="9">
        <v>0</v>
      </c>
      <c r="N32" s="9">
        <v>0</v>
      </c>
      <c r="O32" s="9">
        <v>4.8500000000000001E-2</v>
      </c>
      <c r="P32" s="9">
        <v>5.3220286369999998</v>
      </c>
      <c r="Q32" s="11">
        <v>437.45354192230002</v>
      </c>
      <c r="R32" s="9">
        <v>365.98735690870302</v>
      </c>
      <c r="S32" s="9">
        <v>26.236197390861498</v>
      </c>
      <c r="T32" s="9">
        <v>0</v>
      </c>
      <c r="U32" s="9">
        <v>0</v>
      </c>
      <c r="V32" s="9">
        <v>4.8500000000000001E-2</v>
      </c>
    </row>
    <row r="33" spans="1:22" ht="20" customHeight="1">
      <c r="A33" s="7" t="s">
        <v>22</v>
      </c>
      <c r="B33" s="8">
        <v>929</v>
      </c>
      <c r="C33" s="9">
        <v>129</v>
      </c>
      <c r="D33" s="10" t="s">
        <v>23</v>
      </c>
      <c r="E33" s="9">
        <v>3.3444905280000001</v>
      </c>
      <c r="F33" s="9">
        <v>402.11868363441903</v>
      </c>
      <c r="G33" s="9">
        <v>277.17253589899002</v>
      </c>
      <c r="H33" s="9">
        <v>8.7282972196010995</v>
      </c>
      <c r="I33" s="9">
        <v>3.3415257930000002</v>
      </c>
      <c r="J33" s="9">
        <v>305.181515619268</v>
      </c>
      <c r="K33" s="9">
        <v>157.63612702331</v>
      </c>
      <c r="L33" s="9">
        <v>7.2368807131036998</v>
      </c>
      <c r="M33" s="9">
        <v>0</v>
      </c>
      <c r="N33" s="9">
        <v>0</v>
      </c>
      <c r="O33" s="9">
        <v>5.2499999999999998E-2</v>
      </c>
      <c r="P33" s="9">
        <v>3.3444905280000001</v>
      </c>
      <c r="Q33" s="9">
        <v>402.11868363441903</v>
      </c>
      <c r="R33" s="9">
        <v>277.17253589899002</v>
      </c>
      <c r="S33" s="9">
        <v>15.965177932704799</v>
      </c>
      <c r="T33" s="9">
        <v>0</v>
      </c>
      <c r="U33" s="9">
        <v>0</v>
      </c>
      <c r="V33" s="9">
        <v>5.2499999999999998E-2</v>
      </c>
    </row>
    <row r="34" spans="1:22" ht="20" customHeight="1">
      <c r="A34" s="7" t="s">
        <v>22</v>
      </c>
      <c r="B34" s="8">
        <v>929</v>
      </c>
      <c r="C34" s="9">
        <v>129</v>
      </c>
      <c r="D34" s="10" t="s">
        <v>24</v>
      </c>
      <c r="E34" s="9">
        <v>3.228234053</v>
      </c>
      <c r="F34" s="9">
        <v>505.77299577661199</v>
      </c>
      <c r="G34" s="9">
        <v>467.21303871017801</v>
      </c>
      <c r="H34" s="9">
        <v>8.4067318219725706</v>
      </c>
      <c r="I34" s="9">
        <v>3.244221687</v>
      </c>
      <c r="J34" s="9">
        <v>334.02889096270297</v>
      </c>
      <c r="K34" s="9">
        <v>392.54447229914501</v>
      </c>
      <c r="L34" s="9">
        <v>6.2139029609829004</v>
      </c>
      <c r="M34" s="9">
        <v>2</v>
      </c>
      <c r="N34" s="9">
        <v>1.2E-2</v>
      </c>
      <c r="O34" s="9">
        <v>2.3E-2</v>
      </c>
      <c r="P34" s="9">
        <v>3.228234053</v>
      </c>
      <c r="Q34" s="9">
        <v>505.77299577661199</v>
      </c>
      <c r="R34" s="9">
        <v>467.21303871017801</v>
      </c>
      <c r="S34" s="9">
        <v>14.6206347829555</v>
      </c>
      <c r="T34" s="9">
        <v>2</v>
      </c>
      <c r="U34" s="9">
        <v>1.2E-2</v>
      </c>
      <c r="V34" s="9">
        <v>2.3E-2</v>
      </c>
    </row>
    <row r="35" spans="1:22" ht="20" customHeight="1">
      <c r="A35" s="7" t="s">
        <v>22</v>
      </c>
      <c r="B35" s="8">
        <v>929</v>
      </c>
      <c r="C35" s="9">
        <v>129</v>
      </c>
      <c r="D35" s="10" t="s">
        <v>26</v>
      </c>
      <c r="E35" s="9">
        <v>8.9172487260000004</v>
      </c>
      <c r="F35" s="9">
        <v>459.20644400738098</v>
      </c>
      <c r="G35" s="9">
        <v>692.37638872338698</v>
      </c>
      <c r="H35" s="9">
        <v>12.153696188921501</v>
      </c>
      <c r="I35" s="9">
        <v>9.0027236940000002</v>
      </c>
      <c r="J35" s="9">
        <v>469.52981061344099</v>
      </c>
      <c r="K35" s="9">
        <v>899.42851601515304</v>
      </c>
      <c r="L35" s="9">
        <v>42.1828487794998</v>
      </c>
      <c r="M35" s="9">
        <v>0</v>
      </c>
      <c r="N35" s="9">
        <v>0</v>
      </c>
      <c r="O35" s="9">
        <v>0.39650000000000002</v>
      </c>
      <c r="P35" s="9">
        <v>8.9172487260000004</v>
      </c>
      <c r="Q35" s="9">
        <v>469.52981061344099</v>
      </c>
      <c r="R35" s="9">
        <v>899.42851601515304</v>
      </c>
      <c r="S35" s="9">
        <v>54.3365449684213</v>
      </c>
      <c r="T35" s="9">
        <v>0</v>
      </c>
      <c r="U35" s="9">
        <v>0</v>
      </c>
      <c r="V35" s="9">
        <v>0.39650000000000002</v>
      </c>
    </row>
    <row r="36" spans="1:22" ht="20" customHeight="1">
      <c r="A36" s="7" t="s">
        <v>22</v>
      </c>
      <c r="B36" s="8">
        <v>929</v>
      </c>
      <c r="C36" s="9">
        <v>129</v>
      </c>
      <c r="D36" s="10" t="s">
        <v>25</v>
      </c>
      <c r="E36" s="9">
        <v>7.4173908229999999</v>
      </c>
      <c r="F36" s="9">
        <v>505.76725643511901</v>
      </c>
      <c r="G36" s="9">
        <v>740.44839826107204</v>
      </c>
      <c r="H36" s="9">
        <v>10.665517422682001</v>
      </c>
      <c r="I36" s="9">
        <v>7.419083595</v>
      </c>
      <c r="J36" s="9">
        <v>438.481671903262</v>
      </c>
      <c r="K36" s="9">
        <v>742.06937236519104</v>
      </c>
      <c r="L36" s="9">
        <v>9.4717504767615495</v>
      </c>
      <c r="M36" s="9">
        <v>0</v>
      </c>
      <c r="N36" s="9">
        <v>0</v>
      </c>
      <c r="O36" s="9">
        <v>2.5999999999999999E-2</v>
      </c>
      <c r="P36" s="9">
        <v>7.4173908229999999</v>
      </c>
      <c r="Q36" s="9">
        <v>505.76725643511901</v>
      </c>
      <c r="R36" s="9">
        <v>742.06937236519104</v>
      </c>
      <c r="S36" s="9">
        <v>20.137267899443501</v>
      </c>
      <c r="T36" s="9">
        <v>0</v>
      </c>
      <c r="U36" s="9">
        <v>0</v>
      </c>
      <c r="V36" s="9">
        <v>2.5999999999999999E-2</v>
      </c>
    </row>
    <row r="37" spans="1:22" ht="20" customHeight="1">
      <c r="A37" s="7" t="s">
        <v>22</v>
      </c>
      <c r="B37" s="8">
        <v>930</v>
      </c>
      <c r="C37" s="9">
        <v>129</v>
      </c>
      <c r="D37" s="10" t="s">
        <v>23</v>
      </c>
      <c r="E37" s="9">
        <v>2.7127516269999998</v>
      </c>
      <c r="F37" s="9">
        <v>182.306584518259</v>
      </c>
      <c r="G37" s="9">
        <v>178.90647785625401</v>
      </c>
      <c r="H37" s="9">
        <v>5.7235824116170599</v>
      </c>
      <c r="I37" s="9">
        <v>2.7109684939999998</v>
      </c>
      <c r="J37" s="9">
        <v>290.60025389277303</v>
      </c>
      <c r="K37" s="9">
        <v>188.72496727389299</v>
      </c>
      <c r="L37" s="9">
        <v>6.7437837158474299</v>
      </c>
      <c r="M37" s="9">
        <v>0</v>
      </c>
      <c r="N37" s="9">
        <v>0</v>
      </c>
      <c r="O37" s="9">
        <v>5.1499999999999997E-2</v>
      </c>
      <c r="P37" s="9">
        <v>2.7127516269999998</v>
      </c>
      <c r="Q37" s="9">
        <v>290.60025389277303</v>
      </c>
      <c r="R37" s="9">
        <v>188.72496727389299</v>
      </c>
      <c r="S37" s="9">
        <v>12.4673661274645</v>
      </c>
      <c r="T37" s="9">
        <v>0</v>
      </c>
      <c r="U37" s="9">
        <v>0</v>
      </c>
      <c r="V37" s="9">
        <v>5.1499999999999997E-2</v>
      </c>
    </row>
    <row r="38" spans="1:22" ht="20" customHeight="1">
      <c r="A38" s="7" t="s">
        <v>22</v>
      </c>
      <c r="B38" s="8">
        <v>930</v>
      </c>
      <c r="C38" s="9">
        <v>129</v>
      </c>
      <c r="D38" s="10" t="s">
        <v>24</v>
      </c>
      <c r="E38" s="9">
        <v>4.7116107940000003</v>
      </c>
      <c r="F38" s="9">
        <v>299.11253670124302</v>
      </c>
      <c r="G38" s="9">
        <v>342.21033214102499</v>
      </c>
      <c r="H38" s="9">
        <v>7.1718841221408196</v>
      </c>
      <c r="I38" s="9">
        <v>4.724177837</v>
      </c>
      <c r="J38" s="9">
        <v>209.259207814685</v>
      </c>
      <c r="K38" s="9">
        <v>358.02661797047398</v>
      </c>
      <c r="L38" s="9">
        <v>7.0212125414116597</v>
      </c>
      <c r="M38" s="9">
        <v>0</v>
      </c>
      <c r="N38" s="9">
        <v>0</v>
      </c>
      <c r="O38" s="9">
        <v>4.2000000000000003E-2</v>
      </c>
      <c r="P38" s="9">
        <v>4.7116107940000003</v>
      </c>
      <c r="Q38" s="9">
        <v>299.11253670124302</v>
      </c>
      <c r="R38" s="9">
        <v>358.02661797047398</v>
      </c>
      <c r="S38" s="9">
        <v>14.193096663552501</v>
      </c>
      <c r="T38" s="9">
        <v>0</v>
      </c>
      <c r="U38" s="9">
        <v>0</v>
      </c>
      <c r="V38" s="9">
        <v>4.2000000000000003E-2</v>
      </c>
    </row>
    <row r="39" spans="1:22" ht="20" customHeight="1">
      <c r="A39" s="7" t="s">
        <v>22</v>
      </c>
      <c r="B39" s="8">
        <v>930</v>
      </c>
      <c r="C39" s="9">
        <v>129</v>
      </c>
      <c r="D39" s="10" t="s">
        <v>26</v>
      </c>
      <c r="E39" s="9">
        <v>10.566342349999999</v>
      </c>
      <c r="F39" s="9">
        <v>817.05513273543102</v>
      </c>
      <c r="G39" s="11">
        <v>1576.7648455777</v>
      </c>
      <c r="H39" s="9">
        <v>12.421492270672401</v>
      </c>
      <c r="I39" s="9">
        <v>11.335569380000001</v>
      </c>
      <c r="J39" s="9">
        <v>2588.93704070474</v>
      </c>
      <c r="K39" s="9">
        <v>2333.3230385050501</v>
      </c>
      <c r="L39" s="9">
        <v>73.553195949483893</v>
      </c>
      <c r="M39" s="9">
        <v>3</v>
      </c>
      <c r="N39" s="9">
        <v>4.1000000000000002E-2</v>
      </c>
      <c r="O39" s="9">
        <v>0.14799999999999999</v>
      </c>
      <c r="P39" s="9">
        <v>11.335569380000001</v>
      </c>
      <c r="Q39" s="9">
        <v>2588.93704070474</v>
      </c>
      <c r="R39" s="9">
        <v>2333.3230385050501</v>
      </c>
      <c r="S39" s="9">
        <v>85.974688220156295</v>
      </c>
      <c r="T39" s="9">
        <v>3</v>
      </c>
      <c r="U39" s="9">
        <v>4.1000000000000002E-2</v>
      </c>
      <c r="V39" s="9">
        <v>0.14799999999999999</v>
      </c>
    </row>
    <row r="40" spans="1:22" ht="20" customHeight="1">
      <c r="A40" s="7" t="s">
        <v>22</v>
      </c>
      <c r="B40" s="8">
        <v>930</v>
      </c>
      <c r="C40" s="9">
        <v>129</v>
      </c>
      <c r="D40" s="10" t="s">
        <v>25</v>
      </c>
      <c r="E40" s="9">
        <v>8.5283708570000005</v>
      </c>
      <c r="F40" s="9">
        <v>723.95592009790198</v>
      </c>
      <c r="G40" s="9">
        <v>1471.6239931212101</v>
      </c>
      <c r="H40" s="9">
        <v>14.297823220745</v>
      </c>
      <c r="I40" s="9">
        <v>8.6252641679999993</v>
      </c>
      <c r="J40" s="9">
        <v>448.94900362393099</v>
      </c>
      <c r="K40" s="9">
        <v>558.39487041530799</v>
      </c>
      <c r="L40" s="9">
        <v>10.9901160358545</v>
      </c>
      <c r="M40" s="9">
        <v>0</v>
      </c>
      <c r="N40" s="9">
        <v>0</v>
      </c>
      <c r="O40" s="9">
        <v>3.1E-2</v>
      </c>
      <c r="P40" s="9">
        <v>8.5283708570000005</v>
      </c>
      <c r="Q40" s="9">
        <v>723.95592009790198</v>
      </c>
      <c r="R40" s="9">
        <v>1471.6239931212101</v>
      </c>
      <c r="S40" s="9">
        <v>25.2879392565995</v>
      </c>
      <c r="T40" s="9">
        <v>0</v>
      </c>
      <c r="U40" s="9">
        <v>0</v>
      </c>
      <c r="V40" s="9">
        <v>3.1E-2</v>
      </c>
    </row>
    <row r="41" spans="1:22" ht="20" customHeight="1">
      <c r="A41" s="7" t="s">
        <v>22</v>
      </c>
      <c r="B41" s="8">
        <v>931</v>
      </c>
      <c r="C41" s="10" t="s">
        <v>27</v>
      </c>
      <c r="D41" s="10" t="s">
        <v>23</v>
      </c>
      <c r="E41" s="9">
        <v>9.2704000470000008</v>
      </c>
      <c r="F41" s="9">
        <v>900.36070251592696</v>
      </c>
      <c r="G41" s="9">
        <v>1143.93542203108</v>
      </c>
      <c r="H41" s="9">
        <v>13.788097896705899</v>
      </c>
      <c r="I41" s="9">
        <v>9.2633323670000003</v>
      </c>
      <c r="J41" s="9">
        <v>670.98816755633004</v>
      </c>
      <c r="K41" s="9">
        <v>662.66129076301502</v>
      </c>
      <c r="L41" s="9">
        <v>14.774509253923901</v>
      </c>
      <c r="M41" s="9">
        <v>0</v>
      </c>
      <c r="N41" s="9">
        <v>0</v>
      </c>
      <c r="O41" s="9">
        <v>3.2500000000000001E-2</v>
      </c>
      <c r="P41" s="9">
        <v>9.2704000470000008</v>
      </c>
      <c r="Q41" s="9">
        <v>900.36070251592696</v>
      </c>
      <c r="R41" s="9">
        <v>1143.93542203108</v>
      </c>
      <c r="S41" s="9">
        <v>28.562607150629699</v>
      </c>
      <c r="T41" s="9">
        <v>0</v>
      </c>
      <c r="U41" s="9">
        <v>0</v>
      </c>
      <c r="V41" s="9">
        <v>3.2500000000000001E-2</v>
      </c>
    </row>
    <row r="42" spans="1:22" ht="20" customHeight="1">
      <c r="A42" s="7" t="s">
        <v>22</v>
      </c>
      <c r="B42" s="8">
        <v>931</v>
      </c>
      <c r="C42" s="10" t="s">
        <v>27</v>
      </c>
      <c r="D42" s="10" t="s">
        <v>24</v>
      </c>
      <c r="E42" s="9">
        <v>8.3559284209999998</v>
      </c>
      <c r="F42" s="9">
        <v>572.22396930769196</v>
      </c>
      <c r="G42" s="9">
        <v>963.08203039976604</v>
      </c>
      <c r="H42" s="9">
        <v>10.9618575814506</v>
      </c>
      <c r="I42" s="9">
        <v>8.4800157550000002</v>
      </c>
      <c r="J42" s="9">
        <v>523.77108887023803</v>
      </c>
      <c r="K42" s="9">
        <v>390.10227409207602</v>
      </c>
      <c r="L42" s="9">
        <v>17.2415558376088</v>
      </c>
      <c r="M42" s="9">
        <v>0</v>
      </c>
      <c r="N42" s="9">
        <v>0</v>
      </c>
      <c r="O42" s="9">
        <v>5.5E-2</v>
      </c>
      <c r="P42" s="9">
        <v>8.3559284209999998</v>
      </c>
      <c r="Q42" s="9">
        <v>572.22396930769196</v>
      </c>
      <c r="R42" s="9">
        <v>963.08203039976604</v>
      </c>
      <c r="S42" s="9">
        <v>28.203413419059402</v>
      </c>
      <c r="T42" s="9">
        <v>0</v>
      </c>
      <c r="U42" s="9">
        <v>0</v>
      </c>
      <c r="V42" s="9">
        <v>5.5E-2</v>
      </c>
    </row>
    <row r="43" spans="1:22" ht="20" customHeight="1">
      <c r="A43" s="7" t="s">
        <v>22</v>
      </c>
      <c r="B43" s="8">
        <v>931</v>
      </c>
      <c r="C43" s="10" t="s">
        <v>27</v>
      </c>
      <c r="D43" s="10" t="s">
        <v>26</v>
      </c>
      <c r="E43" s="9">
        <v>20.09876633</v>
      </c>
      <c r="F43" s="9">
        <v>2124.45795873621</v>
      </c>
      <c r="G43" s="9">
        <v>2352.6052600442899</v>
      </c>
      <c r="H43" s="9">
        <v>43.487489643048598</v>
      </c>
      <c r="I43" s="9">
        <v>27.498050689999999</v>
      </c>
      <c r="J43" s="9">
        <v>3399.1197848574202</v>
      </c>
      <c r="K43" s="9">
        <v>1466.548178108</v>
      </c>
      <c r="L43" s="9">
        <v>104.319832090486</v>
      </c>
      <c r="M43" s="9">
        <v>2</v>
      </c>
      <c r="N43" s="9">
        <v>3.0499999999999999E-2</v>
      </c>
      <c r="O43" s="9">
        <v>0.112</v>
      </c>
      <c r="P43" s="9">
        <v>25.923734660000001</v>
      </c>
      <c r="Q43" s="9">
        <v>3399.1197848574202</v>
      </c>
      <c r="R43" s="9">
        <v>2352.6052600442899</v>
      </c>
      <c r="S43" s="9">
        <v>147.807321733534</v>
      </c>
      <c r="T43" s="9">
        <v>2</v>
      </c>
      <c r="U43" s="9">
        <v>3.0499999999999999E-2</v>
      </c>
      <c r="V43" s="9">
        <v>0.112</v>
      </c>
    </row>
    <row r="44" spans="1:22" ht="20" customHeight="1">
      <c r="A44" s="7" t="s">
        <v>22</v>
      </c>
      <c r="B44" s="8">
        <v>931</v>
      </c>
      <c r="C44" s="10" t="s">
        <v>27</v>
      </c>
      <c r="D44" s="10" t="s">
        <v>25</v>
      </c>
      <c r="E44" s="9">
        <v>9.4722175600000007</v>
      </c>
      <c r="F44" s="9">
        <v>765.351985750582</v>
      </c>
      <c r="G44" s="9">
        <v>1140.7272239619299</v>
      </c>
      <c r="H44" s="9">
        <v>13.658829284326799</v>
      </c>
      <c r="I44" s="9">
        <v>9.4861640929999993</v>
      </c>
      <c r="J44" s="9">
        <v>616.21703036674103</v>
      </c>
      <c r="K44" s="9">
        <v>1006.64419353807</v>
      </c>
      <c r="L44" s="9">
        <v>27.261304633951699</v>
      </c>
      <c r="M44" s="9">
        <v>2</v>
      </c>
      <c r="N44" s="9">
        <v>0.03</v>
      </c>
      <c r="O44" s="9">
        <v>8.2500000000000004E-2</v>
      </c>
      <c r="P44" s="9">
        <v>9.4722175600000007</v>
      </c>
      <c r="Q44" s="9">
        <v>765.351985750582</v>
      </c>
      <c r="R44" s="9">
        <v>1140.7272239619299</v>
      </c>
      <c r="S44" s="9">
        <v>40.920133918278502</v>
      </c>
      <c r="T44" s="9">
        <v>2</v>
      </c>
      <c r="U44" s="9">
        <v>0.03</v>
      </c>
      <c r="V44" s="9">
        <v>8.2500000000000004E-2</v>
      </c>
    </row>
    <row r="45" spans="1:22" ht="20" customHeight="1">
      <c r="A45" s="7" t="s">
        <v>22</v>
      </c>
      <c r="B45" s="8">
        <v>932</v>
      </c>
      <c r="C45" s="10" t="s">
        <v>27</v>
      </c>
      <c r="D45" s="10" t="s">
        <v>23</v>
      </c>
      <c r="E45" s="9">
        <v>8.4121618270000003</v>
      </c>
      <c r="F45" s="9">
        <v>438.61935657731101</v>
      </c>
      <c r="G45" s="9">
        <v>894.88597612043395</v>
      </c>
      <c r="H45" s="9">
        <v>13.668277594351499</v>
      </c>
      <c r="I45" s="9">
        <v>8.4379825589999999</v>
      </c>
      <c r="J45" s="9">
        <v>632.57007635197999</v>
      </c>
      <c r="K45" s="9">
        <v>364.86803511616301</v>
      </c>
      <c r="L45" s="9">
        <v>19.359268102230001</v>
      </c>
      <c r="M45" s="9">
        <v>2</v>
      </c>
      <c r="N45" s="9">
        <v>3.95E-2</v>
      </c>
      <c r="O45" s="9">
        <v>4.2999999999999997E-2</v>
      </c>
      <c r="P45" s="9">
        <v>8.4121618270000003</v>
      </c>
      <c r="Q45" s="9">
        <v>632.57007635197999</v>
      </c>
      <c r="R45" s="9">
        <v>894.88597612043395</v>
      </c>
      <c r="S45" s="9">
        <v>33.027545696581498</v>
      </c>
      <c r="T45" s="9">
        <v>2</v>
      </c>
      <c r="U45" s="9">
        <v>3.95E-2</v>
      </c>
      <c r="V45" s="9">
        <v>4.2999999999999997E-2</v>
      </c>
    </row>
    <row r="46" spans="1:22" ht="20" customHeight="1">
      <c r="A46" s="7" t="s">
        <v>22</v>
      </c>
      <c r="B46" s="8">
        <v>932</v>
      </c>
      <c r="C46" s="10" t="s">
        <v>27</v>
      </c>
      <c r="D46" s="10" t="s">
        <v>24</v>
      </c>
      <c r="E46" s="9">
        <v>13.79181767</v>
      </c>
      <c r="F46" s="9">
        <v>945.90673604273502</v>
      </c>
      <c r="G46" s="9">
        <v>1415.01037725019</v>
      </c>
      <c r="H46" s="9">
        <v>17.590313159262202</v>
      </c>
      <c r="I46" s="9">
        <v>13.8057251</v>
      </c>
      <c r="J46" s="9">
        <v>606.00408698523404</v>
      </c>
      <c r="K46" s="9">
        <v>971.24106822727401</v>
      </c>
      <c r="L46" s="9">
        <v>24.2876206670831</v>
      </c>
      <c r="M46" s="9">
        <v>0</v>
      </c>
      <c r="N46" s="9">
        <v>0</v>
      </c>
      <c r="O46" s="9">
        <v>5.3999999999999999E-2</v>
      </c>
      <c r="P46" s="9">
        <v>13.79181767</v>
      </c>
      <c r="Q46" s="9">
        <v>945.90673604273502</v>
      </c>
      <c r="R46" s="9">
        <v>1415.01037725019</v>
      </c>
      <c r="S46" s="9">
        <v>41.877933826345298</v>
      </c>
      <c r="T46" s="9">
        <v>0</v>
      </c>
      <c r="U46" s="9">
        <v>0</v>
      </c>
      <c r="V46" s="9">
        <v>5.3999999999999999E-2</v>
      </c>
    </row>
    <row r="47" spans="1:22" ht="20" customHeight="1">
      <c r="A47" s="7" t="s">
        <v>22</v>
      </c>
      <c r="B47" s="8">
        <v>932</v>
      </c>
      <c r="C47" s="10" t="s">
        <v>27</v>
      </c>
      <c r="D47" s="10" t="s">
        <v>26</v>
      </c>
      <c r="E47" s="9">
        <v>30.892953869999999</v>
      </c>
      <c r="F47" s="9">
        <v>2400.8760546744302</v>
      </c>
      <c r="G47" s="9">
        <v>2360.6680149417198</v>
      </c>
      <c r="H47" s="9">
        <v>48.684560039021299</v>
      </c>
      <c r="I47" s="9">
        <v>31.066183089999999</v>
      </c>
      <c r="J47" s="9">
        <v>1680.2324859401699</v>
      </c>
      <c r="K47" s="11">
        <v>1678.8291860644999</v>
      </c>
      <c r="L47" s="9">
        <v>65.480570858059494</v>
      </c>
      <c r="M47" s="9">
        <v>0</v>
      </c>
      <c r="N47" s="9">
        <v>0</v>
      </c>
      <c r="O47" s="9">
        <v>8.5999999999999993E-2</v>
      </c>
      <c r="P47" s="9">
        <v>30.892953869999999</v>
      </c>
      <c r="Q47" s="9">
        <v>2400.8760546744302</v>
      </c>
      <c r="R47" s="9">
        <v>2360.6680149417198</v>
      </c>
      <c r="S47" s="9">
        <v>114.165130897081</v>
      </c>
      <c r="T47" s="9">
        <v>0</v>
      </c>
      <c r="U47" s="9">
        <v>0</v>
      </c>
      <c r="V47" s="9">
        <v>8.5999999999999993E-2</v>
      </c>
    </row>
    <row r="48" spans="1:22" ht="20" customHeight="1">
      <c r="A48" s="7" t="s">
        <v>22</v>
      </c>
      <c r="B48" s="8">
        <v>932</v>
      </c>
      <c r="C48" s="10" t="s">
        <v>27</v>
      </c>
      <c r="D48" s="10" t="s">
        <v>25</v>
      </c>
      <c r="E48" s="9">
        <v>30.409931180000001</v>
      </c>
      <c r="F48" s="11">
        <v>3092.9346068209002</v>
      </c>
      <c r="G48" s="9">
        <v>3845.9230714413302</v>
      </c>
      <c r="H48" s="9">
        <v>43.0847863844592</v>
      </c>
      <c r="I48" s="9">
        <v>31.915767670000001</v>
      </c>
      <c r="J48" s="9">
        <v>2151.4849518881201</v>
      </c>
      <c r="K48" s="9">
        <v>847.82839957265401</v>
      </c>
      <c r="L48" s="9">
        <v>95.590772021197793</v>
      </c>
      <c r="M48" s="9">
        <v>2</v>
      </c>
      <c r="N48" s="9">
        <v>5.1999999999999998E-2</v>
      </c>
      <c r="O48" s="9">
        <v>0.2205</v>
      </c>
      <c r="P48" s="9">
        <v>31.80746078</v>
      </c>
      <c r="Q48" s="11">
        <v>3092.9346068209002</v>
      </c>
      <c r="R48" s="9">
        <v>3845.9230714413302</v>
      </c>
      <c r="S48" s="9">
        <v>138.675558405657</v>
      </c>
      <c r="T48" s="9">
        <v>2</v>
      </c>
      <c r="U48" s="9">
        <v>5.1999999999999998E-2</v>
      </c>
      <c r="V48" s="9">
        <v>0.2205</v>
      </c>
    </row>
    <row r="49" spans="1:22" ht="20" customHeight="1">
      <c r="A49" s="7" t="s">
        <v>22</v>
      </c>
      <c r="B49" s="8">
        <v>933</v>
      </c>
      <c r="C49" s="10" t="s">
        <v>27</v>
      </c>
      <c r="D49" s="10" t="s">
        <v>23</v>
      </c>
      <c r="E49" s="9">
        <v>9.1894378660000005</v>
      </c>
      <c r="F49" s="9">
        <v>911.46213017598996</v>
      </c>
      <c r="G49" s="9">
        <v>1086.3448578457601</v>
      </c>
      <c r="H49" s="9">
        <v>12.5253528387611</v>
      </c>
      <c r="I49" s="9">
        <v>9.1615896219999993</v>
      </c>
      <c r="J49" s="9">
        <v>440.569468713285</v>
      </c>
      <c r="K49" s="9">
        <v>662.49762016355999</v>
      </c>
      <c r="L49" s="9">
        <v>11.935029132630399</v>
      </c>
      <c r="M49" s="9">
        <v>0</v>
      </c>
      <c r="N49" s="9">
        <v>0</v>
      </c>
      <c r="O49" s="9">
        <v>0.04</v>
      </c>
      <c r="P49" s="9">
        <v>9.1894378660000005</v>
      </c>
      <c r="Q49" s="9">
        <v>911.46213017598996</v>
      </c>
      <c r="R49" s="9">
        <v>1086.3448578457601</v>
      </c>
      <c r="S49" s="9">
        <v>24.460381971391602</v>
      </c>
      <c r="T49" s="9">
        <v>0</v>
      </c>
      <c r="U49" s="9">
        <v>0</v>
      </c>
      <c r="V49" s="9">
        <v>0.04</v>
      </c>
    </row>
    <row r="50" spans="1:22" ht="20" customHeight="1">
      <c r="A50" s="7" t="s">
        <v>22</v>
      </c>
      <c r="B50" s="8">
        <v>933</v>
      </c>
      <c r="C50" s="10" t="s">
        <v>27</v>
      </c>
      <c r="D50" s="10" t="s">
        <v>24</v>
      </c>
      <c r="E50" s="9">
        <v>12.167621609999999</v>
      </c>
      <c r="F50" s="9">
        <v>927.79207928671303</v>
      </c>
      <c r="G50" s="9">
        <v>1208.56514441492</v>
      </c>
      <c r="H50" s="9">
        <v>15.9269052654949</v>
      </c>
      <c r="I50" s="9">
        <v>12.01643848</v>
      </c>
      <c r="J50" s="9">
        <v>848.115405337217</v>
      </c>
      <c r="K50" s="9">
        <v>599.45994921911597</v>
      </c>
      <c r="L50" s="9">
        <v>24.063004805757799</v>
      </c>
      <c r="M50" s="9">
        <v>0</v>
      </c>
      <c r="N50" s="9">
        <v>0</v>
      </c>
      <c r="O50" s="9">
        <v>6.7000000000000004E-2</v>
      </c>
      <c r="P50" s="9">
        <v>12.167621609999999</v>
      </c>
      <c r="Q50" s="9">
        <v>927.79207928671303</v>
      </c>
      <c r="R50" s="9">
        <v>1208.56514441492</v>
      </c>
      <c r="S50" s="9">
        <v>39.989910071252702</v>
      </c>
      <c r="T50" s="9">
        <v>0</v>
      </c>
      <c r="U50" s="9">
        <v>0</v>
      </c>
      <c r="V50" s="9">
        <v>6.7000000000000004E-2</v>
      </c>
    </row>
    <row r="51" spans="1:22" ht="20" customHeight="1">
      <c r="A51" s="7" t="s">
        <v>22</v>
      </c>
      <c r="B51" s="8">
        <v>933</v>
      </c>
      <c r="C51" s="10" t="s">
        <v>27</v>
      </c>
      <c r="D51" s="10" t="s">
        <v>26</v>
      </c>
      <c r="E51" s="9">
        <v>7.6022233960000003</v>
      </c>
      <c r="F51" s="9">
        <v>661.67323821095499</v>
      </c>
      <c r="G51" s="9">
        <v>677.61140446037098</v>
      </c>
      <c r="H51" s="9">
        <v>15.8012961013455</v>
      </c>
      <c r="I51" s="9">
        <v>33.794132230000002</v>
      </c>
      <c r="J51" s="9">
        <v>2309.36708206099</v>
      </c>
      <c r="K51" s="9">
        <v>2808.19128223387</v>
      </c>
      <c r="L51" s="9">
        <v>130.24091664103099</v>
      </c>
      <c r="M51" s="9">
        <v>0</v>
      </c>
      <c r="N51" s="9">
        <v>0</v>
      </c>
      <c r="O51" s="9">
        <v>0.1195</v>
      </c>
      <c r="P51" s="9">
        <v>33.794132230000002</v>
      </c>
      <c r="Q51" s="9">
        <v>2309.36708206099</v>
      </c>
      <c r="R51" s="9">
        <v>2808.19128223387</v>
      </c>
      <c r="S51" s="9">
        <v>146.04221274237699</v>
      </c>
      <c r="T51" s="9">
        <v>0</v>
      </c>
      <c r="U51" s="9">
        <v>0</v>
      </c>
      <c r="V51" s="9">
        <v>0.1195</v>
      </c>
    </row>
    <row r="52" spans="1:22" ht="20" customHeight="1">
      <c r="A52" s="7" t="s">
        <v>22</v>
      </c>
      <c r="B52" s="8">
        <v>933</v>
      </c>
      <c r="C52" s="10" t="s">
        <v>27</v>
      </c>
      <c r="D52" s="10" t="s">
        <v>25</v>
      </c>
      <c r="E52" s="9">
        <v>11.8769083</v>
      </c>
      <c r="F52" s="9">
        <v>826.65259475407697</v>
      </c>
      <c r="G52" s="9">
        <v>1006.85889511888</v>
      </c>
      <c r="H52" s="9">
        <v>17.6138918199584</v>
      </c>
      <c r="I52" s="9">
        <v>11.85638142</v>
      </c>
      <c r="J52" s="9">
        <v>659.139659538459</v>
      </c>
      <c r="K52" s="9">
        <v>501.82468649611599</v>
      </c>
      <c r="L52" s="9">
        <v>14.2720743332629</v>
      </c>
      <c r="M52" s="9">
        <v>0</v>
      </c>
      <c r="N52" s="9">
        <v>0</v>
      </c>
      <c r="O52" s="9">
        <v>4.8500000000000001E-2</v>
      </c>
      <c r="P52" s="9">
        <v>11.8769083</v>
      </c>
      <c r="Q52" s="9">
        <v>826.65259475407697</v>
      </c>
      <c r="R52" s="9">
        <v>1006.85889511888</v>
      </c>
      <c r="S52" s="9">
        <v>31.8859661532213</v>
      </c>
      <c r="T52" s="9">
        <v>0</v>
      </c>
      <c r="U52" s="9">
        <v>0</v>
      </c>
      <c r="V52" s="9">
        <v>4.8500000000000001E-2</v>
      </c>
    </row>
    <row r="53" spans="1:22" ht="20" customHeight="1">
      <c r="A53" s="7" t="s">
        <v>22</v>
      </c>
      <c r="B53" s="8">
        <v>934</v>
      </c>
      <c r="C53" s="10" t="s">
        <v>27</v>
      </c>
      <c r="D53" s="10" t="s">
        <v>23</v>
      </c>
      <c r="E53" s="9">
        <v>7.1065363880000003</v>
      </c>
      <c r="F53" s="9">
        <v>368.07252700893503</v>
      </c>
      <c r="G53" s="9">
        <v>759.72703130108698</v>
      </c>
      <c r="H53" s="9">
        <v>7.80007613688276</v>
      </c>
      <c r="I53" s="9">
        <v>7.0690197939999999</v>
      </c>
      <c r="J53" s="9">
        <v>1143.7328731682201</v>
      </c>
      <c r="K53" s="9">
        <v>1156.82253441065</v>
      </c>
      <c r="L53" s="9">
        <v>11.6148220331098</v>
      </c>
      <c r="M53" s="9">
        <v>0</v>
      </c>
      <c r="N53" s="9">
        <v>0</v>
      </c>
      <c r="O53" s="9">
        <v>2.2499999999999999E-2</v>
      </c>
      <c r="P53" s="9">
        <v>7.1065363880000003</v>
      </c>
      <c r="Q53" s="9">
        <v>1143.7328731682201</v>
      </c>
      <c r="R53" s="9">
        <v>1156.82253441065</v>
      </c>
      <c r="S53" s="9">
        <v>19.4148981699926</v>
      </c>
      <c r="T53" s="9">
        <v>0</v>
      </c>
      <c r="U53" s="9">
        <v>0</v>
      </c>
      <c r="V53" s="9">
        <v>2.2499999999999999E-2</v>
      </c>
    </row>
    <row r="54" spans="1:22" ht="20" customHeight="1">
      <c r="A54" s="7" t="s">
        <v>22</v>
      </c>
      <c r="B54" s="8">
        <v>934</v>
      </c>
      <c r="C54" s="10" t="s">
        <v>27</v>
      </c>
      <c r="D54" s="10" t="s">
        <v>24</v>
      </c>
      <c r="E54" s="9">
        <v>12.11085224</v>
      </c>
      <c r="F54" s="9">
        <v>451.86767743783901</v>
      </c>
      <c r="G54" s="9">
        <v>1238.2302314650301</v>
      </c>
      <c r="H54" s="9">
        <v>13.4322468883505</v>
      </c>
      <c r="I54" s="9">
        <v>13.825917240000001</v>
      </c>
      <c r="J54" s="9">
        <v>2041.3310794557101</v>
      </c>
      <c r="K54" s="11">
        <v>1637.2071696487999</v>
      </c>
      <c r="L54" s="9">
        <v>326.446492539443</v>
      </c>
      <c r="M54" s="9">
        <v>13</v>
      </c>
      <c r="N54" s="9">
        <v>0.22700000000000001</v>
      </c>
      <c r="O54" s="9">
        <v>1.6559999999999999</v>
      </c>
      <c r="P54" s="9">
        <v>13.81495571</v>
      </c>
      <c r="Q54" s="9">
        <v>2041.3310794557101</v>
      </c>
      <c r="R54" s="11">
        <v>1637.2071696487999</v>
      </c>
      <c r="S54" s="9">
        <v>339.87873942779299</v>
      </c>
      <c r="T54" s="9">
        <v>13</v>
      </c>
      <c r="U54" s="9">
        <v>0.22700000000000001</v>
      </c>
      <c r="V54" s="9">
        <v>1.6559999999999999</v>
      </c>
    </row>
    <row r="55" spans="1:22" ht="20" customHeight="1">
      <c r="A55" s="7" t="s">
        <v>22</v>
      </c>
      <c r="B55" s="8">
        <v>934</v>
      </c>
      <c r="C55" s="10" t="s">
        <v>27</v>
      </c>
      <c r="D55" s="10" t="s">
        <v>26</v>
      </c>
      <c r="E55" s="9">
        <v>19.316879270000001</v>
      </c>
      <c r="F55" s="9">
        <v>1914.7194031153799</v>
      </c>
      <c r="G55" s="9">
        <v>1553.75545837607</v>
      </c>
      <c r="H55" s="9">
        <v>24.733375375672999</v>
      </c>
      <c r="I55" s="9">
        <v>21.19162369</v>
      </c>
      <c r="J55" s="11">
        <v>2438.4418616316998</v>
      </c>
      <c r="K55" s="11">
        <v>748.08438396270003</v>
      </c>
      <c r="L55" s="9">
        <v>68.3633286141947</v>
      </c>
      <c r="M55" s="9">
        <v>2</v>
      </c>
      <c r="N55" s="9">
        <v>8.7499999999999994E-2</v>
      </c>
      <c r="O55" s="9">
        <v>5.1499999999999997E-2</v>
      </c>
      <c r="P55" s="9">
        <v>20.8406868</v>
      </c>
      <c r="Q55" s="11">
        <v>2438.4418616316998</v>
      </c>
      <c r="R55" s="9">
        <v>1553.75545837607</v>
      </c>
      <c r="S55" s="9">
        <v>93.096703989867706</v>
      </c>
      <c r="T55" s="9">
        <v>2</v>
      </c>
      <c r="U55" s="9">
        <v>8.7499999999999994E-2</v>
      </c>
      <c r="V55" s="9">
        <v>5.1499999999999997E-2</v>
      </c>
    </row>
    <row r="56" spans="1:22" ht="20" customHeight="1">
      <c r="A56" s="7" t="s">
        <v>22</v>
      </c>
      <c r="B56" s="8">
        <v>934</v>
      </c>
      <c r="C56" s="10" t="s">
        <v>27</v>
      </c>
      <c r="D56" s="10" t="s">
        <v>25</v>
      </c>
      <c r="E56" s="9">
        <v>12.17036152</v>
      </c>
      <c r="F56" s="9">
        <v>1057.9448229930099</v>
      </c>
      <c r="G56" s="11">
        <v>1305.8654433951001</v>
      </c>
      <c r="H56" s="9">
        <v>15.4536115250246</v>
      </c>
      <c r="I56" s="9">
        <v>12.276658060000001</v>
      </c>
      <c r="J56" s="9">
        <v>1125.78817122377</v>
      </c>
      <c r="K56" s="9">
        <v>1271.60020016162</v>
      </c>
      <c r="L56" s="9">
        <v>16.385309527804498</v>
      </c>
      <c r="M56" s="9">
        <v>0</v>
      </c>
      <c r="N56" s="9">
        <v>0</v>
      </c>
      <c r="O56" s="9">
        <v>2.2499999999999999E-2</v>
      </c>
      <c r="P56" s="9">
        <v>12.17036152</v>
      </c>
      <c r="Q56" s="9">
        <v>1125.78817122377</v>
      </c>
      <c r="R56" s="11">
        <v>1305.8654433951001</v>
      </c>
      <c r="S56" s="9">
        <v>31.8389210528292</v>
      </c>
      <c r="T56" s="9">
        <v>0</v>
      </c>
      <c r="U56" s="9">
        <v>0</v>
      </c>
      <c r="V56" s="9">
        <v>2.2499999999999999E-2</v>
      </c>
    </row>
    <row r="57" spans="1:22" ht="20" customHeight="1">
      <c r="A57" s="7" t="s">
        <v>22</v>
      </c>
      <c r="B57" s="8">
        <v>935</v>
      </c>
      <c r="C57" s="10" t="s">
        <v>27</v>
      </c>
      <c r="D57" s="10" t="s">
        <v>23</v>
      </c>
      <c r="E57" s="9">
        <v>7.0390081410000001</v>
      </c>
      <c r="F57" s="9">
        <v>550.61120228282698</v>
      </c>
      <c r="G57" s="9">
        <v>823.00404954118005</v>
      </c>
      <c r="H57" s="9">
        <v>10.776969652915399</v>
      </c>
      <c r="I57" s="9">
        <v>7.0704760550000003</v>
      </c>
      <c r="J57" s="9">
        <v>538.45396763364295</v>
      </c>
      <c r="K57" s="9">
        <v>745.46589881157797</v>
      </c>
      <c r="L57" s="9">
        <v>11.538013099659199</v>
      </c>
      <c r="M57" s="9">
        <v>0</v>
      </c>
      <c r="N57" s="9">
        <v>0</v>
      </c>
      <c r="O57" s="9">
        <v>0.03</v>
      </c>
      <c r="P57" s="9">
        <v>7.0390081410000001</v>
      </c>
      <c r="Q57" s="9">
        <v>550.61120228282698</v>
      </c>
      <c r="R57" s="9">
        <v>823.00404954118005</v>
      </c>
      <c r="S57" s="9">
        <v>22.314982752574601</v>
      </c>
      <c r="T57" s="9">
        <v>0</v>
      </c>
      <c r="U57" s="9">
        <v>0</v>
      </c>
      <c r="V57" s="9">
        <v>0.03</v>
      </c>
    </row>
    <row r="58" spans="1:22" ht="20" customHeight="1">
      <c r="A58" s="7" t="s">
        <v>22</v>
      </c>
      <c r="B58" s="8">
        <v>935</v>
      </c>
      <c r="C58" s="10" t="s">
        <v>27</v>
      </c>
      <c r="D58" s="10" t="s">
        <v>24</v>
      </c>
      <c r="E58" s="9">
        <v>10.8883543</v>
      </c>
      <c r="F58" s="9">
        <v>546.45837435975102</v>
      </c>
      <c r="G58" s="9">
        <v>1390.2277547280501</v>
      </c>
      <c r="H58" s="9">
        <v>13.259785525453401</v>
      </c>
      <c r="I58" s="9">
        <v>10.87471581</v>
      </c>
      <c r="J58" s="9">
        <v>1029.71149786869</v>
      </c>
      <c r="K58" s="9">
        <v>1388.60889710723</v>
      </c>
      <c r="L58" s="9">
        <v>24.025465181199898</v>
      </c>
      <c r="M58" s="9">
        <v>3</v>
      </c>
      <c r="N58" s="9">
        <v>0.02</v>
      </c>
      <c r="O58" s="9">
        <v>2.1000000000000001E-2</v>
      </c>
      <c r="P58" s="9">
        <v>10.8883543</v>
      </c>
      <c r="Q58" s="9">
        <v>1029.71149786869</v>
      </c>
      <c r="R58" s="9">
        <v>1390.2277547280501</v>
      </c>
      <c r="S58" s="9">
        <v>37.285250706653201</v>
      </c>
      <c r="T58" s="9">
        <v>3</v>
      </c>
      <c r="U58" s="9">
        <v>0.02</v>
      </c>
      <c r="V58" s="9">
        <v>2.1000000000000001E-2</v>
      </c>
    </row>
    <row r="59" spans="1:22" ht="20" customHeight="1">
      <c r="A59" s="7" t="s">
        <v>22</v>
      </c>
      <c r="B59" s="8">
        <v>935</v>
      </c>
      <c r="C59" s="10" t="s">
        <v>27</v>
      </c>
      <c r="D59" s="10" t="s">
        <v>26</v>
      </c>
      <c r="E59" s="9">
        <v>34.357452389999999</v>
      </c>
      <c r="F59" s="9">
        <v>3764.79454992618</v>
      </c>
      <c r="G59" s="11">
        <v>2271.6212867094</v>
      </c>
      <c r="H59" s="9">
        <v>67.042022260003705</v>
      </c>
      <c r="I59" s="9">
        <v>34.252662659999999</v>
      </c>
      <c r="J59" s="9">
        <v>2471.2325503224602</v>
      </c>
      <c r="K59" s="9">
        <v>1946.44155831391</v>
      </c>
      <c r="L59" s="9">
        <v>158.37500707582799</v>
      </c>
      <c r="M59" s="9">
        <v>2</v>
      </c>
      <c r="N59" s="9">
        <v>0.02</v>
      </c>
      <c r="O59" s="9">
        <v>0.39700000000000002</v>
      </c>
      <c r="P59" s="9">
        <v>34.357452389999999</v>
      </c>
      <c r="Q59" s="9">
        <v>3764.79454992618</v>
      </c>
      <c r="R59" s="11">
        <v>2271.6212867094</v>
      </c>
      <c r="S59" s="9">
        <v>225.41702933583099</v>
      </c>
      <c r="T59" s="9">
        <v>2</v>
      </c>
      <c r="U59" s="9">
        <v>0.02</v>
      </c>
      <c r="V59" s="9">
        <v>0.39700000000000002</v>
      </c>
    </row>
    <row r="60" spans="1:22" ht="20" customHeight="1">
      <c r="A60" s="7" t="s">
        <v>22</v>
      </c>
      <c r="B60" s="8">
        <v>935</v>
      </c>
      <c r="C60" s="10" t="s">
        <v>27</v>
      </c>
      <c r="D60" s="10" t="s">
        <v>25</v>
      </c>
      <c r="E60" s="9">
        <v>15.58026409</v>
      </c>
      <c r="F60" s="9">
        <v>2023.9701956219899</v>
      </c>
      <c r="G60" s="9">
        <v>2274.1548684658101</v>
      </c>
      <c r="H60" s="9">
        <v>24.860749241394799</v>
      </c>
      <c r="I60" s="9">
        <v>16.654394150000002</v>
      </c>
      <c r="J60" s="9">
        <v>2006.1007793123499</v>
      </c>
      <c r="K60" s="9">
        <v>1622.6528548920001</v>
      </c>
      <c r="L60" s="9">
        <v>111.610808819845</v>
      </c>
      <c r="M60" s="9">
        <v>4</v>
      </c>
      <c r="N60" s="9">
        <v>6.7500000000000004E-2</v>
      </c>
      <c r="O60" s="9">
        <v>0.26900000000000002</v>
      </c>
      <c r="P60" s="9">
        <v>16.654394150000002</v>
      </c>
      <c r="Q60" s="9">
        <v>2023.9701956219899</v>
      </c>
      <c r="R60" s="9">
        <v>2274.1548684658101</v>
      </c>
      <c r="S60" s="9">
        <v>136.47155806123999</v>
      </c>
      <c r="T60" s="9">
        <v>4</v>
      </c>
      <c r="U60" s="9">
        <v>6.7500000000000004E-2</v>
      </c>
      <c r="V60" s="9">
        <v>0.26900000000000002</v>
      </c>
    </row>
    <row r="61" spans="1:22" ht="20" customHeight="1">
      <c r="A61" s="7" t="s">
        <v>22</v>
      </c>
      <c r="B61" s="8">
        <v>936</v>
      </c>
      <c r="C61" s="10" t="s">
        <v>27</v>
      </c>
      <c r="D61" s="10" t="s">
        <v>23</v>
      </c>
      <c r="E61" s="9">
        <v>11.99880886</v>
      </c>
      <c r="F61" s="9">
        <v>1398.71722199961</v>
      </c>
      <c r="G61" s="9">
        <v>811.939632045454</v>
      </c>
      <c r="H61" s="9">
        <v>33.630380920891596</v>
      </c>
      <c r="I61" s="9">
        <v>12.02318382</v>
      </c>
      <c r="J61" s="9">
        <v>644.27652688033299</v>
      </c>
      <c r="K61" s="9">
        <v>980.80907453185796</v>
      </c>
      <c r="L61" s="9">
        <v>17.1251669191881</v>
      </c>
      <c r="M61" s="9">
        <v>0</v>
      </c>
      <c r="N61" s="9">
        <v>0</v>
      </c>
      <c r="O61" s="9">
        <v>3.3500000000000002E-2</v>
      </c>
      <c r="P61" s="9">
        <v>11.99880886</v>
      </c>
      <c r="Q61" s="9">
        <v>1398.71722199961</v>
      </c>
      <c r="R61" s="9">
        <v>980.80907453185796</v>
      </c>
      <c r="S61" s="9">
        <v>50.7555478400797</v>
      </c>
      <c r="T61" s="9">
        <v>0</v>
      </c>
      <c r="U61" s="9">
        <v>0</v>
      </c>
      <c r="V61" s="9">
        <v>3.3500000000000002E-2</v>
      </c>
    </row>
    <row r="62" spans="1:22" ht="20" customHeight="1">
      <c r="A62" s="7" t="s">
        <v>22</v>
      </c>
      <c r="B62" s="8">
        <v>936</v>
      </c>
      <c r="C62" s="10" t="s">
        <v>27</v>
      </c>
      <c r="D62" s="10" t="s">
        <v>24</v>
      </c>
      <c r="E62" s="9">
        <v>8.3807535170000005</v>
      </c>
      <c r="F62" s="9">
        <v>644.74595829098598</v>
      </c>
      <c r="G62" s="9">
        <v>972.16605552214401</v>
      </c>
      <c r="H62" s="9">
        <v>12.0456871946311</v>
      </c>
      <c r="I62" s="9">
        <v>8.3696956629999999</v>
      </c>
      <c r="J62" s="9">
        <v>944.24475236441106</v>
      </c>
      <c r="K62" s="9">
        <v>509.69833911227801</v>
      </c>
      <c r="L62" s="9">
        <v>19.467978020822699</v>
      </c>
      <c r="M62" s="9">
        <v>0</v>
      </c>
      <c r="N62" s="9">
        <v>0</v>
      </c>
      <c r="O62" s="9">
        <v>5.0500000000000003E-2</v>
      </c>
      <c r="P62" s="9">
        <v>8.3807535170000005</v>
      </c>
      <c r="Q62" s="9">
        <v>944.24475236441106</v>
      </c>
      <c r="R62" s="9">
        <v>972.16605552214401</v>
      </c>
      <c r="S62" s="9">
        <v>31.513665215453798</v>
      </c>
      <c r="T62" s="9">
        <v>0</v>
      </c>
      <c r="U62" s="9">
        <v>0</v>
      </c>
      <c r="V62" s="9">
        <v>5.0500000000000003E-2</v>
      </c>
    </row>
    <row r="63" spans="1:22" ht="20" customHeight="1">
      <c r="A63" s="7" t="s">
        <v>22</v>
      </c>
      <c r="B63" s="8">
        <v>936</v>
      </c>
      <c r="C63" s="10" t="s">
        <v>27</v>
      </c>
      <c r="D63" s="10" t="s">
        <v>26</v>
      </c>
      <c r="E63" s="9">
        <v>13.17495918</v>
      </c>
      <c r="F63" s="9">
        <v>1087.0416318694599</v>
      </c>
      <c r="G63" s="11">
        <v>1458.7849746720999</v>
      </c>
      <c r="H63" s="9">
        <v>18.699748568477698</v>
      </c>
      <c r="I63" s="9">
        <v>13.173867230000001</v>
      </c>
      <c r="J63" s="9">
        <v>1420.12211433178</v>
      </c>
      <c r="K63" s="9">
        <v>939.80439215850902</v>
      </c>
      <c r="L63" s="9">
        <v>24.4173174755351</v>
      </c>
      <c r="M63" s="9">
        <v>0</v>
      </c>
      <c r="N63" s="9">
        <v>0</v>
      </c>
      <c r="O63" s="9">
        <v>3.95E-2</v>
      </c>
      <c r="P63" s="9">
        <v>13.17495918</v>
      </c>
      <c r="Q63" s="9">
        <v>1420.12211433178</v>
      </c>
      <c r="R63" s="11">
        <v>1458.7849746720999</v>
      </c>
      <c r="S63" s="9">
        <v>43.117066044012901</v>
      </c>
      <c r="T63" s="9">
        <v>0</v>
      </c>
      <c r="U63" s="9">
        <v>0</v>
      </c>
      <c r="V63" s="9">
        <v>3.95E-2</v>
      </c>
    </row>
    <row r="64" spans="1:22" ht="20" customHeight="1">
      <c r="A64" s="7" t="s">
        <v>22</v>
      </c>
      <c r="B64" s="8">
        <v>936</v>
      </c>
      <c r="C64" s="10" t="s">
        <v>27</v>
      </c>
      <c r="D64" s="10" t="s">
        <v>25</v>
      </c>
      <c r="E64" s="9">
        <v>16.07100105</v>
      </c>
      <c r="F64" s="9">
        <v>1469.03880819347</v>
      </c>
      <c r="G64" s="9">
        <v>1422.1929694110299</v>
      </c>
      <c r="H64" s="9">
        <v>22.6356925282515</v>
      </c>
      <c r="I64" s="9">
        <v>16.087308879999998</v>
      </c>
      <c r="J64" s="9">
        <v>825.67690480963199</v>
      </c>
      <c r="K64" s="9">
        <v>961.04568942502397</v>
      </c>
      <c r="L64" s="9">
        <v>24.1724544607832</v>
      </c>
      <c r="M64" s="9">
        <v>2</v>
      </c>
      <c r="N64" s="9">
        <v>4.4499999999999998E-2</v>
      </c>
      <c r="O64" s="9">
        <v>2.5499999999999998E-2</v>
      </c>
      <c r="P64" s="9">
        <v>16.07100105</v>
      </c>
      <c r="Q64" s="9">
        <v>1469.03880819347</v>
      </c>
      <c r="R64" s="9">
        <v>1422.1929694110299</v>
      </c>
      <c r="S64" s="9">
        <v>46.808146989034697</v>
      </c>
      <c r="T64" s="9">
        <v>2</v>
      </c>
      <c r="U64" s="9">
        <v>4.4499999999999998E-2</v>
      </c>
      <c r="V64" s="9">
        <v>2.5499999999999998E-2</v>
      </c>
    </row>
    <row r="65" spans="1:22" ht="20" customHeight="1">
      <c r="A65" s="7" t="s">
        <v>22</v>
      </c>
      <c r="B65" s="8">
        <v>937</v>
      </c>
      <c r="C65" s="10" t="s">
        <v>27</v>
      </c>
      <c r="D65" s="10" t="s">
        <v>23</v>
      </c>
      <c r="E65" s="9">
        <v>6.7251329420000001</v>
      </c>
      <c r="F65" s="9">
        <v>606.54140733760698</v>
      </c>
      <c r="G65" s="9">
        <v>728.04489590132005</v>
      </c>
      <c r="H65" s="9">
        <v>9.6048805977234704</v>
      </c>
      <c r="I65" s="9">
        <v>6.580834866</v>
      </c>
      <c r="J65" s="9">
        <v>826.31399623154402</v>
      </c>
      <c r="K65" s="9">
        <v>520.01796126146098</v>
      </c>
      <c r="L65" s="9">
        <v>19.566811321467</v>
      </c>
      <c r="M65" s="9">
        <v>0</v>
      </c>
      <c r="N65" s="9">
        <v>0</v>
      </c>
      <c r="O65" s="9">
        <v>3.3000000000000002E-2</v>
      </c>
      <c r="P65" s="9">
        <v>6.7251329420000001</v>
      </c>
      <c r="Q65" s="9">
        <v>826.31399623154402</v>
      </c>
      <c r="R65" s="9">
        <v>728.04489590132005</v>
      </c>
      <c r="S65" s="9">
        <v>29.171691919190501</v>
      </c>
      <c r="T65" s="9">
        <v>0</v>
      </c>
      <c r="U65" s="9">
        <v>0</v>
      </c>
      <c r="V65" s="9">
        <v>3.3000000000000002E-2</v>
      </c>
    </row>
    <row r="66" spans="1:22" ht="20" customHeight="1">
      <c r="A66" s="7" t="s">
        <v>22</v>
      </c>
      <c r="B66" s="8">
        <v>937</v>
      </c>
      <c r="C66" s="10" t="s">
        <v>27</v>
      </c>
      <c r="D66" s="10" t="s">
        <v>24</v>
      </c>
      <c r="E66" s="9">
        <v>3.1956827639999998</v>
      </c>
      <c r="F66" s="9">
        <v>333.76748569891203</v>
      </c>
      <c r="G66" s="9">
        <v>333.881642011655</v>
      </c>
      <c r="H66" s="9">
        <v>6.3087631937743804</v>
      </c>
      <c r="I66" s="9">
        <v>3.3178985120000002</v>
      </c>
      <c r="J66" s="9">
        <v>482.36332518608998</v>
      </c>
      <c r="K66" s="9">
        <v>326.70700979759198</v>
      </c>
      <c r="L66" s="9">
        <v>6.6211060772861101</v>
      </c>
      <c r="M66" s="9">
        <v>0</v>
      </c>
      <c r="N66" s="9">
        <v>0</v>
      </c>
      <c r="O66" s="9">
        <v>2.8000000000000001E-2</v>
      </c>
      <c r="P66" s="9">
        <v>3.1956827639999998</v>
      </c>
      <c r="Q66" s="9">
        <v>482.36332518608998</v>
      </c>
      <c r="R66" s="9">
        <v>333.881642011655</v>
      </c>
      <c r="S66" s="9">
        <v>12.9298692710605</v>
      </c>
      <c r="T66" s="9">
        <v>0</v>
      </c>
      <c r="U66" s="9">
        <v>0</v>
      </c>
      <c r="V66" s="9">
        <v>2.8000000000000001E-2</v>
      </c>
    </row>
    <row r="67" spans="1:22" ht="20" customHeight="1">
      <c r="A67" s="7" t="s">
        <v>22</v>
      </c>
      <c r="B67" s="8">
        <v>937</v>
      </c>
      <c r="C67" s="10" t="s">
        <v>27</v>
      </c>
      <c r="D67" s="10" t="s">
        <v>26</v>
      </c>
      <c r="E67" s="9">
        <v>10.26221752</v>
      </c>
      <c r="F67" s="9">
        <v>1047.24925601942</v>
      </c>
      <c r="G67" s="9">
        <v>847.15899132828201</v>
      </c>
      <c r="H67" s="9">
        <v>15.908296980593001</v>
      </c>
      <c r="I67" s="9">
        <v>11.0494442</v>
      </c>
      <c r="J67" s="9">
        <v>1892.51107073815</v>
      </c>
      <c r="K67" s="9">
        <v>1162.5586776278201</v>
      </c>
      <c r="L67" s="9">
        <v>51.159220668555498</v>
      </c>
      <c r="M67" s="9">
        <v>2</v>
      </c>
      <c r="N67" s="9">
        <v>3.3500000000000002E-2</v>
      </c>
      <c r="O67" s="9">
        <v>2.1999999999999999E-2</v>
      </c>
      <c r="P67" s="9">
        <v>11.04608631</v>
      </c>
      <c r="Q67" s="9">
        <v>1892.51107073815</v>
      </c>
      <c r="R67" s="9">
        <v>1162.5586776278201</v>
      </c>
      <c r="S67" s="9">
        <v>67.067517649148499</v>
      </c>
      <c r="T67" s="9">
        <v>2</v>
      </c>
      <c r="U67" s="9">
        <v>3.3500000000000002E-2</v>
      </c>
      <c r="V67" s="9">
        <v>2.1999999999999999E-2</v>
      </c>
    </row>
    <row r="68" spans="1:22" ht="20" customHeight="1">
      <c r="A68" s="7" t="s">
        <v>22</v>
      </c>
      <c r="B68" s="8">
        <v>937</v>
      </c>
      <c r="C68" s="10" t="s">
        <v>27</v>
      </c>
      <c r="D68" s="10" t="s">
        <v>25</v>
      </c>
      <c r="E68" s="9">
        <v>12.36219311</v>
      </c>
      <c r="F68" s="9">
        <v>1216.09532518376</v>
      </c>
      <c r="G68" s="9">
        <v>1031.5095702404799</v>
      </c>
      <c r="H68" s="9">
        <v>27.2827545401456</v>
      </c>
      <c r="I68" s="9">
        <v>12.380982400000001</v>
      </c>
      <c r="J68" s="9">
        <v>595.44531821290298</v>
      </c>
      <c r="K68" s="9">
        <v>529.53832309751499</v>
      </c>
      <c r="L68" s="9">
        <v>36.201388302004098</v>
      </c>
      <c r="M68" s="9">
        <v>2</v>
      </c>
      <c r="N68" s="9">
        <v>3.4500000000000003E-2</v>
      </c>
      <c r="O68" s="9">
        <v>9.4500000000000001E-2</v>
      </c>
      <c r="P68" s="9">
        <v>12.36219311</v>
      </c>
      <c r="Q68" s="9">
        <v>1216.09532518376</v>
      </c>
      <c r="R68" s="9">
        <v>1031.5095702404799</v>
      </c>
      <c r="S68" s="9">
        <v>63.484142842149602</v>
      </c>
      <c r="T68" s="9">
        <v>2</v>
      </c>
      <c r="U68" s="9">
        <v>3.4500000000000003E-2</v>
      </c>
      <c r="V68" s="9">
        <v>9.4500000000000001E-2</v>
      </c>
    </row>
    <row r="69" spans="1:22" ht="20" customHeight="1">
      <c r="A69" s="7" t="s">
        <v>22</v>
      </c>
      <c r="B69" s="8">
        <v>938</v>
      </c>
      <c r="C69" s="10" t="s">
        <v>27</v>
      </c>
      <c r="D69" s="10" t="s">
        <v>23</v>
      </c>
      <c r="E69" s="9">
        <v>7.17972374</v>
      </c>
      <c r="F69" s="9">
        <v>623.67409038694495</v>
      </c>
      <c r="G69" s="9">
        <v>638.035467662781</v>
      </c>
      <c r="H69" s="9">
        <v>13.4878675658603</v>
      </c>
      <c r="I69" s="9">
        <v>7.2034459110000002</v>
      </c>
      <c r="J69" s="9">
        <v>514.16322638655595</v>
      </c>
      <c r="K69" s="9">
        <v>615.185548107616</v>
      </c>
      <c r="L69" s="9">
        <v>11.4684238637428</v>
      </c>
      <c r="M69" s="9">
        <v>0</v>
      </c>
      <c r="N69" s="9">
        <v>0</v>
      </c>
      <c r="O69" s="9">
        <v>2.7E-2</v>
      </c>
      <c r="P69" s="9">
        <v>7.17972374</v>
      </c>
      <c r="Q69" s="9">
        <v>623.67409038694495</v>
      </c>
      <c r="R69" s="9">
        <v>638.035467662781</v>
      </c>
      <c r="S69" s="9">
        <v>24.956291429602999</v>
      </c>
      <c r="T69" s="9">
        <v>0</v>
      </c>
      <c r="U69" s="9">
        <v>0</v>
      </c>
      <c r="V69" s="9">
        <v>2.7E-2</v>
      </c>
    </row>
    <row r="70" spans="1:22" ht="20" customHeight="1">
      <c r="A70" s="7" t="s">
        <v>22</v>
      </c>
      <c r="B70" s="8">
        <v>938</v>
      </c>
      <c r="C70" s="10" t="s">
        <v>27</v>
      </c>
      <c r="D70" s="10" t="s">
        <v>24</v>
      </c>
      <c r="E70" s="9">
        <v>12.782114979999999</v>
      </c>
      <c r="F70" s="9">
        <v>1103.4191615019399</v>
      </c>
      <c r="G70" s="9">
        <v>1028.9479841565601</v>
      </c>
      <c r="H70" s="9">
        <v>20.4610197528987</v>
      </c>
      <c r="I70" s="9">
        <v>12.794963839999999</v>
      </c>
      <c r="J70" s="9">
        <v>655.45760431235101</v>
      </c>
      <c r="K70" s="9">
        <v>497.41093301554099</v>
      </c>
      <c r="L70" s="9">
        <v>21.181556525624998</v>
      </c>
      <c r="M70" s="9">
        <v>0</v>
      </c>
      <c r="N70" s="9">
        <v>0</v>
      </c>
      <c r="O70" s="9">
        <v>6.5500000000000003E-2</v>
      </c>
      <c r="P70" s="9">
        <v>12.782114979999999</v>
      </c>
      <c r="Q70" s="9">
        <v>1103.4191615019399</v>
      </c>
      <c r="R70" s="9">
        <v>1028.9479841565601</v>
      </c>
      <c r="S70" s="9">
        <v>41.642576278523698</v>
      </c>
      <c r="T70" s="9">
        <v>0</v>
      </c>
      <c r="U70" s="9">
        <v>0</v>
      </c>
      <c r="V70" s="9">
        <v>6.5500000000000003E-2</v>
      </c>
    </row>
    <row r="71" spans="1:22" ht="20" customHeight="1">
      <c r="A71" s="7" t="s">
        <v>22</v>
      </c>
      <c r="B71" s="8">
        <v>938</v>
      </c>
      <c r="C71" s="10" t="s">
        <v>27</v>
      </c>
      <c r="D71" s="10" t="s">
        <v>26</v>
      </c>
      <c r="E71" s="9">
        <v>18.420372010000001</v>
      </c>
      <c r="F71" s="9">
        <v>1222.1374315862499</v>
      </c>
      <c r="G71" s="9">
        <v>1164.4058718927699</v>
      </c>
      <c r="H71" s="9">
        <v>28.760980063423801</v>
      </c>
      <c r="I71" s="9">
        <v>18.417594909999998</v>
      </c>
      <c r="J71" s="9">
        <v>853.69041716394395</v>
      </c>
      <c r="K71" s="9">
        <v>403.41598827661397</v>
      </c>
      <c r="L71" s="9">
        <v>36.263410427890101</v>
      </c>
      <c r="M71" s="9">
        <v>0</v>
      </c>
      <c r="N71" s="9">
        <v>0</v>
      </c>
      <c r="O71" s="9">
        <v>0.1205</v>
      </c>
      <c r="P71" s="9">
        <v>18.420372010000001</v>
      </c>
      <c r="Q71" s="9">
        <v>1222.1374315862499</v>
      </c>
      <c r="R71" s="9">
        <v>1164.4058718927699</v>
      </c>
      <c r="S71" s="9">
        <v>65.024390491313895</v>
      </c>
      <c r="T71" s="9">
        <v>0</v>
      </c>
      <c r="U71" s="9">
        <v>0</v>
      </c>
      <c r="V71" s="9">
        <v>0.1205</v>
      </c>
    </row>
    <row r="72" spans="1:22" ht="20" customHeight="1">
      <c r="A72" s="7" t="s">
        <v>22</v>
      </c>
      <c r="B72" s="8">
        <v>938</v>
      </c>
      <c r="C72" s="10" t="s">
        <v>27</v>
      </c>
      <c r="D72" s="10" t="s">
        <v>25</v>
      </c>
      <c r="E72" s="9">
        <v>5.9743881229999998</v>
      </c>
      <c r="F72" s="9">
        <v>623.12172509323898</v>
      </c>
      <c r="G72" s="9">
        <v>308.394054027972</v>
      </c>
      <c r="H72" s="9">
        <v>12.4342791808551</v>
      </c>
      <c r="I72" s="9">
        <v>5.9781165119999997</v>
      </c>
      <c r="J72" s="9">
        <v>284.55269974242202</v>
      </c>
      <c r="K72" s="9">
        <v>310.55305108080802</v>
      </c>
      <c r="L72" s="9">
        <v>8.2388757813747908</v>
      </c>
      <c r="M72" s="9">
        <v>0</v>
      </c>
      <c r="N72" s="9">
        <v>0</v>
      </c>
      <c r="O72" s="9">
        <v>3.9E-2</v>
      </c>
      <c r="P72" s="9">
        <v>5.9743881229999998</v>
      </c>
      <c r="Q72" s="9">
        <v>623.12172509323898</v>
      </c>
      <c r="R72" s="9">
        <v>310.55305108080802</v>
      </c>
      <c r="S72" s="9">
        <v>20.673154962229901</v>
      </c>
      <c r="T72" s="9">
        <v>0</v>
      </c>
      <c r="U72" s="9">
        <v>0</v>
      </c>
      <c r="V72" s="9">
        <v>3.9E-2</v>
      </c>
    </row>
    <row r="73" spans="1:22" ht="20" customHeight="1">
      <c r="A73" s="7" t="s">
        <v>22</v>
      </c>
      <c r="B73" s="8">
        <v>939</v>
      </c>
      <c r="C73" s="10" t="s">
        <v>27</v>
      </c>
      <c r="D73" s="10" t="s">
        <v>23</v>
      </c>
      <c r="E73" s="9">
        <v>11.6400013</v>
      </c>
      <c r="F73" s="9">
        <v>1207.6862863947099</v>
      </c>
      <c r="G73" s="9">
        <v>1051.67965304118</v>
      </c>
      <c r="H73" s="9">
        <v>24.565571395693901</v>
      </c>
      <c r="I73" s="9">
        <v>11.939824099999999</v>
      </c>
      <c r="J73" s="9">
        <v>871.24691972804499</v>
      </c>
      <c r="K73" s="9">
        <v>440.32895785664499</v>
      </c>
      <c r="L73" s="9">
        <v>23.9508724603504</v>
      </c>
      <c r="M73" s="9">
        <v>0</v>
      </c>
      <c r="N73" s="9">
        <v>0</v>
      </c>
      <c r="O73" s="9">
        <v>5.8500000000000003E-2</v>
      </c>
      <c r="P73" s="9">
        <v>11.6400013</v>
      </c>
      <c r="Q73" s="9">
        <v>1207.6862863947099</v>
      </c>
      <c r="R73" s="9">
        <v>1051.67965304118</v>
      </c>
      <c r="S73" s="9">
        <v>48.516443856044297</v>
      </c>
      <c r="T73" s="9">
        <v>0</v>
      </c>
      <c r="U73" s="9">
        <v>0</v>
      </c>
      <c r="V73" s="9">
        <v>5.8500000000000003E-2</v>
      </c>
    </row>
    <row r="74" spans="1:22" ht="20" customHeight="1">
      <c r="A74" s="7" t="s">
        <v>22</v>
      </c>
      <c r="B74" s="8">
        <v>939</v>
      </c>
      <c r="C74" s="10" t="s">
        <v>27</v>
      </c>
      <c r="D74" s="10" t="s">
        <v>24</v>
      </c>
      <c r="E74" s="9">
        <v>13.38853168</v>
      </c>
      <c r="F74" s="9">
        <v>817.36826129836697</v>
      </c>
      <c r="G74" s="9">
        <v>1202.8888590435099</v>
      </c>
      <c r="H74" s="9">
        <v>16.9917079663193</v>
      </c>
      <c r="I74" s="9">
        <v>13.45259285</v>
      </c>
      <c r="J74" s="9">
        <v>478.88280282789202</v>
      </c>
      <c r="K74" s="9">
        <v>501.67601295260499</v>
      </c>
      <c r="L74" s="9">
        <v>18.794419698846902</v>
      </c>
      <c r="M74" s="9">
        <v>2</v>
      </c>
      <c r="N74" s="9">
        <v>3.3000000000000002E-2</v>
      </c>
      <c r="O74" s="9">
        <v>0.05</v>
      </c>
      <c r="P74" s="9">
        <v>13.38853168</v>
      </c>
      <c r="Q74" s="9">
        <v>817.36826129836697</v>
      </c>
      <c r="R74" s="9">
        <v>1202.8888590435099</v>
      </c>
      <c r="S74" s="9">
        <v>35.786127665166198</v>
      </c>
      <c r="T74" s="9">
        <v>2</v>
      </c>
      <c r="U74" s="9">
        <v>3.3000000000000002E-2</v>
      </c>
      <c r="V74" s="9">
        <v>0.05</v>
      </c>
    </row>
    <row r="75" spans="1:22" ht="20" customHeight="1">
      <c r="A75" s="7" t="s">
        <v>22</v>
      </c>
      <c r="B75" s="8">
        <v>939</v>
      </c>
      <c r="C75" s="10" t="s">
        <v>27</v>
      </c>
      <c r="D75" s="10" t="s">
        <v>26</v>
      </c>
      <c r="E75" s="9">
        <v>5.796844482</v>
      </c>
      <c r="F75" s="9">
        <v>1199.06316925019</v>
      </c>
      <c r="G75" s="9">
        <v>1687.75991172261</v>
      </c>
      <c r="H75" s="9">
        <v>37.704883604161502</v>
      </c>
      <c r="I75" s="9">
        <v>25.235454560000001</v>
      </c>
      <c r="J75" s="9">
        <v>2216.1402710994598</v>
      </c>
      <c r="K75" s="11">
        <v>2858.3864449223001</v>
      </c>
      <c r="L75" s="9">
        <v>96.116357131865499</v>
      </c>
      <c r="M75" s="9">
        <v>2</v>
      </c>
      <c r="N75" s="9">
        <v>2.75E-2</v>
      </c>
      <c r="O75" s="9">
        <v>0.16950000000000001</v>
      </c>
      <c r="P75" s="9">
        <v>25.208820339999999</v>
      </c>
      <c r="Q75" s="9">
        <v>2216.1402710994598</v>
      </c>
      <c r="R75" s="11">
        <v>2858.3864449223001</v>
      </c>
      <c r="S75" s="9">
        <v>133.82124073602699</v>
      </c>
      <c r="T75" s="9">
        <v>2</v>
      </c>
      <c r="U75" s="9">
        <v>2.75E-2</v>
      </c>
      <c r="V75" s="9">
        <v>0.16950000000000001</v>
      </c>
    </row>
    <row r="76" spans="1:22" ht="20" customHeight="1">
      <c r="A76" s="7" t="s">
        <v>22</v>
      </c>
      <c r="B76" s="8">
        <v>939</v>
      </c>
      <c r="C76" s="10" t="s">
        <v>27</v>
      </c>
      <c r="D76" s="10" t="s">
        <v>25</v>
      </c>
      <c r="E76" s="9">
        <v>6.6770639420000002</v>
      </c>
      <c r="F76" s="9">
        <v>435.087726706681</v>
      </c>
      <c r="G76" s="9">
        <v>521.66304005283496</v>
      </c>
      <c r="H76" s="9">
        <v>9.2290088158238106</v>
      </c>
      <c r="I76" s="9">
        <v>6.7099871640000002</v>
      </c>
      <c r="J76" s="9">
        <v>431.18077794793999</v>
      </c>
      <c r="K76" s="9">
        <v>553.22237894716397</v>
      </c>
      <c r="L76" s="9">
        <v>9.2718037116241803</v>
      </c>
      <c r="M76" s="9">
        <v>0</v>
      </c>
      <c r="N76" s="9">
        <v>0</v>
      </c>
      <c r="O76" s="9">
        <v>3.2000000000000001E-2</v>
      </c>
      <c r="P76" s="9">
        <v>6.6770639420000002</v>
      </c>
      <c r="Q76" s="9">
        <v>435.087726706681</v>
      </c>
      <c r="R76" s="9">
        <v>553.22237894716397</v>
      </c>
      <c r="S76" s="9">
        <v>18.500812527448002</v>
      </c>
      <c r="T76" s="9">
        <v>0</v>
      </c>
      <c r="U76" s="9">
        <v>0</v>
      </c>
      <c r="V76" s="9">
        <v>3.2000000000000001E-2</v>
      </c>
    </row>
    <row r="77" spans="1:22" ht="20" customHeight="1">
      <c r="A77" s="7" t="s">
        <v>22</v>
      </c>
      <c r="B77" s="8">
        <v>940</v>
      </c>
      <c r="C77" s="10" t="s">
        <v>27</v>
      </c>
      <c r="D77" s="10" t="s">
        <v>23</v>
      </c>
      <c r="E77" s="9">
        <v>9.7804718019999992</v>
      </c>
      <c r="F77" s="9">
        <v>1368.2171051810401</v>
      </c>
      <c r="G77" s="9">
        <v>1011.92385802331</v>
      </c>
      <c r="H77" s="9">
        <v>15.530145066056701</v>
      </c>
      <c r="I77" s="9">
        <v>9.8172245030000003</v>
      </c>
      <c r="J77" s="9">
        <v>1001.76191343823</v>
      </c>
      <c r="K77" s="9">
        <v>507.60268924980602</v>
      </c>
      <c r="L77" s="9">
        <v>22.093224227261501</v>
      </c>
      <c r="M77" s="9">
        <v>0</v>
      </c>
      <c r="N77" s="9">
        <v>0</v>
      </c>
      <c r="O77" s="9">
        <v>5.9499999999999997E-2</v>
      </c>
      <c r="P77" s="9">
        <v>9.7804718019999992</v>
      </c>
      <c r="Q77" s="9">
        <v>1368.2171051810401</v>
      </c>
      <c r="R77" s="9">
        <v>1011.92385802331</v>
      </c>
      <c r="S77" s="9">
        <v>37.623369293318198</v>
      </c>
      <c r="T77" s="9">
        <v>0</v>
      </c>
      <c r="U77" s="9">
        <v>0</v>
      </c>
      <c r="V77" s="9">
        <v>5.9499999999999997E-2</v>
      </c>
    </row>
    <row r="78" spans="1:22" ht="20" customHeight="1">
      <c r="A78" s="7" t="s">
        <v>22</v>
      </c>
      <c r="B78" s="8">
        <v>940</v>
      </c>
      <c r="C78" s="10" t="s">
        <v>27</v>
      </c>
      <c r="D78" s="10" t="s">
        <v>24</v>
      </c>
      <c r="E78" s="9">
        <v>7.8296599389999999</v>
      </c>
      <c r="F78" s="9">
        <v>667.28394530419496</v>
      </c>
      <c r="G78" s="9">
        <v>902.07581938772205</v>
      </c>
      <c r="H78" s="9">
        <v>10.8926035576225</v>
      </c>
      <c r="I78" s="9">
        <v>7.8955879209999997</v>
      </c>
      <c r="J78" s="9">
        <v>551.755898491062</v>
      </c>
      <c r="K78" s="9">
        <v>405.34601686247299</v>
      </c>
      <c r="L78" s="9">
        <v>24.366319879642401</v>
      </c>
      <c r="M78" s="9">
        <v>2</v>
      </c>
      <c r="N78" s="9">
        <v>3.1E-2</v>
      </c>
      <c r="O78" s="9">
        <v>6.2E-2</v>
      </c>
      <c r="P78" s="9">
        <v>7.8296599389999999</v>
      </c>
      <c r="Q78" s="9">
        <v>667.28394530419496</v>
      </c>
      <c r="R78" s="9">
        <v>902.07581938772205</v>
      </c>
      <c r="S78" s="9">
        <v>35.258923437264897</v>
      </c>
      <c r="T78" s="9">
        <v>2</v>
      </c>
      <c r="U78" s="9">
        <v>3.1E-2</v>
      </c>
      <c r="V78" s="9">
        <v>6.2E-2</v>
      </c>
    </row>
    <row r="79" spans="1:22" ht="20" customHeight="1">
      <c r="A79" s="7" t="s">
        <v>22</v>
      </c>
      <c r="B79" s="8">
        <v>940</v>
      </c>
      <c r="C79" s="10" t="s">
        <v>27</v>
      </c>
      <c r="D79" s="10" t="s">
        <v>26</v>
      </c>
      <c r="E79" s="9">
        <v>16.554611210000001</v>
      </c>
      <c r="F79" s="9">
        <v>1610.1002520186501</v>
      </c>
      <c r="G79" s="9">
        <v>960.17835765267796</v>
      </c>
      <c r="H79" s="9">
        <v>31.275930599576299</v>
      </c>
      <c r="I79" s="9">
        <v>16.529613489999999</v>
      </c>
      <c r="J79" s="9">
        <v>1276.12199536907</v>
      </c>
      <c r="K79" s="9">
        <v>977.87769445843196</v>
      </c>
      <c r="L79" s="9">
        <v>46.183919670359103</v>
      </c>
      <c r="M79" s="9">
        <v>0</v>
      </c>
      <c r="N79" s="9">
        <v>0</v>
      </c>
      <c r="O79" s="9">
        <v>7.8E-2</v>
      </c>
      <c r="P79" s="9">
        <v>16.554611210000001</v>
      </c>
      <c r="Q79" s="9">
        <v>1610.1002520186501</v>
      </c>
      <c r="R79" s="9">
        <v>977.87769445843196</v>
      </c>
      <c r="S79" s="9">
        <v>77.459850269935401</v>
      </c>
      <c r="T79" s="9">
        <v>0</v>
      </c>
      <c r="U79" s="9">
        <v>0</v>
      </c>
      <c r="V79" s="9">
        <v>7.8E-2</v>
      </c>
    </row>
    <row r="80" spans="1:22" ht="20" customHeight="1">
      <c r="A80" s="7" t="s">
        <v>22</v>
      </c>
      <c r="B80" s="8">
        <v>940</v>
      </c>
      <c r="C80" s="10" t="s">
        <v>27</v>
      </c>
      <c r="D80" s="10" t="s">
        <v>25</v>
      </c>
      <c r="E80" s="9">
        <v>12.73194885</v>
      </c>
      <c r="F80" s="9">
        <v>2518.1690652688399</v>
      </c>
      <c r="G80" s="9">
        <v>1635.7067400901301</v>
      </c>
      <c r="H80" s="9">
        <v>20.765048637656399</v>
      </c>
      <c r="I80" s="9">
        <v>16.119215010000001</v>
      </c>
      <c r="J80" s="9">
        <v>3253.0784672571799</v>
      </c>
      <c r="K80" s="9">
        <v>1339.6274812004599</v>
      </c>
      <c r="L80" s="9">
        <v>65.738816235537598</v>
      </c>
      <c r="M80" s="9">
        <v>2</v>
      </c>
      <c r="N80" s="9">
        <v>0.03</v>
      </c>
      <c r="O80" s="9">
        <v>3.3500000000000002E-2</v>
      </c>
      <c r="P80" s="9">
        <v>15.972002030000001</v>
      </c>
      <c r="Q80" s="9">
        <v>3253.0784672571799</v>
      </c>
      <c r="R80" s="9">
        <v>1635.7067400901301</v>
      </c>
      <c r="S80" s="9">
        <v>86.503864873194004</v>
      </c>
      <c r="T80" s="9">
        <v>2</v>
      </c>
      <c r="U80" s="9">
        <v>0.03</v>
      </c>
      <c r="V80" s="9">
        <v>3.3500000000000002E-2</v>
      </c>
    </row>
    <row r="81" spans="1:22" ht="20" customHeight="1">
      <c r="A81" s="7" t="s">
        <v>22</v>
      </c>
      <c r="B81" s="8">
        <v>941</v>
      </c>
      <c r="C81" s="10" t="s">
        <v>28</v>
      </c>
      <c r="D81" s="10" t="s">
        <v>23</v>
      </c>
      <c r="E81" s="9">
        <v>6.3441801069999997</v>
      </c>
      <c r="F81" s="9">
        <v>712.94823809440504</v>
      </c>
      <c r="G81" s="9">
        <v>1407.06838930342</v>
      </c>
      <c r="H81" s="9">
        <v>8.2487482063280293</v>
      </c>
      <c r="I81" s="9">
        <v>6.2733035089999998</v>
      </c>
      <c r="J81" s="9">
        <v>1926.9551080322401</v>
      </c>
      <c r="K81" s="11">
        <v>1712.3450562129001</v>
      </c>
      <c r="L81" s="9">
        <v>30.310106827788999</v>
      </c>
      <c r="M81" s="9">
        <v>3</v>
      </c>
      <c r="N81" s="9">
        <v>1.9E-2</v>
      </c>
      <c r="O81" s="9">
        <v>1.6E-2</v>
      </c>
      <c r="P81" s="9">
        <v>6.3441801069999997</v>
      </c>
      <c r="Q81" s="9">
        <v>1926.9551080322401</v>
      </c>
      <c r="R81" s="11">
        <v>1712.3450562129001</v>
      </c>
      <c r="S81" s="9">
        <v>38.558855034117002</v>
      </c>
      <c r="T81" s="9">
        <v>3</v>
      </c>
      <c r="U81" s="9">
        <v>1.9E-2</v>
      </c>
      <c r="V81" s="9">
        <v>1.6E-2</v>
      </c>
    </row>
    <row r="82" spans="1:22" ht="20" customHeight="1">
      <c r="A82" s="7" t="s">
        <v>22</v>
      </c>
      <c r="B82" s="8">
        <v>941</v>
      </c>
      <c r="C82" s="10" t="s">
        <v>28</v>
      </c>
      <c r="D82" s="10" t="s">
        <v>24</v>
      </c>
      <c r="E82" s="9">
        <v>4.3696942329999997</v>
      </c>
      <c r="F82" s="9">
        <v>2099.11776652758</v>
      </c>
      <c r="G82" s="9">
        <v>570.27656955633199</v>
      </c>
      <c r="H82" s="9">
        <v>11.6452290735037</v>
      </c>
      <c r="I82" s="9">
        <v>4.3982114790000004</v>
      </c>
      <c r="J82" s="9">
        <v>2365.4822878306099</v>
      </c>
      <c r="K82" s="9">
        <v>1202.1125437999201</v>
      </c>
      <c r="L82" s="9">
        <v>17.422116314256801</v>
      </c>
      <c r="M82" s="9">
        <v>0</v>
      </c>
      <c r="N82" s="9">
        <v>0</v>
      </c>
      <c r="O82" s="9">
        <v>2.1000000000000001E-2</v>
      </c>
      <c r="P82" s="9">
        <v>4.3696942329999997</v>
      </c>
      <c r="Q82" s="9">
        <v>2365.4822878306099</v>
      </c>
      <c r="R82" s="9">
        <v>1202.1125437999201</v>
      </c>
      <c r="S82" s="9">
        <v>29.067345387760501</v>
      </c>
      <c r="T82" s="9">
        <v>0</v>
      </c>
      <c r="U82" s="9">
        <v>0</v>
      </c>
      <c r="V82" s="9">
        <v>2.1000000000000001E-2</v>
      </c>
    </row>
    <row r="83" spans="1:22" ht="20" customHeight="1">
      <c r="A83" s="7" t="s">
        <v>22</v>
      </c>
      <c r="B83" s="8">
        <v>941</v>
      </c>
      <c r="C83" s="10" t="s">
        <v>28</v>
      </c>
      <c r="D83" s="10" t="s">
        <v>26</v>
      </c>
      <c r="E83" s="9">
        <v>6.801516533</v>
      </c>
      <c r="F83" s="9">
        <v>678.54547802292097</v>
      </c>
      <c r="G83" s="9">
        <v>1087.2969127264901</v>
      </c>
      <c r="H83" s="9">
        <v>9.2752808977950796</v>
      </c>
      <c r="I83" s="9">
        <v>6.6856474879999999</v>
      </c>
      <c r="J83" s="9">
        <v>1220.30332074942</v>
      </c>
      <c r="K83" s="11">
        <v>1732.8417822331</v>
      </c>
      <c r="L83" s="9">
        <v>9.7029973932656599</v>
      </c>
      <c r="M83" s="9">
        <v>0</v>
      </c>
      <c r="N83" s="9">
        <v>0</v>
      </c>
      <c r="O83" s="9">
        <v>0.02</v>
      </c>
      <c r="P83" s="9">
        <v>6.801516533</v>
      </c>
      <c r="Q83" s="9">
        <v>1220.30332074942</v>
      </c>
      <c r="R83" s="11">
        <v>1732.8417822331</v>
      </c>
      <c r="S83" s="9">
        <v>18.9782782910608</v>
      </c>
      <c r="T83" s="9">
        <v>0</v>
      </c>
      <c r="U83" s="9">
        <v>0</v>
      </c>
      <c r="V83" s="9">
        <v>0.02</v>
      </c>
    </row>
    <row r="84" spans="1:22" ht="20" customHeight="1">
      <c r="A84" s="7" t="s">
        <v>22</v>
      </c>
      <c r="B84" s="8">
        <v>941</v>
      </c>
      <c r="C84" s="10" t="s">
        <v>28</v>
      </c>
      <c r="D84" s="10" t="s">
        <v>25</v>
      </c>
      <c r="E84" s="9">
        <v>3.3630692959999999</v>
      </c>
      <c r="F84" s="9">
        <v>1600.1078283772299</v>
      </c>
      <c r="G84" s="9">
        <v>603.03441609013203</v>
      </c>
      <c r="H84" s="9">
        <v>8.8523501904861295</v>
      </c>
      <c r="I84" s="9">
        <v>3.647572517</v>
      </c>
      <c r="J84" s="9">
        <v>888.13007363131203</v>
      </c>
      <c r="K84" s="9">
        <v>1440.6175821348099</v>
      </c>
      <c r="L84" s="9">
        <v>6.7229984095209003</v>
      </c>
      <c r="M84" s="9">
        <v>0</v>
      </c>
      <c r="N84" s="9">
        <v>0</v>
      </c>
      <c r="O84" s="9">
        <v>1.9E-2</v>
      </c>
      <c r="P84" s="9">
        <v>3.3630692959999999</v>
      </c>
      <c r="Q84" s="9">
        <v>1600.1078283772299</v>
      </c>
      <c r="R84" s="9">
        <v>1440.6175821348099</v>
      </c>
      <c r="S84" s="9">
        <v>15.575348600007</v>
      </c>
      <c r="T84" s="9">
        <v>0</v>
      </c>
      <c r="U84" s="9">
        <v>0</v>
      </c>
      <c r="V84" s="9">
        <v>1.9E-2</v>
      </c>
    </row>
    <row r="85" spans="1:22" ht="20" customHeight="1">
      <c r="A85" s="7" t="s">
        <v>22</v>
      </c>
      <c r="B85" s="8">
        <v>942</v>
      </c>
      <c r="C85" s="10" t="s">
        <v>28</v>
      </c>
      <c r="D85" s="10" t="s">
        <v>23</v>
      </c>
      <c r="E85" s="9">
        <v>3.2625892159999998</v>
      </c>
      <c r="F85" s="9">
        <v>450.02993922494102</v>
      </c>
      <c r="G85" s="9">
        <v>432.25278342812697</v>
      </c>
      <c r="H85" s="9">
        <v>8.0452796432619795</v>
      </c>
      <c r="I85" s="9">
        <v>3.2455291750000002</v>
      </c>
      <c r="J85" s="9">
        <v>572.754544780885</v>
      </c>
      <c r="K85" s="9">
        <v>286.87390202214499</v>
      </c>
      <c r="L85" s="9">
        <v>8.5611651785273892</v>
      </c>
      <c r="M85" s="9">
        <v>0</v>
      </c>
      <c r="N85" s="9">
        <v>0</v>
      </c>
      <c r="O85" s="9">
        <v>2.6499999999999999E-2</v>
      </c>
      <c r="P85" s="9">
        <v>3.2625892159999998</v>
      </c>
      <c r="Q85" s="9">
        <v>572.754544780885</v>
      </c>
      <c r="R85" s="9">
        <v>432.25278342812697</v>
      </c>
      <c r="S85" s="9">
        <v>16.606444821789399</v>
      </c>
      <c r="T85" s="9">
        <v>0</v>
      </c>
      <c r="U85" s="9">
        <v>0</v>
      </c>
      <c r="V85" s="9">
        <v>2.6499999999999999E-2</v>
      </c>
    </row>
    <row r="86" spans="1:22" ht="20" customHeight="1">
      <c r="A86" s="7" t="s">
        <v>22</v>
      </c>
      <c r="B86" s="8">
        <v>942</v>
      </c>
      <c r="C86" s="10" t="s">
        <v>28</v>
      </c>
      <c r="D86" s="10" t="s">
        <v>24</v>
      </c>
      <c r="E86" s="9">
        <v>8.5641918179999994</v>
      </c>
      <c r="F86" s="9">
        <v>1357.1523783298301</v>
      </c>
      <c r="G86" s="9">
        <v>1071.4913871476299</v>
      </c>
      <c r="H86" s="9">
        <v>13.113765318117901</v>
      </c>
      <c r="I86" s="9">
        <v>8.6057300570000006</v>
      </c>
      <c r="J86" s="9">
        <v>1432.3387562738901</v>
      </c>
      <c r="K86" s="9">
        <v>973.303580655014</v>
      </c>
      <c r="L86" s="9">
        <v>14.9984100528716</v>
      </c>
      <c r="M86" s="9">
        <v>0</v>
      </c>
      <c r="N86" s="9">
        <v>0</v>
      </c>
      <c r="O86" s="9">
        <v>3.1E-2</v>
      </c>
      <c r="P86" s="9">
        <v>8.5641918179999994</v>
      </c>
      <c r="Q86" s="9">
        <v>1432.3387562738901</v>
      </c>
      <c r="R86" s="9">
        <v>1071.4913871476299</v>
      </c>
      <c r="S86" s="9">
        <v>28.112175370989501</v>
      </c>
      <c r="T86" s="9">
        <v>0</v>
      </c>
      <c r="U86" s="9">
        <v>0</v>
      </c>
      <c r="V86" s="9">
        <v>3.1E-2</v>
      </c>
    </row>
    <row r="87" spans="1:22" ht="20" customHeight="1">
      <c r="A87" s="7" t="s">
        <v>22</v>
      </c>
      <c r="B87" s="8">
        <v>942</v>
      </c>
      <c r="C87" s="10" t="s">
        <v>28</v>
      </c>
      <c r="D87" s="10" t="s">
        <v>26</v>
      </c>
      <c r="E87" s="9">
        <v>20.582504270000001</v>
      </c>
      <c r="F87" s="9">
        <v>924.96771149805704</v>
      </c>
      <c r="G87" s="9">
        <v>2362.0097287470799</v>
      </c>
      <c r="H87" s="9">
        <v>25.900632589152099</v>
      </c>
      <c r="I87" s="9">
        <v>20.697679520000001</v>
      </c>
      <c r="J87" s="9">
        <v>1041.5648084090899</v>
      </c>
      <c r="K87" s="9">
        <v>1183.4883002700101</v>
      </c>
      <c r="L87" s="9">
        <v>43.136582638235701</v>
      </c>
      <c r="M87" s="9">
        <v>0</v>
      </c>
      <c r="N87" s="9">
        <v>0</v>
      </c>
      <c r="O87" s="9">
        <v>6.8500000000000005E-2</v>
      </c>
      <c r="P87" s="9">
        <v>20.582504270000001</v>
      </c>
      <c r="Q87" s="9">
        <v>1041.5648084090899</v>
      </c>
      <c r="R87" s="9">
        <v>2362.0097287470799</v>
      </c>
      <c r="S87" s="9">
        <v>69.037215227387804</v>
      </c>
      <c r="T87" s="9">
        <v>0</v>
      </c>
      <c r="U87" s="9">
        <v>0</v>
      </c>
      <c r="V87" s="9">
        <v>6.8500000000000005E-2</v>
      </c>
    </row>
    <row r="88" spans="1:22" ht="20" customHeight="1">
      <c r="A88" s="7" t="s">
        <v>22</v>
      </c>
      <c r="B88" s="8">
        <v>942</v>
      </c>
      <c r="C88" s="10" t="s">
        <v>28</v>
      </c>
      <c r="D88" s="10" t="s">
        <v>25</v>
      </c>
      <c r="E88" s="9">
        <v>10.875157359999999</v>
      </c>
      <c r="F88" s="11">
        <v>1565.7308260641</v>
      </c>
      <c r="G88" s="9">
        <v>1449.95712186014</v>
      </c>
      <c r="H88" s="9">
        <v>14.7338973052833</v>
      </c>
      <c r="I88" s="9">
        <v>10.722704889999999</v>
      </c>
      <c r="J88" s="9">
        <v>3804.76371549339</v>
      </c>
      <c r="K88" s="9">
        <v>1583.8859555547799</v>
      </c>
      <c r="L88" s="9">
        <v>107.403081080364</v>
      </c>
      <c r="M88" s="9">
        <v>4</v>
      </c>
      <c r="N88" s="9">
        <v>5.1999999999999998E-2</v>
      </c>
      <c r="O88" s="9">
        <v>5.1499999999999997E-2</v>
      </c>
      <c r="P88" s="9">
        <v>10.875157359999999</v>
      </c>
      <c r="Q88" s="9">
        <v>3804.76371549339</v>
      </c>
      <c r="R88" s="9">
        <v>1583.8859555547799</v>
      </c>
      <c r="S88" s="9">
        <v>122.13697838564801</v>
      </c>
      <c r="T88" s="9">
        <v>4</v>
      </c>
      <c r="U88" s="9">
        <v>5.1999999999999998E-2</v>
      </c>
      <c r="V88" s="9">
        <v>5.1499999999999997E-2</v>
      </c>
    </row>
    <row r="89" spans="1:22" ht="20" customHeight="1">
      <c r="A89" s="7" t="s">
        <v>22</v>
      </c>
      <c r="B89" s="8">
        <v>943</v>
      </c>
      <c r="C89" s="10" t="s">
        <v>28</v>
      </c>
      <c r="D89" s="10" t="s">
        <v>23</v>
      </c>
      <c r="E89" s="9">
        <v>5.2195277210000004</v>
      </c>
      <c r="F89" s="9">
        <v>1392.7785023807301</v>
      </c>
      <c r="G89" s="9">
        <v>1006.84027606915</v>
      </c>
      <c r="H89" s="9">
        <v>13.5839762595275</v>
      </c>
      <c r="I89" s="9">
        <v>5.2474122049999998</v>
      </c>
      <c r="J89" s="9">
        <v>770.05732608780397</v>
      </c>
      <c r="K89" s="9">
        <v>499.38216088422701</v>
      </c>
      <c r="L89" s="9">
        <v>8.1830415204443003</v>
      </c>
      <c r="M89" s="9">
        <v>0</v>
      </c>
      <c r="N89" s="9">
        <v>0</v>
      </c>
      <c r="O89" s="9">
        <v>2.75E-2</v>
      </c>
      <c r="P89" s="9">
        <v>5.2195277210000004</v>
      </c>
      <c r="Q89" s="9">
        <v>1392.7785023807301</v>
      </c>
      <c r="R89" s="9">
        <v>1006.84027606915</v>
      </c>
      <c r="S89" s="9">
        <v>21.767017779971798</v>
      </c>
      <c r="T89" s="9">
        <v>0</v>
      </c>
      <c r="U89" s="9">
        <v>0</v>
      </c>
      <c r="V89" s="9">
        <v>2.75E-2</v>
      </c>
    </row>
    <row r="90" spans="1:22" ht="20" customHeight="1">
      <c r="A90" s="7" t="s">
        <v>22</v>
      </c>
      <c r="B90" s="8">
        <v>943</v>
      </c>
      <c r="C90" s="10" t="s">
        <v>28</v>
      </c>
      <c r="D90" s="10" t="s">
        <v>24</v>
      </c>
      <c r="E90" s="9">
        <v>6.7439398769999999</v>
      </c>
      <c r="F90" s="9">
        <v>900.08358525252402</v>
      </c>
      <c r="G90" s="9">
        <v>636.85917885741901</v>
      </c>
      <c r="H90" s="9">
        <v>10.8761328090183</v>
      </c>
      <c r="I90" s="9">
        <v>7.0113053320000001</v>
      </c>
      <c r="J90" s="9">
        <v>900.08358525252402</v>
      </c>
      <c r="K90" s="9">
        <v>623.22307386208297</v>
      </c>
      <c r="L90" s="9">
        <v>14.9996998777071</v>
      </c>
      <c r="M90" s="9">
        <v>0</v>
      </c>
      <c r="N90" s="9">
        <v>0</v>
      </c>
      <c r="O90" s="9">
        <v>4.3999999999999997E-2</v>
      </c>
      <c r="P90" s="9">
        <v>6.7439398769999999</v>
      </c>
      <c r="Q90" s="9">
        <v>900.08358525252402</v>
      </c>
      <c r="R90" s="9">
        <v>636.85917885741901</v>
      </c>
      <c r="S90" s="9">
        <v>25.875832686725399</v>
      </c>
      <c r="T90" s="9">
        <v>0</v>
      </c>
      <c r="U90" s="9">
        <v>0</v>
      </c>
      <c r="V90" s="9">
        <v>4.3999999999999997E-2</v>
      </c>
    </row>
    <row r="91" spans="1:22" ht="20" customHeight="1">
      <c r="A91" s="7" t="s">
        <v>22</v>
      </c>
      <c r="B91" s="8">
        <v>943</v>
      </c>
      <c r="C91" s="10" t="s">
        <v>28</v>
      </c>
      <c r="D91" s="10" t="s">
        <v>26</v>
      </c>
      <c r="E91" s="9">
        <v>22.483634949999999</v>
      </c>
      <c r="F91" s="11">
        <v>2483.6964533445998</v>
      </c>
      <c r="G91" s="9">
        <v>1619.63548638306</v>
      </c>
      <c r="H91" s="9">
        <v>32.788856996312802</v>
      </c>
      <c r="I91" s="9">
        <v>26.486986160000001</v>
      </c>
      <c r="J91" s="9">
        <v>3688.2733498166299</v>
      </c>
      <c r="K91" s="9">
        <v>1495.04248083527</v>
      </c>
      <c r="L91" s="9">
        <v>68.699199537739602</v>
      </c>
      <c r="M91" s="9">
        <v>2</v>
      </c>
      <c r="N91" s="9">
        <v>2.0500000000000001E-2</v>
      </c>
      <c r="O91" s="9">
        <v>0.109</v>
      </c>
      <c r="P91" s="9">
        <v>26.3399353</v>
      </c>
      <c r="Q91" s="9">
        <v>3688.2733498166299</v>
      </c>
      <c r="R91" s="9">
        <v>1619.63548638306</v>
      </c>
      <c r="S91" s="9">
        <v>101.48805653405201</v>
      </c>
      <c r="T91" s="9">
        <v>2</v>
      </c>
      <c r="U91" s="9">
        <v>2.0500000000000001E-2</v>
      </c>
      <c r="V91" s="9">
        <v>0.109</v>
      </c>
    </row>
    <row r="92" spans="1:22" ht="20" customHeight="1">
      <c r="A92" s="7" t="s">
        <v>22</v>
      </c>
      <c r="B92" s="8">
        <v>943</v>
      </c>
      <c r="C92" s="10" t="s">
        <v>28</v>
      </c>
      <c r="D92" s="10" t="s">
        <v>25</v>
      </c>
      <c r="E92" s="9">
        <v>9.0213088989999992</v>
      </c>
      <c r="F92" s="11">
        <v>2223.6643921317</v>
      </c>
      <c r="G92" s="9">
        <v>1686.5730762245501</v>
      </c>
      <c r="H92" s="9">
        <v>15.8904009030817</v>
      </c>
      <c r="I92" s="9">
        <v>9.2896585460000001</v>
      </c>
      <c r="J92" s="9">
        <v>2866.2626251709298</v>
      </c>
      <c r="K92" s="9">
        <v>1503.06884240365</v>
      </c>
      <c r="L92" s="9">
        <v>107.777898914654</v>
      </c>
      <c r="M92" s="9">
        <v>2</v>
      </c>
      <c r="N92" s="9">
        <v>3.4500000000000003E-2</v>
      </c>
      <c r="O92" s="9">
        <v>0.53649999999999998</v>
      </c>
      <c r="P92" s="9">
        <v>9.0213088989999992</v>
      </c>
      <c r="Q92" s="9">
        <v>2866.2626251709298</v>
      </c>
      <c r="R92" s="9">
        <v>1686.5730762245501</v>
      </c>
      <c r="S92" s="9">
        <v>123.668299817736</v>
      </c>
      <c r="T92" s="9">
        <v>2</v>
      </c>
      <c r="U92" s="9">
        <v>3.4500000000000003E-2</v>
      </c>
      <c r="V92" s="9">
        <v>0.53649999999999998</v>
      </c>
    </row>
    <row r="93" spans="1:22" ht="20" customHeight="1">
      <c r="A93" s="7" t="s">
        <v>22</v>
      </c>
      <c r="B93" s="8">
        <v>944</v>
      </c>
      <c r="C93" s="10" t="s">
        <v>28</v>
      </c>
      <c r="D93" s="10" t="s">
        <v>23</v>
      </c>
      <c r="E93" s="9">
        <v>2.930117369</v>
      </c>
      <c r="F93" s="9">
        <v>492.96396910644899</v>
      </c>
      <c r="G93" s="9">
        <v>621.91416570823606</v>
      </c>
      <c r="H93" s="9">
        <v>7.6585212465915999</v>
      </c>
      <c r="I93" s="9">
        <v>2.9158866410000002</v>
      </c>
      <c r="J93" s="9">
        <v>429.45851435314597</v>
      </c>
      <c r="K93" s="9">
        <v>232.33465816433599</v>
      </c>
      <c r="L93" s="9">
        <v>26.357551661408699</v>
      </c>
      <c r="M93" s="9">
        <v>0</v>
      </c>
      <c r="N93" s="9">
        <v>0</v>
      </c>
      <c r="O93" s="9">
        <v>0.20899999999999999</v>
      </c>
      <c r="P93" s="9">
        <v>2.930117369</v>
      </c>
      <c r="Q93" s="9">
        <v>492.96396910644899</v>
      </c>
      <c r="R93" s="9">
        <v>621.91416570823606</v>
      </c>
      <c r="S93" s="9">
        <v>34.016072908000297</v>
      </c>
      <c r="T93" s="9">
        <v>0</v>
      </c>
      <c r="U93" s="9">
        <v>0</v>
      </c>
      <c r="V93" s="9">
        <v>0.20899999999999999</v>
      </c>
    </row>
    <row r="94" spans="1:22" ht="20" customHeight="1">
      <c r="A94" s="7" t="s">
        <v>22</v>
      </c>
      <c r="B94" s="8">
        <v>944</v>
      </c>
      <c r="C94" s="10" t="s">
        <v>28</v>
      </c>
      <c r="D94" s="10" t="s">
        <v>24</v>
      </c>
      <c r="E94" s="9">
        <v>3.4386479849999998</v>
      </c>
      <c r="F94" s="9">
        <v>775.61196785625395</v>
      </c>
      <c r="G94" s="9">
        <v>497.57899795027203</v>
      </c>
      <c r="H94" s="9">
        <v>12.536216688829199</v>
      </c>
      <c r="I94" s="9">
        <v>3.7150664330000001</v>
      </c>
      <c r="J94" s="9">
        <v>653.82817772960095</v>
      </c>
      <c r="K94" s="9">
        <v>350.75207272494202</v>
      </c>
      <c r="L94" s="9">
        <v>17.373949057137299</v>
      </c>
      <c r="M94" s="9">
        <v>0</v>
      </c>
      <c r="N94" s="9">
        <v>0</v>
      </c>
      <c r="O94" s="9">
        <v>5.6500000000000002E-2</v>
      </c>
      <c r="P94" s="9">
        <v>3.4386479849999998</v>
      </c>
      <c r="Q94" s="9">
        <v>775.61196785625395</v>
      </c>
      <c r="R94" s="9">
        <v>497.57899795027203</v>
      </c>
      <c r="S94" s="9">
        <v>29.910165745966399</v>
      </c>
      <c r="T94" s="9">
        <v>0</v>
      </c>
      <c r="U94" s="9">
        <v>0</v>
      </c>
      <c r="V94" s="9">
        <v>5.6500000000000002E-2</v>
      </c>
    </row>
    <row r="95" spans="1:22" ht="20" customHeight="1">
      <c r="A95" s="7" t="s">
        <v>22</v>
      </c>
      <c r="B95" s="8">
        <v>944</v>
      </c>
      <c r="C95" s="10" t="s">
        <v>28</v>
      </c>
      <c r="D95" s="10" t="s">
        <v>26</v>
      </c>
      <c r="E95" s="9">
        <v>19.05661392</v>
      </c>
      <c r="F95" s="9">
        <v>2201.9376964421099</v>
      </c>
      <c r="G95" s="9">
        <v>1519.83325114996</v>
      </c>
      <c r="H95" s="9">
        <v>33.154646641022502</v>
      </c>
      <c r="I95" s="9">
        <v>19.07711411</v>
      </c>
      <c r="J95" s="9">
        <v>1527.82586908702</v>
      </c>
      <c r="K95" s="9">
        <v>963.05019212510194</v>
      </c>
      <c r="L95" s="9">
        <v>53.259161814651399</v>
      </c>
      <c r="M95" s="9">
        <v>2</v>
      </c>
      <c r="N95" s="9">
        <v>2.5499999999999998E-2</v>
      </c>
      <c r="O95" s="9">
        <v>7.5999999999999998E-2</v>
      </c>
      <c r="P95" s="9">
        <v>19.05661392</v>
      </c>
      <c r="Q95" s="9">
        <v>2201.9376964421099</v>
      </c>
      <c r="R95" s="9">
        <v>1519.83325114996</v>
      </c>
      <c r="S95" s="9">
        <v>86.413808455673902</v>
      </c>
      <c r="T95" s="9">
        <v>2</v>
      </c>
      <c r="U95" s="9">
        <v>2.5499999999999998E-2</v>
      </c>
      <c r="V95" s="9">
        <v>7.5999999999999998E-2</v>
      </c>
    </row>
    <row r="96" spans="1:22" ht="20" customHeight="1">
      <c r="A96" s="7" t="s">
        <v>22</v>
      </c>
      <c r="B96" s="8">
        <v>944</v>
      </c>
      <c r="C96" s="10" t="s">
        <v>28</v>
      </c>
      <c r="D96" s="10" t="s">
        <v>25</v>
      </c>
      <c r="E96" s="9">
        <v>9.3282651899999998</v>
      </c>
      <c r="F96" s="9">
        <v>2552.9343950252501</v>
      </c>
      <c r="G96" s="9">
        <v>1408.78714060994</v>
      </c>
      <c r="H96" s="9">
        <v>15.9276143498052</v>
      </c>
      <c r="I96" s="9">
        <v>15.662269589999999</v>
      </c>
      <c r="J96" s="9">
        <v>3182.2945665734201</v>
      </c>
      <c r="K96" s="9">
        <v>1325.4586359595901</v>
      </c>
      <c r="L96" s="9">
        <v>70.038763193430398</v>
      </c>
      <c r="M96" s="9">
        <v>2</v>
      </c>
      <c r="N96" s="9">
        <v>2.5000000000000001E-2</v>
      </c>
      <c r="O96" s="9">
        <v>3.3500000000000002E-2</v>
      </c>
      <c r="P96" s="9">
        <v>15.535962100000001</v>
      </c>
      <c r="Q96" s="9">
        <v>3182.2945665734201</v>
      </c>
      <c r="R96" s="9">
        <v>1408.78714060994</v>
      </c>
      <c r="S96" s="9">
        <v>85.966377543235495</v>
      </c>
      <c r="T96" s="9">
        <v>2</v>
      </c>
      <c r="U96" s="9">
        <v>2.5000000000000001E-2</v>
      </c>
      <c r="V96" s="9">
        <v>3.3500000000000002E-2</v>
      </c>
    </row>
    <row r="97" spans="1:22" ht="20" customHeight="1">
      <c r="A97" s="7" t="s">
        <v>22</v>
      </c>
      <c r="B97" s="8">
        <v>945</v>
      </c>
      <c r="C97" s="10" t="s">
        <v>28</v>
      </c>
      <c r="D97" s="10" t="s">
        <v>23</v>
      </c>
      <c r="E97" s="9">
        <v>4.843451977</v>
      </c>
      <c r="F97" s="9">
        <v>403.03184223892703</v>
      </c>
      <c r="G97" s="9">
        <v>386.54031948523698</v>
      </c>
      <c r="H97" s="9">
        <v>11.4440971029472</v>
      </c>
      <c r="I97" s="9">
        <v>4.9124689100000003</v>
      </c>
      <c r="J97" s="9">
        <v>302.91508744405502</v>
      </c>
      <c r="K97" s="9">
        <v>259.67642742890501</v>
      </c>
      <c r="L97" s="9">
        <v>10.061163956709599</v>
      </c>
      <c r="M97" s="9">
        <v>0</v>
      </c>
      <c r="N97" s="9">
        <v>0</v>
      </c>
      <c r="O97" s="9">
        <v>4.2000000000000003E-2</v>
      </c>
      <c r="P97" s="9">
        <v>4.843451977</v>
      </c>
      <c r="Q97" s="9">
        <v>403.03184223892703</v>
      </c>
      <c r="R97" s="9">
        <v>386.54031948523698</v>
      </c>
      <c r="S97" s="9">
        <v>21.505261059656899</v>
      </c>
      <c r="T97" s="9">
        <v>0</v>
      </c>
      <c r="U97" s="9">
        <v>0</v>
      </c>
      <c r="V97" s="9">
        <v>4.2000000000000003E-2</v>
      </c>
    </row>
    <row r="98" spans="1:22" ht="20" customHeight="1">
      <c r="A98" s="7" t="s">
        <v>22</v>
      </c>
      <c r="B98" s="8">
        <v>945</v>
      </c>
      <c r="C98" s="10" t="s">
        <v>28</v>
      </c>
      <c r="D98" s="10" t="s">
        <v>24</v>
      </c>
      <c r="E98" s="9">
        <v>5.4717483519999996</v>
      </c>
      <c r="F98" s="9">
        <v>693.75146516122595</v>
      </c>
      <c r="G98" s="9">
        <v>555.41064057070696</v>
      </c>
      <c r="H98" s="9">
        <v>10.9415994636159</v>
      </c>
      <c r="I98" s="9">
        <v>5.7898874280000001</v>
      </c>
      <c r="J98" s="9">
        <v>760.56629240442703</v>
      </c>
      <c r="K98" s="9">
        <v>591.62919494910795</v>
      </c>
      <c r="L98" s="9">
        <v>11.6162538261622</v>
      </c>
      <c r="M98" s="9">
        <v>0</v>
      </c>
      <c r="N98" s="9">
        <v>0</v>
      </c>
      <c r="O98" s="9">
        <v>2.5000000000000001E-2</v>
      </c>
      <c r="P98" s="9">
        <v>5.4717483519999996</v>
      </c>
      <c r="Q98" s="9">
        <v>760.56629240442703</v>
      </c>
      <c r="R98" s="9">
        <v>591.62919494910795</v>
      </c>
      <c r="S98" s="9">
        <v>22.557853289778102</v>
      </c>
      <c r="T98" s="9">
        <v>0</v>
      </c>
      <c r="U98" s="9">
        <v>0</v>
      </c>
      <c r="V98" s="9">
        <v>2.5000000000000001E-2</v>
      </c>
    </row>
    <row r="99" spans="1:22" ht="20" customHeight="1">
      <c r="A99" s="7" t="s">
        <v>22</v>
      </c>
      <c r="B99" s="8">
        <v>945</v>
      </c>
      <c r="C99" s="10" t="s">
        <v>28</v>
      </c>
      <c r="D99" s="10" t="s">
        <v>26</v>
      </c>
      <c r="E99" s="9">
        <v>13.539179799999999</v>
      </c>
      <c r="F99" s="9">
        <v>3626.83033110722</v>
      </c>
      <c r="G99" s="9">
        <v>1360.0297591763799</v>
      </c>
      <c r="H99" s="9">
        <v>40.281576788235</v>
      </c>
      <c r="I99" s="9">
        <v>28.950778960000001</v>
      </c>
      <c r="J99" s="9">
        <v>2274.8288232140699</v>
      </c>
      <c r="K99" s="9">
        <v>2449.3318377933101</v>
      </c>
      <c r="L99" s="9">
        <v>151.843188086656</v>
      </c>
      <c r="M99" s="9">
        <v>0</v>
      </c>
      <c r="N99" s="9">
        <v>0</v>
      </c>
      <c r="O99" s="9">
        <v>0.19</v>
      </c>
      <c r="P99" s="9">
        <v>28.950778960000001</v>
      </c>
      <c r="Q99" s="9">
        <v>3626.83033110722</v>
      </c>
      <c r="R99" s="9">
        <v>2449.3318377933101</v>
      </c>
      <c r="S99" s="9">
        <v>192.12476487489101</v>
      </c>
      <c r="T99" s="9">
        <v>0</v>
      </c>
      <c r="U99" s="9">
        <v>0</v>
      </c>
      <c r="V99" s="9">
        <v>0.19</v>
      </c>
    </row>
    <row r="100" spans="1:22" ht="20" customHeight="1">
      <c r="A100" s="7" t="s">
        <v>22</v>
      </c>
      <c r="B100" s="8">
        <v>945</v>
      </c>
      <c r="C100" s="10" t="s">
        <v>28</v>
      </c>
      <c r="D100" s="10" t="s">
        <v>25</v>
      </c>
      <c r="E100" s="9">
        <v>8.2182512279999997</v>
      </c>
      <c r="F100" s="9">
        <v>1536.56833184071</v>
      </c>
      <c r="G100" s="9">
        <v>827.88621968997597</v>
      </c>
      <c r="H100" s="9">
        <v>14.8118924707675</v>
      </c>
      <c r="I100" s="9">
        <v>8.2408943180000005</v>
      </c>
      <c r="J100" s="11">
        <v>1712.2194709052001</v>
      </c>
      <c r="K100" s="9">
        <v>1356.2978082136799</v>
      </c>
      <c r="L100" s="9">
        <v>17.0797185164874</v>
      </c>
      <c r="M100" s="9">
        <v>0</v>
      </c>
      <c r="N100" s="9">
        <v>0</v>
      </c>
      <c r="O100" s="9">
        <v>2.1000000000000001E-2</v>
      </c>
      <c r="P100" s="9">
        <v>8.2182512279999997</v>
      </c>
      <c r="Q100" s="11">
        <v>1712.2194709052001</v>
      </c>
      <c r="R100" s="9">
        <v>1356.2978082136799</v>
      </c>
      <c r="S100" s="9">
        <v>31.891610987254801</v>
      </c>
      <c r="T100" s="9">
        <v>0</v>
      </c>
      <c r="U100" s="9">
        <v>0</v>
      </c>
      <c r="V100" s="9">
        <v>2.1000000000000001E-2</v>
      </c>
    </row>
    <row r="101" spans="1:22" ht="20" customHeight="1">
      <c r="A101" s="7" t="s">
        <v>22</v>
      </c>
      <c r="B101" s="8">
        <v>946</v>
      </c>
      <c r="C101" s="10" t="s">
        <v>28</v>
      </c>
      <c r="D101" s="10" t="s">
        <v>23</v>
      </c>
      <c r="E101" s="9">
        <v>9.3605880740000007</v>
      </c>
      <c r="F101" s="9">
        <v>1378.4992260594399</v>
      </c>
      <c r="G101" s="9">
        <v>1080.8218703329401</v>
      </c>
      <c r="H101" s="9">
        <v>17.880493209693601</v>
      </c>
      <c r="I101" s="9">
        <v>9.4464216230000009</v>
      </c>
      <c r="J101" s="9">
        <v>1282.27724375291</v>
      </c>
      <c r="K101" s="9">
        <v>595.712531036521</v>
      </c>
      <c r="L101" s="9">
        <v>15.0592976702348</v>
      </c>
      <c r="M101" s="9">
        <v>0</v>
      </c>
      <c r="N101" s="9">
        <v>0</v>
      </c>
      <c r="O101" s="9">
        <v>3.2500000000000001E-2</v>
      </c>
      <c r="P101" s="9">
        <v>9.3605880740000007</v>
      </c>
      <c r="Q101" s="9">
        <v>1378.4992260594399</v>
      </c>
      <c r="R101" s="9">
        <v>1080.8218703329401</v>
      </c>
      <c r="S101" s="9">
        <v>32.939790879928402</v>
      </c>
      <c r="T101" s="9">
        <v>0</v>
      </c>
      <c r="U101" s="9">
        <v>0</v>
      </c>
      <c r="V101" s="9">
        <v>3.2500000000000001E-2</v>
      </c>
    </row>
    <row r="102" spans="1:22" ht="20" customHeight="1">
      <c r="A102" s="7" t="s">
        <v>22</v>
      </c>
      <c r="B102" s="8">
        <v>946</v>
      </c>
      <c r="C102" s="10" t="s">
        <v>28</v>
      </c>
      <c r="D102" s="10" t="s">
        <v>24</v>
      </c>
      <c r="E102" s="9">
        <v>2.8921339509999999</v>
      </c>
      <c r="F102" s="9">
        <v>575.63624797241596</v>
      </c>
      <c r="G102" s="9">
        <v>276.987868422688</v>
      </c>
      <c r="H102" s="9">
        <v>8.5673155080976304</v>
      </c>
      <c r="I102" s="9">
        <v>3.3853356840000002</v>
      </c>
      <c r="J102" s="9">
        <v>854.694855582748</v>
      </c>
      <c r="K102" s="9">
        <v>534.94657760994596</v>
      </c>
      <c r="L102" s="9">
        <v>13.962544441510101</v>
      </c>
      <c r="M102" s="9">
        <v>0</v>
      </c>
      <c r="N102" s="9">
        <v>0</v>
      </c>
      <c r="O102" s="9">
        <v>0.04</v>
      </c>
      <c r="P102" s="9">
        <v>3.3746616839999999</v>
      </c>
      <c r="Q102" s="9">
        <v>854.694855582748</v>
      </c>
      <c r="R102" s="9">
        <v>534.94657760994596</v>
      </c>
      <c r="S102" s="9">
        <v>22.5298599496078</v>
      </c>
      <c r="T102" s="9">
        <v>0</v>
      </c>
      <c r="U102" s="9">
        <v>0</v>
      </c>
      <c r="V102" s="9">
        <v>0.04</v>
      </c>
    </row>
    <row r="103" spans="1:22" ht="20" customHeight="1">
      <c r="A103" s="7" t="s">
        <v>22</v>
      </c>
      <c r="B103" s="8">
        <v>946</v>
      </c>
      <c r="C103" s="10" t="s">
        <v>28</v>
      </c>
      <c r="D103" s="10" t="s">
        <v>26</v>
      </c>
      <c r="E103" s="9">
        <v>10.72383308</v>
      </c>
      <c r="F103" s="9">
        <v>1163.9179816052799</v>
      </c>
      <c r="G103" s="9">
        <v>1053.0194447373699</v>
      </c>
      <c r="H103" s="9">
        <v>17.438488739819402</v>
      </c>
      <c r="I103" s="9">
        <v>28.45738983</v>
      </c>
      <c r="J103" s="9">
        <v>1260.3058746705501</v>
      </c>
      <c r="K103" s="9">
        <v>1944.17056097164</v>
      </c>
      <c r="L103" s="9">
        <v>94.173378671677298</v>
      </c>
      <c r="M103" s="9">
        <v>2</v>
      </c>
      <c r="N103" s="9">
        <v>3.1E-2</v>
      </c>
      <c r="O103" s="9">
        <v>0.13350000000000001</v>
      </c>
      <c r="P103" s="9">
        <v>28.321380619999999</v>
      </c>
      <c r="Q103" s="9">
        <v>1260.3058746705501</v>
      </c>
      <c r="R103" s="9">
        <v>1944.17056097164</v>
      </c>
      <c r="S103" s="9">
        <v>111.611867411497</v>
      </c>
      <c r="T103" s="9">
        <v>2</v>
      </c>
      <c r="U103" s="9">
        <v>3.1E-2</v>
      </c>
      <c r="V103" s="9">
        <v>0.13350000000000001</v>
      </c>
    </row>
    <row r="104" spans="1:22" ht="20" customHeight="1">
      <c r="A104" s="7" t="s">
        <v>22</v>
      </c>
      <c r="B104" s="8">
        <v>946</v>
      </c>
      <c r="C104" s="10" t="s">
        <v>28</v>
      </c>
      <c r="D104" s="10" t="s">
        <v>25</v>
      </c>
      <c r="E104" s="9">
        <v>11.058403970000001</v>
      </c>
      <c r="F104" s="9">
        <v>700.034464804972</v>
      </c>
      <c r="G104" s="9">
        <v>677.84858567560104</v>
      </c>
      <c r="H104" s="9">
        <v>17.245153066027999</v>
      </c>
      <c r="I104" s="9">
        <v>11.146055219999999</v>
      </c>
      <c r="J104" s="9">
        <v>286.62388432789101</v>
      </c>
      <c r="K104" s="9">
        <v>368.27863540637298</v>
      </c>
      <c r="L104" s="9">
        <v>13.1397285757707</v>
      </c>
      <c r="M104" s="9">
        <v>0</v>
      </c>
      <c r="N104" s="9">
        <v>0</v>
      </c>
      <c r="O104" s="9">
        <v>5.8000000000000003E-2</v>
      </c>
      <c r="P104" s="9">
        <v>11.058403970000001</v>
      </c>
      <c r="Q104" s="9">
        <v>700.034464804972</v>
      </c>
      <c r="R104" s="9">
        <v>677.84858567560104</v>
      </c>
      <c r="S104" s="9">
        <v>30.3848816417987</v>
      </c>
      <c r="T104" s="9">
        <v>0</v>
      </c>
      <c r="U104" s="9">
        <v>0</v>
      </c>
      <c r="V104" s="9">
        <v>5.8000000000000003E-2</v>
      </c>
    </row>
    <row r="105" spans="1:22" ht="20" customHeight="1">
      <c r="A105" s="7" t="s">
        <v>22</v>
      </c>
      <c r="B105" s="8">
        <v>947</v>
      </c>
      <c r="C105" s="10" t="s">
        <v>28</v>
      </c>
      <c r="D105" s="10" t="s">
        <v>23</v>
      </c>
      <c r="E105" s="9">
        <v>3.32446909</v>
      </c>
      <c r="F105" s="9">
        <v>666.84941861227696</v>
      </c>
      <c r="G105" s="9">
        <v>418.848321257576</v>
      </c>
      <c r="H105" s="9">
        <v>7.76819604421084</v>
      </c>
      <c r="I105" s="9">
        <v>3.2617835999999998</v>
      </c>
      <c r="J105" s="9">
        <v>443.004098720667</v>
      </c>
      <c r="K105" s="9">
        <v>276.79527448057502</v>
      </c>
      <c r="L105" s="9">
        <v>14.578477092320201</v>
      </c>
      <c r="M105" s="9">
        <v>0</v>
      </c>
      <c r="N105" s="9">
        <v>0</v>
      </c>
      <c r="O105" s="9">
        <v>7.5499999999999998E-2</v>
      </c>
      <c r="P105" s="9">
        <v>3.32446909</v>
      </c>
      <c r="Q105" s="9">
        <v>666.84941861227696</v>
      </c>
      <c r="R105" s="9">
        <v>418.848321257576</v>
      </c>
      <c r="S105" s="9">
        <v>22.346673136531098</v>
      </c>
      <c r="T105" s="9">
        <v>0</v>
      </c>
      <c r="U105" s="9">
        <v>0</v>
      </c>
      <c r="V105" s="9">
        <v>7.5499999999999998E-2</v>
      </c>
    </row>
    <row r="106" spans="1:22" ht="20" customHeight="1">
      <c r="A106" s="7" t="s">
        <v>22</v>
      </c>
      <c r="B106" s="8">
        <v>947</v>
      </c>
      <c r="C106" s="10" t="s">
        <v>28</v>
      </c>
      <c r="D106" s="10" t="s">
        <v>24</v>
      </c>
      <c r="E106" s="9">
        <v>11.64540672</v>
      </c>
      <c r="F106" s="9">
        <v>881.956390752522</v>
      </c>
      <c r="G106" s="9">
        <v>1063.15865368298</v>
      </c>
      <c r="H106" s="9">
        <v>16.274210567224799</v>
      </c>
      <c r="I106" s="9">
        <v>11.64478111</v>
      </c>
      <c r="J106" s="9">
        <v>1101.5652630470099</v>
      </c>
      <c r="K106" s="9">
        <v>795.11316784965197</v>
      </c>
      <c r="L106" s="9">
        <v>36.748834905384399</v>
      </c>
      <c r="M106" s="9">
        <v>0</v>
      </c>
      <c r="N106" s="9">
        <v>0</v>
      </c>
      <c r="O106" s="9">
        <v>6.0499999999999998E-2</v>
      </c>
      <c r="P106" s="9">
        <v>11.64540672</v>
      </c>
      <c r="Q106" s="9">
        <v>1101.5652630470099</v>
      </c>
      <c r="R106" s="9">
        <v>1063.15865368298</v>
      </c>
      <c r="S106" s="9">
        <v>53.023045472609198</v>
      </c>
      <c r="T106" s="9">
        <v>0</v>
      </c>
      <c r="U106" s="9">
        <v>0</v>
      </c>
      <c r="V106" s="9">
        <v>6.0499999999999998E-2</v>
      </c>
    </row>
    <row r="107" spans="1:22" ht="20" customHeight="1">
      <c r="A107" s="7" t="s">
        <v>22</v>
      </c>
      <c r="B107" s="8">
        <v>947</v>
      </c>
      <c r="C107" s="10" t="s">
        <v>28</v>
      </c>
      <c r="D107" s="10" t="s">
        <v>26</v>
      </c>
      <c r="E107" s="9">
        <v>8.3776540760000007</v>
      </c>
      <c r="F107" s="9">
        <v>1516.0152964106401</v>
      </c>
      <c r="G107" s="9">
        <v>741.47731304895001</v>
      </c>
      <c r="H107" s="9">
        <v>18.284954187996401</v>
      </c>
      <c r="I107" s="9">
        <v>8.4198522570000005</v>
      </c>
      <c r="J107" s="9">
        <v>2131.3822332284299</v>
      </c>
      <c r="K107" s="9">
        <v>868.05007581002496</v>
      </c>
      <c r="L107" s="9">
        <v>28.43986411509</v>
      </c>
      <c r="M107" s="9">
        <v>0</v>
      </c>
      <c r="N107" s="9">
        <v>0</v>
      </c>
      <c r="O107" s="9">
        <v>4.8000000000000001E-2</v>
      </c>
      <c r="P107" s="9">
        <v>8.3776540760000007</v>
      </c>
      <c r="Q107" s="9">
        <v>2131.3822332284299</v>
      </c>
      <c r="R107" s="9">
        <v>868.05007581002496</v>
      </c>
      <c r="S107" s="9">
        <v>46.724818303086501</v>
      </c>
      <c r="T107" s="9">
        <v>0</v>
      </c>
      <c r="U107" s="9">
        <v>0</v>
      </c>
      <c r="V107" s="9">
        <v>4.8000000000000001E-2</v>
      </c>
    </row>
    <row r="108" spans="1:22" ht="20" customHeight="1">
      <c r="A108" s="7" t="s">
        <v>22</v>
      </c>
      <c r="B108" s="8">
        <v>947</v>
      </c>
      <c r="C108" s="10" t="s">
        <v>28</v>
      </c>
      <c r="D108" s="10" t="s">
        <v>25</v>
      </c>
      <c r="E108" s="9">
        <v>6.8600173</v>
      </c>
      <c r="F108" s="9">
        <v>750.95626059168501</v>
      </c>
      <c r="G108" s="9">
        <v>644.06616619619194</v>
      </c>
      <c r="H108" s="9">
        <v>10.628910585486</v>
      </c>
      <c r="I108" s="9">
        <v>6.861228466</v>
      </c>
      <c r="J108" s="9">
        <v>694.41475328282695</v>
      </c>
      <c r="K108" s="9">
        <v>548.73658688966702</v>
      </c>
      <c r="L108" s="9">
        <v>11.284100770033</v>
      </c>
      <c r="M108" s="9">
        <v>0</v>
      </c>
      <c r="N108" s="9">
        <v>0</v>
      </c>
      <c r="O108" s="9">
        <v>2.8000000000000001E-2</v>
      </c>
      <c r="P108" s="9">
        <v>6.8600173</v>
      </c>
      <c r="Q108" s="9">
        <v>750.95626059168501</v>
      </c>
      <c r="R108" s="9">
        <v>644.06616619619194</v>
      </c>
      <c r="S108" s="9">
        <v>21.913011355519</v>
      </c>
      <c r="T108" s="9">
        <v>0</v>
      </c>
      <c r="U108" s="9">
        <v>0</v>
      </c>
      <c r="V108" s="9">
        <v>2.8000000000000001E-2</v>
      </c>
    </row>
    <row r="109" spans="1:22" ht="20" customHeight="1">
      <c r="A109" s="7" t="s">
        <v>22</v>
      </c>
      <c r="B109" s="8">
        <v>948</v>
      </c>
      <c r="C109" s="10" t="s">
        <v>28</v>
      </c>
      <c r="D109" s="10" t="s">
        <v>23</v>
      </c>
      <c r="E109" s="9">
        <v>3.4643239970000002</v>
      </c>
      <c r="F109" s="9">
        <v>515.15076710761298</v>
      </c>
      <c r="G109" s="9">
        <v>275.77156943162402</v>
      </c>
      <c r="H109" s="9">
        <v>9.1790475102209808</v>
      </c>
      <c r="I109" s="9">
        <v>3.5189204219999999</v>
      </c>
      <c r="J109" s="9">
        <v>508.94401814724</v>
      </c>
      <c r="K109" s="9">
        <v>228.14413796503499</v>
      </c>
      <c r="L109" s="9">
        <v>13.4438306403844</v>
      </c>
      <c r="M109" s="9">
        <v>0</v>
      </c>
      <c r="N109" s="9">
        <v>0</v>
      </c>
      <c r="O109" s="9">
        <v>5.7000000000000002E-2</v>
      </c>
      <c r="P109" s="9">
        <v>3.4643239970000002</v>
      </c>
      <c r="Q109" s="9">
        <v>515.15076710761298</v>
      </c>
      <c r="R109" s="9">
        <v>275.77156943162402</v>
      </c>
      <c r="S109" s="9">
        <v>22.622878150605299</v>
      </c>
      <c r="T109" s="9">
        <v>0</v>
      </c>
      <c r="U109" s="9">
        <v>0</v>
      </c>
      <c r="V109" s="9">
        <v>5.7000000000000002E-2</v>
      </c>
    </row>
    <row r="110" spans="1:22" ht="20" customHeight="1">
      <c r="A110" s="7" t="s">
        <v>22</v>
      </c>
      <c r="B110" s="8">
        <v>948</v>
      </c>
      <c r="C110" s="10" t="s">
        <v>28</v>
      </c>
      <c r="D110" s="10" t="s">
        <v>24</v>
      </c>
      <c r="E110" s="9">
        <v>3.981142282</v>
      </c>
      <c r="F110" s="9">
        <v>315.05765807886502</v>
      </c>
      <c r="G110" s="9">
        <v>265.90937027195002</v>
      </c>
      <c r="H110" s="9">
        <v>11.5683356075891</v>
      </c>
      <c r="I110" s="9">
        <v>4.3730673790000001</v>
      </c>
      <c r="J110" s="9">
        <v>280.79207608935297</v>
      </c>
      <c r="K110" s="9">
        <v>281.24138007109599</v>
      </c>
      <c r="L110" s="9">
        <v>14.5032690472844</v>
      </c>
      <c r="M110" s="9">
        <v>0</v>
      </c>
      <c r="N110" s="9">
        <v>0</v>
      </c>
      <c r="O110" s="9">
        <v>6.9000000000000006E-2</v>
      </c>
      <c r="P110" s="9">
        <v>4.3144402499999996</v>
      </c>
      <c r="Q110" s="9">
        <v>315.05765807886502</v>
      </c>
      <c r="R110" s="9">
        <v>281.24138007109599</v>
      </c>
      <c r="S110" s="9">
        <v>26.0716046548735</v>
      </c>
      <c r="T110" s="9">
        <v>0</v>
      </c>
      <c r="U110" s="9">
        <v>0</v>
      </c>
      <c r="V110" s="9">
        <v>6.9000000000000006E-2</v>
      </c>
    </row>
    <row r="111" spans="1:22" ht="20" customHeight="1">
      <c r="A111" s="7" t="s">
        <v>22</v>
      </c>
      <c r="B111" s="8">
        <v>948</v>
      </c>
      <c r="C111" s="10" t="s">
        <v>28</v>
      </c>
      <c r="D111" s="10" t="s">
        <v>26</v>
      </c>
      <c r="E111" s="9">
        <v>8.2369527819999995</v>
      </c>
      <c r="F111" s="9">
        <v>712.693986234264</v>
      </c>
      <c r="G111" s="9">
        <v>466.829590432011</v>
      </c>
      <c r="H111" s="9">
        <v>15.768490558213299</v>
      </c>
      <c r="I111" s="9">
        <v>14.037004469999999</v>
      </c>
      <c r="J111" s="9">
        <v>2003.13464822066</v>
      </c>
      <c r="K111" s="9">
        <v>1486.7374490889699</v>
      </c>
      <c r="L111" s="9">
        <v>125.245733652788</v>
      </c>
      <c r="M111" s="9">
        <v>2</v>
      </c>
      <c r="N111" s="9">
        <v>2.4E-2</v>
      </c>
      <c r="O111" s="9">
        <v>0.33100000000000002</v>
      </c>
      <c r="P111" s="9">
        <v>13.93435478</v>
      </c>
      <c r="Q111" s="9">
        <v>2003.13464822066</v>
      </c>
      <c r="R111" s="9">
        <v>1486.7374490889699</v>
      </c>
      <c r="S111" s="9">
        <v>141.01422421100099</v>
      </c>
      <c r="T111" s="9">
        <v>2</v>
      </c>
      <c r="U111" s="9">
        <v>2.4E-2</v>
      </c>
      <c r="V111" s="9">
        <v>0.33100000000000002</v>
      </c>
    </row>
    <row r="112" spans="1:22" ht="20" customHeight="1">
      <c r="A112" s="7" t="s">
        <v>22</v>
      </c>
      <c r="B112" s="8">
        <v>948</v>
      </c>
      <c r="C112" s="10" t="s">
        <v>28</v>
      </c>
      <c r="D112" s="10" t="s">
        <v>25</v>
      </c>
      <c r="E112" s="9">
        <v>12.26928043</v>
      </c>
      <c r="F112" s="9">
        <v>1700.74481561228</v>
      </c>
      <c r="G112" s="9">
        <v>1219.7837937606801</v>
      </c>
      <c r="H112" s="9">
        <v>17.596375296670399</v>
      </c>
      <c r="I112" s="9">
        <v>12.426913259999999</v>
      </c>
      <c r="J112" s="11">
        <v>2811.3569710101001</v>
      </c>
      <c r="K112" s="9">
        <v>1390.71595476535</v>
      </c>
      <c r="L112" s="9">
        <v>51.734190903339197</v>
      </c>
      <c r="M112" s="9">
        <v>0</v>
      </c>
      <c r="N112" s="9">
        <v>0</v>
      </c>
      <c r="O112" s="9">
        <v>5.6000000000000001E-2</v>
      </c>
      <c r="P112" s="9">
        <v>12.26928043</v>
      </c>
      <c r="Q112" s="11">
        <v>2811.3569710101001</v>
      </c>
      <c r="R112" s="9">
        <v>1390.71595476535</v>
      </c>
      <c r="S112" s="9">
        <v>69.330566200009599</v>
      </c>
      <c r="T112" s="9">
        <v>0</v>
      </c>
      <c r="U112" s="9">
        <v>0</v>
      </c>
      <c r="V112" s="9">
        <v>5.6000000000000001E-2</v>
      </c>
    </row>
    <row r="113" spans="1:22" ht="20" customHeight="1">
      <c r="A113" s="7" t="s">
        <v>22</v>
      </c>
      <c r="B113" s="8">
        <v>949</v>
      </c>
      <c r="C113" s="10" t="s">
        <v>28</v>
      </c>
      <c r="D113" s="10" t="s">
        <v>23</v>
      </c>
      <c r="E113" s="9">
        <v>5.7758798599999999</v>
      </c>
      <c r="F113" s="9">
        <v>388.41865537606702</v>
      </c>
      <c r="G113" s="9">
        <v>469.25135773348802</v>
      </c>
      <c r="H113" s="9">
        <v>11.303073658208801</v>
      </c>
      <c r="I113" s="9">
        <v>5.7757754329999997</v>
      </c>
      <c r="J113" s="9">
        <v>438.083911537294</v>
      </c>
      <c r="K113" s="9">
        <v>303.36776275019503</v>
      </c>
      <c r="L113" s="9">
        <v>12.129971432841399</v>
      </c>
      <c r="M113" s="9">
        <v>0</v>
      </c>
      <c r="N113" s="9">
        <v>0</v>
      </c>
      <c r="O113" s="9">
        <v>3.7499999999999999E-2</v>
      </c>
      <c r="P113" s="9">
        <v>5.7758798599999999</v>
      </c>
      <c r="Q113" s="9">
        <v>438.083911537294</v>
      </c>
      <c r="R113" s="9">
        <v>469.25135773348802</v>
      </c>
      <c r="S113" s="9">
        <v>23.4330450910503</v>
      </c>
      <c r="T113" s="9">
        <v>0</v>
      </c>
      <c r="U113" s="9">
        <v>0</v>
      </c>
      <c r="V113" s="9">
        <v>3.7499999999999999E-2</v>
      </c>
    </row>
    <row r="114" spans="1:22" ht="20" customHeight="1">
      <c r="A114" s="7" t="s">
        <v>22</v>
      </c>
      <c r="B114" s="8">
        <v>949</v>
      </c>
      <c r="C114" s="10" t="s">
        <v>28</v>
      </c>
      <c r="D114" s="10" t="s">
        <v>24</v>
      </c>
      <c r="E114" s="9">
        <v>4.0999088290000003</v>
      </c>
      <c r="F114" s="9">
        <v>483.76534770085402</v>
      </c>
      <c r="G114" s="9">
        <v>287.14348697474702</v>
      </c>
      <c r="H114" s="9">
        <v>7.1680788146326204</v>
      </c>
      <c r="I114" s="9">
        <v>4.1474704740000004</v>
      </c>
      <c r="J114" s="9">
        <v>527.61412930613699</v>
      </c>
      <c r="K114" s="9">
        <v>404.43050428243998</v>
      </c>
      <c r="L114" s="9">
        <v>8.5390439493330508</v>
      </c>
      <c r="M114" s="9">
        <v>0</v>
      </c>
      <c r="N114" s="9">
        <v>0</v>
      </c>
      <c r="O114" s="9">
        <v>2.5000000000000001E-2</v>
      </c>
      <c r="P114" s="9">
        <v>4.0999088290000003</v>
      </c>
      <c r="Q114" s="9">
        <v>527.61412930613699</v>
      </c>
      <c r="R114" s="9">
        <v>404.43050428243998</v>
      </c>
      <c r="S114" s="9">
        <v>15.7071227639657</v>
      </c>
      <c r="T114" s="9">
        <v>0</v>
      </c>
      <c r="U114" s="9">
        <v>0</v>
      </c>
      <c r="V114" s="9">
        <v>2.5000000000000001E-2</v>
      </c>
    </row>
    <row r="115" spans="1:22" ht="20" customHeight="1">
      <c r="A115" s="7" t="s">
        <v>22</v>
      </c>
      <c r="B115" s="8">
        <v>949</v>
      </c>
      <c r="C115" s="10" t="s">
        <v>28</v>
      </c>
      <c r="D115" s="10" t="s">
        <v>26</v>
      </c>
      <c r="E115" s="9">
        <v>10.15324783</v>
      </c>
      <c r="F115" s="9">
        <v>638.91445547591195</v>
      </c>
      <c r="G115" s="9">
        <v>715.23389754622997</v>
      </c>
      <c r="H115" s="9">
        <v>16.291819797826602</v>
      </c>
      <c r="I115" s="9">
        <v>14.06600952</v>
      </c>
      <c r="J115" s="9">
        <v>700.20234793162103</v>
      </c>
      <c r="K115" s="9">
        <v>1060.37958200039</v>
      </c>
      <c r="L115" s="9">
        <v>73.965848706495294</v>
      </c>
      <c r="M115" s="9">
        <v>4</v>
      </c>
      <c r="N115" s="9">
        <v>7.1499999999999994E-2</v>
      </c>
      <c r="O115" s="9">
        <v>0.1565</v>
      </c>
      <c r="P115" s="9">
        <v>14.06600952</v>
      </c>
      <c r="Q115" s="9">
        <v>700.20234793162103</v>
      </c>
      <c r="R115" s="9">
        <v>1060.37958200039</v>
      </c>
      <c r="S115" s="9">
        <v>90.257668504321899</v>
      </c>
      <c r="T115" s="9">
        <v>4</v>
      </c>
      <c r="U115" s="9">
        <v>7.1499999999999994E-2</v>
      </c>
      <c r="V115" s="9">
        <v>0.1565</v>
      </c>
    </row>
    <row r="116" spans="1:22" ht="20" customHeight="1">
      <c r="A116" s="7" t="s">
        <v>22</v>
      </c>
      <c r="B116" s="8">
        <v>949</v>
      </c>
      <c r="C116" s="10" t="s">
        <v>28</v>
      </c>
      <c r="D116" s="10" t="s">
        <v>25</v>
      </c>
      <c r="E116" s="9">
        <v>10.108399390000001</v>
      </c>
      <c r="F116" s="9">
        <v>561.69365488811195</v>
      </c>
      <c r="G116" s="9">
        <v>1342.4079965073799</v>
      </c>
      <c r="H116" s="9">
        <v>11.6616838531559</v>
      </c>
      <c r="I116" s="9">
        <v>10.320320130000001</v>
      </c>
      <c r="J116" s="9">
        <v>1772.4313141697701</v>
      </c>
      <c r="K116" s="9">
        <v>1365.43526492347</v>
      </c>
      <c r="L116" s="9">
        <v>65.918355488713701</v>
      </c>
      <c r="M116" s="9">
        <v>3</v>
      </c>
      <c r="N116" s="9">
        <v>9.0499999999999997E-2</v>
      </c>
      <c r="O116" s="9">
        <v>5.3499999999999999E-2</v>
      </c>
      <c r="P116" s="9">
        <v>10.108399390000001</v>
      </c>
      <c r="Q116" s="9">
        <v>1772.4313141697701</v>
      </c>
      <c r="R116" s="9">
        <v>1365.43526492347</v>
      </c>
      <c r="S116" s="9">
        <v>77.580039341869593</v>
      </c>
      <c r="T116" s="9">
        <v>3</v>
      </c>
      <c r="U116" s="9">
        <v>9.0499999999999997E-2</v>
      </c>
      <c r="V116" s="9">
        <v>5.3499999999999999E-2</v>
      </c>
    </row>
    <row r="117" spans="1:22" ht="20" customHeight="1">
      <c r="A117" s="7" t="s">
        <v>22</v>
      </c>
      <c r="B117" s="8">
        <v>950</v>
      </c>
      <c r="C117" s="10" t="s">
        <v>28</v>
      </c>
      <c r="D117" s="10" t="s">
        <v>23</v>
      </c>
      <c r="E117" s="9">
        <v>8.2765531540000001</v>
      </c>
      <c r="F117" s="9">
        <v>611.92374934964903</v>
      </c>
      <c r="G117" s="9">
        <v>769.84049183177899</v>
      </c>
      <c r="H117" s="9">
        <v>16.627749462003099</v>
      </c>
      <c r="I117" s="9">
        <v>8.3889493940000008</v>
      </c>
      <c r="J117" s="9">
        <v>756.15591536946295</v>
      </c>
      <c r="K117" s="9">
        <v>1116.5202832237801</v>
      </c>
      <c r="L117" s="9">
        <v>15.402985382522299</v>
      </c>
      <c r="M117" s="9">
        <v>0</v>
      </c>
      <c r="N117" s="9">
        <v>0</v>
      </c>
      <c r="O117" s="9">
        <v>5.1999999999999998E-2</v>
      </c>
      <c r="P117" s="9">
        <v>8.2765531540000001</v>
      </c>
      <c r="Q117" s="9">
        <v>756.15591536946295</v>
      </c>
      <c r="R117" s="9">
        <v>1116.5202832237801</v>
      </c>
      <c r="S117" s="9">
        <v>32.030734844525398</v>
      </c>
      <c r="T117" s="9">
        <v>0</v>
      </c>
      <c r="U117" s="9">
        <v>0</v>
      </c>
      <c r="V117" s="9">
        <v>5.1999999999999998E-2</v>
      </c>
    </row>
    <row r="118" spans="1:22" ht="20" customHeight="1">
      <c r="A118" s="7" t="s">
        <v>22</v>
      </c>
      <c r="B118" s="8">
        <v>950</v>
      </c>
      <c r="C118" s="10" t="s">
        <v>28</v>
      </c>
      <c r="D118" s="10" t="s">
        <v>24</v>
      </c>
      <c r="E118" s="9">
        <v>4.3455281259999996</v>
      </c>
      <c r="F118" s="9">
        <v>508.72704284692998</v>
      </c>
      <c r="G118" s="9">
        <v>501.47232115773102</v>
      </c>
      <c r="H118" s="9">
        <v>8.1673551141740592</v>
      </c>
      <c r="I118" s="9">
        <v>4.2835392949999997</v>
      </c>
      <c r="J118" s="9">
        <v>511.52565155866199</v>
      </c>
      <c r="K118" s="9">
        <v>442.92223451864902</v>
      </c>
      <c r="L118" s="9">
        <v>12.172886524560701</v>
      </c>
      <c r="M118" s="9">
        <v>0</v>
      </c>
      <c r="N118" s="9">
        <v>0</v>
      </c>
      <c r="O118" s="9">
        <v>4.4499999999999998E-2</v>
      </c>
      <c r="P118" s="9">
        <v>4.3455281259999996</v>
      </c>
      <c r="Q118" s="9">
        <v>511.52565155866199</v>
      </c>
      <c r="R118" s="9">
        <v>501.47232115773102</v>
      </c>
      <c r="S118" s="9">
        <v>20.3402416387347</v>
      </c>
      <c r="T118" s="9">
        <v>0</v>
      </c>
      <c r="U118" s="9">
        <v>0</v>
      </c>
      <c r="V118" s="9">
        <v>4.4499999999999998E-2</v>
      </c>
    </row>
    <row r="119" spans="1:22" ht="20" customHeight="1">
      <c r="A119" s="7" t="s">
        <v>22</v>
      </c>
      <c r="B119" s="8">
        <v>950</v>
      </c>
      <c r="C119" s="10" t="s">
        <v>28</v>
      </c>
      <c r="D119" s="10" t="s">
        <v>26</v>
      </c>
      <c r="E119" s="9">
        <v>9.5000133509999998</v>
      </c>
      <c r="F119" s="9">
        <v>891.79644128826601</v>
      </c>
      <c r="G119" s="9">
        <v>958.266757268064</v>
      </c>
      <c r="H119" s="9">
        <v>15.928350698507799</v>
      </c>
      <c r="I119" s="9">
        <v>9.6090726849999992</v>
      </c>
      <c r="J119" s="9">
        <v>539.62954742191005</v>
      </c>
      <c r="K119" s="9">
        <v>1578.391437385</v>
      </c>
      <c r="L119" s="9">
        <v>12.183601725550201</v>
      </c>
      <c r="M119" s="9">
        <v>0</v>
      </c>
      <c r="N119" s="9">
        <v>0</v>
      </c>
      <c r="O119" s="9">
        <v>2.1999999999999999E-2</v>
      </c>
      <c r="P119" s="9">
        <v>9.5000133509999998</v>
      </c>
      <c r="Q119" s="9">
        <v>891.79644128826601</v>
      </c>
      <c r="R119" s="9">
        <v>1578.391437385</v>
      </c>
      <c r="S119" s="9">
        <v>28.111952424058</v>
      </c>
      <c r="T119" s="9">
        <v>0</v>
      </c>
      <c r="U119" s="9">
        <v>0</v>
      </c>
      <c r="V119" s="9">
        <v>2.1999999999999999E-2</v>
      </c>
    </row>
    <row r="120" spans="1:22" ht="20" customHeight="1">
      <c r="A120" s="7" t="s">
        <v>22</v>
      </c>
      <c r="B120" s="8">
        <v>950</v>
      </c>
      <c r="C120" s="10" t="s">
        <v>28</v>
      </c>
      <c r="D120" s="10" t="s">
        <v>25</v>
      </c>
      <c r="E120" s="9">
        <v>8.7649106979999996</v>
      </c>
      <c r="F120" s="9">
        <v>700.56850701709402</v>
      </c>
      <c r="G120" s="9">
        <v>733.423829628205</v>
      </c>
      <c r="H120" s="9">
        <v>11.7847881156094</v>
      </c>
      <c r="I120" s="9">
        <v>8.7221670150000001</v>
      </c>
      <c r="J120" s="9">
        <v>662.740255463479</v>
      </c>
      <c r="K120" s="9">
        <v>1051.30813102448</v>
      </c>
      <c r="L120" s="9">
        <v>11.1433971329224</v>
      </c>
      <c r="M120" s="9">
        <v>0</v>
      </c>
      <c r="N120" s="9">
        <v>0</v>
      </c>
      <c r="O120" s="9">
        <v>2.4500000000000001E-2</v>
      </c>
      <c r="P120" s="9">
        <v>8.7649106979999996</v>
      </c>
      <c r="Q120" s="9">
        <v>700.56850701709402</v>
      </c>
      <c r="R120" s="9">
        <v>1051.30813102448</v>
      </c>
      <c r="S120" s="9">
        <v>22.928185248531801</v>
      </c>
      <c r="T120" s="9">
        <v>0</v>
      </c>
      <c r="U120" s="9">
        <v>0</v>
      </c>
      <c r="V120" s="9">
        <v>2.4500000000000001E-2</v>
      </c>
    </row>
    <row r="121" spans="1:22" ht="20" customHeight="1">
      <c r="A121" s="7" t="s">
        <v>22</v>
      </c>
      <c r="B121" s="8">
        <v>956</v>
      </c>
      <c r="C121" s="10" t="s">
        <v>29</v>
      </c>
      <c r="D121" s="10" t="s">
        <v>23</v>
      </c>
      <c r="E121" s="9">
        <v>4.009934425</v>
      </c>
      <c r="F121" s="9">
        <v>906.58768500971098</v>
      </c>
      <c r="G121" s="9">
        <v>525.14857933449798</v>
      </c>
      <c r="H121" s="9">
        <v>9.7699133351606093</v>
      </c>
      <c r="I121" s="9">
        <v>4.2523727420000004</v>
      </c>
      <c r="J121" s="9">
        <v>812.41559762509496</v>
      </c>
      <c r="K121" s="9">
        <v>1042.48878651166</v>
      </c>
      <c r="L121" s="9">
        <v>7.7477596696862303</v>
      </c>
      <c r="M121" s="9">
        <v>0</v>
      </c>
      <c r="N121" s="9">
        <v>0</v>
      </c>
      <c r="O121" s="9">
        <v>2.1499999999999998E-2</v>
      </c>
      <c r="P121" s="9">
        <v>4.009934425</v>
      </c>
      <c r="Q121" s="9">
        <v>906.58768500971098</v>
      </c>
      <c r="R121" s="9">
        <v>1042.48878651166</v>
      </c>
      <c r="S121" s="9">
        <v>17.517673004846799</v>
      </c>
      <c r="T121" s="9">
        <v>0</v>
      </c>
      <c r="U121" s="9">
        <v>0</v>
      </c>
      <c r="V121" s="9">
        <v>2.1499999999999998E-2</v>
      </c>
    </row>
    <row r="122" spans="1:22" ht="20" customHeight="1">
      <c r="A122" s="7" t="s">
        <v>22</v>
      </c>
      <c r="B122" s="8">
        <v>956</v>
      </c>
      <c r="C122" s="10" t="s">
        <v>29</v>
      </c>
      <c r="D122" s="10" t="s">
        <v>24</v>
      </c>
      <c r="E122" s="9">
        <v>7.1812863350000002</v>
      </c>
      <c r="F122" s="9">
        <v>1262.26930154973</v>
      </c>
      <c r="G122" s="9">
        <v>1357.67236290909</v>
      </c>
      <c r="H122" s="9">
        <v>11.6493246094903</v>
      </c>
      <c r="I122" s="9">
        <v>7.0460238459999998</v>
      </c>
      <c r="J122" s="9">
        <v>1153.99803985625</v>
      </c>
      <c r="K122" s="9">
        <v>978.16005351320996</v>
      </c>
      <c r="L122" s="9">
        <v>10.9726049062751</v>
      </c>
      <c r="M122" s="9">
        <v>0</v>
      </c>
      <c r="N122" s="9">
        <v>0</v>
      </c>
      <c r="O122" s="9">
        <v>2.0500000000000001E-2</v>
      </c>
      <c r="P122" s="9">
        <v>7.1812863350000002</v>
      </c>
      <c r="Q122" s="9">
        <v>1262.26930154973</v>
      </c>
      <c r="R122" s="9">
        <v>1357.67236290909</v>
      </c>
      <c r="S122" s="9">
        <v>22.621929515765501</v>
      </c>
      <c r="T122" s="9">
        <v>0</v>
      </c>
      <c r="U122" s="9">
        <v>0</v>
      </c>
      <c r="V122" s="9">
        <v>2.0500000000000001E-2</v>
      </c>
    </row>
    <row r="123" spans="1:22" ht="20" customHeight="1">
      <c r="A123" s="7" t="s">
        <v>22</v>
      </c>
      <c r="B123" s="8">
        <v>956</v>
      </c>
      <c r="C123" s="10" t="s">
        <v>29</v>
      </c>
      <c r="D123" s="10" t="s">
        <v>26</v>
      </c>
      <c r="E123" s="9">
        <v>23.173233029999999</v>
      </c>
      <c r="F123" s="9">
        <v>6967.0040665034903</v>
      </c>
      <c r="G123" s="9">
        <v>4434.8678298593604</v>
      </c>
      <c r="H123" s="9">
        <v>59.3056304246156</v>
      </c>
      <c r="I123" s="9">
        <v>25.213211059999999</v>
      </c>
      <c r="J123" s="9">
        <v>4278.5521785198198</v>
      </c>
      <c r="K123" s="9">
        <v>2711.76912667949</v>
      </c>
      <c r="L123" s="9">
        <v>48.0348399510194</v>
      </c>
      <c r="M123" s="9">
        <v>0</v>
      </c>
      <c r="N123" s="9">
        <v>0</v>
      </c>
      <c r="O123" s="9">
        <v>2.4E-2</v>
      </c>
      <c r="P123" s="9">
        <v>23.173233029999999</v>
      </c>
      <c r="Q123" s="9">
        <v>6967.0040665034903</v>
      </c>
      <c r="R123" s="9">
        <v>4434.8678298593604</v>
      </c>
      <c r="S123" s="9">
        <v>107.34047037563499</v>
      </c>
      <c r="T123" s="9">
        <v>0</v>
      </c>
      <c r="U123" s="9">
        <v>0</v>
      </c>
      <c r="V123" s="9">
        <v>2.4E-2</v>
      </c>
    </row>
    <row r="124" spans="1:22" ht="20" customHeight="1">
      <c r="A124" s="7" t="s">
        <v>22</v>
      </c>
      <c r="B124" s="8">
        <v>956</v>
      </c>
      <c r="C124" s="10" t="s">
        <v>29</v>
      </c>
      <c r="D124" s="10" t="s">
        <v>25</v>
      </c>
      <c r="E124" s="9">
        <v>3.1077146529999999</v>
      </c>
      <c r="F124" s="9">
        <v>6065.1672434945604</v>
      </c>
      <c r="G124" s="9">
        <v>2149.6140697968099</v>
      </c>
      <c r="H124" s="9">
        <v>19.7684510056989</v>
      </c>
      <c r="I124" s="9">
        <v>8.7773122790000002</v>
      </c>
      <c r="J124" s="9">
        <v>6850.2907260947904</v>
      </c>
      <c r="K124" s="9">
        <v>2138.1434167766101</v>
      </c>
      <c r="L124" s="9">
        <v>42.427965865041799</v>
      </c>
      <c r="M124" s="9">
        <v>2</v>
      </c>
      <c r="N124" s="9">
        <v>1.8499999999999999E-2</v>
      </c>
      <c r="O124" s="9">
        <v>1.4E-2</v>
      </c>
      <c r="P124" s="9">
        <v>7.7692346570000002</v>
      </c>
      <c r="Q124" s="9">
        <v>6850.2907260947904</v>
      </c>
      <c r="R124" s="9">
        <v>2149.6140697968099</v>
      </c>
      <c r="S124" s="9">
        <v>62.196416870740599</v>
      </c>
      <c r="T124" s="9">
        <v>2</v>
      </c>
      <c r="U124" s="9">
        <v>1.8499999999999999E-2</v>
      </c>
      <c r="V124" s="9">
        <v>1.4E-2</v>
      </c>
    </row>
    <row r="125" spans="1:22" ht="20" customHeight="1">
      <c r="A125" s="7" t="s">
        <v>22</v>
      </c>
      <c r="B125" s="8">
        <v>957</v>
      </c>
      <c r="C125" s="10" t="s">
        <v>29</v>
      </c>
      <c r="D125" s="10" t="s">
        <v>23</v>
      </c>
      <c r="E125" s="9">
        <v>3.8733699320000001</v>
      </c>
      <c r="F125" s="9">
        <v>1233.84279979914</v>
      </c>
      <c r="G125" s="9">
        <v>786.22049767171598</v>
      </c>
      <c r="H125" s="9">
        <v>7.3753383552076697</v>
      </c>
      <c r="I125" s="9">
        <v>3.8463351729999999</v>
      </c>
      <c r="J125" s="9">
        <v>1269.0063470007799</v>
      </c>
      <c r="K125" s="9">
        <v>613.75587276962005</v>
      </c>
      <c r="L125" s="9">
        <v>10.3568659437355</v>
      </c>
      <c r="M125" s="9">
        <v>0</v>
      </c>
      <c r="N125" s="9">
        <v>0</v>
      </c>
      <c r="O125" s="9">
        <v>2.2499999999999999E-2</v>
      </c>
      <c r="P125" s="9">
        <v>3.8733699320000001</v>
      </c>
      <c r="Q125" s="9">
        <v>1269.0063470007799</v>
      </c>
      <c r="R125" s="9">
        <v>786.22049767171598</v>
      </c>
      <c r="S125" s="9">
        <v>17.732204298943198</v>
      </c>
      <c r="T125" s="9">
        <v>0</v>
      </c>
      <c r="U125" s="9">
        <v>0</v>
      </c>
      <c r="V125" s="9">
        <v>2.2499999999999999E-2</v>
      </c>
    </row>
    <row r="126" spans="1:22" ht="20" customHeight="1">
      <c r="A126" s="7" t="s">
        <v>22</v>
      </c>
      <c r="B126" s="8">
        <v>957</v>
      </c>
      <c r="C126" s="10" t="s">
        <v>29</v>
      </c>
      <c r="D126" s="10" t="s">
        <v>24</v>
      </c>
      <c r="E126" s="9">
        <v>17.30362701</v>
      </c>
      <c r="F126" s="9">
        <v>862.05005424669696</v>
      </c>
      <c r="G126" s="9">
        <v>4097.3974742027904</v>
      </c>
      <c r="H126" s="9">
        <v>20.520958326774299</v>
      </c>
      <c r="I126" s="9">
        <v>17.157691960000001</v>
      </c>
      <c r="J126" s="9">
        <v>2160.2683929599798</v>
      </c>
      <c r="K126" s="9">
        <v>2700.9775908275101</v>
      </c>
      <c r="L126" s="9">
        <v>48.170611436155198</v>
      </c>
      <c r="M126" s="9">
        <v>2</v>
      </c>
      <c r="N126" s="9">
        <v>8.9999999999999993E-3</v>
      </c>
      <c r="O126" s="9">
        <v>7.0999999999999994E-2</v>
      </c>
      <c r="P126" s="9">
        <v>17.30362701</v>
      </c>
      <c r="Q126" s="9">
        <v>2160.2683929599798</v>
      </c>
      <c r="R126" s="9">
        <v>4097.3974742027904</v>
      </c>
      <c r="S126" s="9">
        <v>68.691569762929504</v>
      </c>
      <c r="T126" s="9">
        <v>2</v>
      </c>
      <c r="U126" s="9">
        <v>8.9999999999999993E-3</v>
      </c>
      <c r="V126" s="9">
        <v>7.0999999999999994E-2</v>
      </c>
    </row>
    <row r="127" spans="1:22" ht="20" customHeight="1">
      <c r="A127" s="7" t="s">
        <v>22</v>
      </c>
      <c r="B127" s="8">
        <v>957</v>
      </c>
      <c r="C127" s="10" t="s">
        <v>29</v>
      </c>
      <c r="D127" s="10" t="s">
        <v>26</v>
      </c>
      <c r="E127" s="9">
        <v>28.467996599999999</v>
      </c>
      <c r="F127" s="9">
        <v>4416.5547336196596</v>
      </c>
      <c r="G127" s="9">
        <v>4371.49360911033</v>
      </c>
      <c r="H127" s="9">
        <v>45.645221498526297</v>
      </c>
      <c r="I127" s="9">
        <v>28.023584369999998</v>
      </c>
      <c r="J127" s="11">
        <v>4647.2360008511996</v>
      </c>
      <c r="K127" s="9">
        <v>2144.15948377623</v>
      </c>
      <c r="L127" s="9">
        <v>83.087988284586501</v>
      </c>
      <c r="M127" s="9">
        <v>2</v>
      </c>
      <c r="N127" s="9">
        <v>2.8500000000000001E-2</v>
      </c>
      <c r="O127" s="9">
        <v>8.1000000000000003E-2</v>
      </c>
      <c r="P127" s="9">
        <v>28.467996599999999</v>
      </c>
      <c r="Q127" s="11">
        <v>4647.2360008511996</v>
      </c>
      <c r="R127" s="9">
        <v>4371.49360911033</v>
      </c>
      <c r="S127" s="9">
        <v>128.73320978311301</v>
      </c>
      <c r="T127" s="9">
        <v>2</v>
      </c>
      <c r="U127" s="9">
        <v>2.8500000000000001E-2</v>
      </c>
      <c r="V127" s="9">
        <v>8.1000000000000003E-2</v>
      </c>
    </row>
    <row r="128" spans="1:22" ht="20" customHeight="1">
      <c r="A128" s="7" t="s">
        <v>22</v>
      </c>
      <c r="B128" s="8">
        <v>957</v>
      </c>
      <c r="C128" s="10" t="s">
        <v>29</v>
      </c>
      <c r="D128" s="10" t="s">
        <v>25</v>
      </c>
      <c r="E128" s="9">
        <v>9.3245124819999994</v>
      </c>
      <c r="F128" s="9">
        <v>2150.4696803644101</v>
      </c>
      <c r="G128" s="9">
        <v>2142.6209846919201</v>
      </c>
      <c r="H128" s="9">
        <v>13.217217810571199</v>
      </c>
      <c r="I128" s="9">
        <v>9.4959974290000009</v>
      </c>
      <c r="J128" s="9">
        <v>4893.184583108</v>
      </c>
      <c r="K128" s="9">
        <v>2254.15866630653</v>
      </c>
      <c r="L128" s="9">
        <v>69.973561872808702</v>
      </c>
      <c r="M128" s="9">
        <v>4</v>
      </c>
      <c r="N128" s="9">
        <v>2.4500000000000001E-2</v>
      </c>
      <c r="O128" s="9">
        <v>5.45E-2</v>
      </c>
      <c r="P128" s="9">
        <v>9.3245124819999994</v>
      </c>
      <c r="Q128" s="9">
        <v>4893.184583108</v>
      </c>
      <c r="R128" s="9">
        <v>2254.15866630653</v>
      </c>
      <c r="S128" s="9">
        <v>83.190779683379802</v>
      </c>
      <c r="T128" s="9">
        <v>4</v>
      </c>
      <c r="U128" s="9">
        <v>2.4500000000000001E-2</v>
      </c>
      <c r="V128" s="9">
        <v>5.45E-2</v>
      </c>
    </row>
    <row r="129" spans="1:22" ht="20" customHeight="1">
      <c r="A129" s="7" t="s">
        <v>22</v>
      </c>
      <c r="B129" s="8">
        <v>958</v>
      </c>
      <c r="C129" s="10" t="s">
        <v>29</v>
      </c>
      <c r="D129" s="10" t="s">
        <v>23</v>
      </c>
      <c r="E129" s="9">
        <v>4.6979432110000001</v>
      </c>
      <c r="F129" s="9">
        <v>1103.95873726379</v>
      </c>
      <c r="G129" s="9">
        <v>1068.07883627467</v>
      </c>
      <c r="H129" s="9">
        <v>7.67913685140834</v>
      </c>
      <c r="I129" s="9">
        <v>5.1059393880000004</v>
      </c>
      <c r="J129" s="9">
        <v>506.34750677972198</v>
      </c>
      <c r="K129" s="9">
        <v>363.56116482905901</v>
      </c>
      <c r="L129" s="9">
        <v>16.313523540932401</v>
      </c>
      <c r="M129" s="9">
        <v>0</v>
      </c>
      <c r="N129" s="9">
        <v>0</v>
      </c>
      <c r="O129" s="9">
        <v>5.0999999999999997E-2</v>
      </c>
      <c r="P129" s="9">
        <v>5.0449361799999997</v>
      </c>
      <c r="Q129" s="9">
        <v>1103.95873726379</v>
      </c>
      <c r="R129" s="9">
        <v>1068.07883627467</v>
      </c>
      <c r="S129" s="9">
        <v>23.992660392340799</v>
      </c>
      <c r="T129" s="9">
        <v>0</v>
      </c>
      <c r="U129" s="9">
        <v>0</v>
      </c>
      <c r="V129" s="9">
        <v>5.0999999999999997E-2</v>
      </c>
    </row>
    <row r="130" spans="1:22" ht="20" customHeight="1">
      <c r="A130" s="7" t="s">
        <v>22</v>
      </c>
      <c r="B130" s="8">
        <v>958</v>
      </c>
      <c r="C130" s="10" t="s">
        <v>29</v>
      </c>
      <c r="D130" s="10" t="s">
        <v>24</v>
      </c>
      <c r="E130" s="9">
        <v>7.9714288709999996</v>
      </c>
      <c r="F130" s="9">
        <v>837.47947185780902</v>
      </c>
      <c r="G130" s="9">
        <v>1880.0914560932399</v>
      </c>
      <c r="H130" s="9">
        <v>9.1676169276530892</v>
      </c>
      <c r="I130" s="9">
        <v>7.8550577160000001</v>
      </c>
      <c r="J130" s="9">
        <v>488.21652330924502</v>
      </c>
      <c r="K130" s="11">
        <v>1304.9084183683001</v>
      </c>
      <c r="L130" s="9">
        <v>21.293281111813499</v>
      </c>
      <c r="M130" s="9">
        <v>3</v>
      </c>
      <c r="N130" s="9">
        <v>0.02</v>
      </c>
      <c r="O130" s="9">
        <v>2.5999999999999999E-2</v>
      </c>
      <c r="P130" s="9">
        <v>7.9714288709999996</v>
      </c>
      <c r="Q130" s="9">
        <v>837.47947185780902</v>
      </c>
      <c r="R130" s="9">
        <v>1880.0914560932399</v>
      </c>
      <c r="S130" s="9">
        <v>30.4608980394665</v>
      </c>
      <c r="T130" s="9">
        <v>3</v>
      </c>
      <c r="U130" s="9">
        <v>0.02</v>
      </c>
      <c r="V130" s="9">
        <v>2.5999999999999999E-2</v>
      </c>
    </row>
    <row r="131" spans="1:22" ht="20" customHeight="1">
      <c r="A131" s="7" t="s">
        <v>22</v>
      </c>
      <c r="B131" s="8">
        <v>958</v>
      </c>
      <c r="C131" s="10" t="s">
        <v>29</v>
      </c>
      <c r="D131" s="10" t="s">
        <v>26</v>
      </c>
      <c r="E131" s="9">
        <v>11.22165012</v>
      </c>
      <c r="F131" s="9">
        <v>4192.8583754118099</v>
      </c>
      <c r="G131" s="11">
        <v>1251.8765142295999</v>
      </c>
      <c r="H131" s="9">
        <v>24.624479974464499</v>
      </c>
      <c r="I131" s="9">
        <v>19.674119950000001</v>
      </c>
      <c r="J131" s="9">
        <v>2234.6056868302298</v>
      </c>
      <c r="K131" s="9">
        <v>3055.368275108</v>
      </c>
      <c r="L131" s="9">
        <v>112.427058439908</v>
      </c>
      <c r="M131" s="9">
        <v>2</v>
      </c>
      <c r="N131" s="9">
        <v>3.15E-2</v>
      </c>
      <c r="O131" s="9">
        <v>0.30149999999999999</v>
      </c>
      <c r="P131" s="9">
        <v>19.674119950000001</v>
      </c>
      <c r="Q131" s="9">
        <v>4192.8583754118099</v>
      </c>
      <c r="R131" s="9">
        <v>3055.368275108</v>
      </c>
      <c r="S131" s="9">
        <v>137.051538414373</v>
      </c>
      <c r="T131" s="9">
        <v>2</v>
      </c>
      <c r="U131" s="9">
        <v>3.15E-2</v>
      </c>
      <c r="V131" s="9">
        <v>0.30149999999999999</v>
      </c>
    </row>
    <row r="132" spans="1:22" ht="20" customHeight="1">
      <c r="A132" s="7" t="s">
        <v>22</v>
      </c>
      <c r="B132" s="8">
        <v>958</v>
      </c>
      <c r="C132" s="10" t="s">
        <v>29</v>
      </c>
      <c r="D132" s="10" t="s">
        <v>25</v>
      </c>
      <c r="E132" s="9">
        <v>11.92007351</v>
      </c>
      <c r="F132" s="9">
        <v>3607.1929381600598</v>
      </c>
      <c r="G132" s="9">
        <v>3837.55285215501</v>
      </c>
      <c r="H132" s="9">
        <v>16.824696354490701</v>
      </c>
      <c r="I132" s="9">
        <v>11.660037040000001</v>
      </c>
      <c r="J132" s="11">
        <v>3949.5159140439</v>
      </c>
      <c r="K132" s="9">
        <v>3592.7064456538501</v>
      </c>
      <c r="L132" s="9">
        <v>83.032657519705594</v>
      </c>
      <c r="M132" s="9">
        <v>5</v>
      </c>
      <c r="N132" s="9">
        <v>5.7000000000000002E-2</v>
      </c>
      <c r="O132" s="9">
        <v>6.5500000000000003E-2</v>
      </c>
      <c r="P132" s="9">
        <v>11.92007351</v>
      </c>
      <c r="Q132" s="11">
        <v>3949.5159140439</v>
      </c>
      <c r="R132" s="9">
        <v>3837.55285215501</v>
      </c>
      <c r="S132" s="9">
        <v>99.857353874196406</v>
      </c>
      <c r="T132" s="9">
        <v>5</v>
      </c>
      <c r="U132" s="9">
        <v>5.7000000000000002E-2</v>
      </c>
      <c r="V132" s="9">
        <v>6.5500000000000003E-2</v>
      </c>
    </row>
    <row r="133" spans="1:22" ht="20" customHeight="1">
      <c r="A133" s="7" t="s">
        <v>22</v>
      </c>
      <c r="B133" s="8">
        <v>959</v>
      </c>
      <c r="C133" s="10" t="s">
        <v>29</v>
      </c>
      <c r="D133" s="10" t="s">
        <v>23</v>
      </c>
      <c r="E133" s="9">
        <v>5.186035156</v>
      </c>
      <c r="F133" s="9">
        <v>748.62412424009199</v>
      </c>
      <c r="G133" s="9">
        <v>1172.0371909918399</v>
      </c>
      <c r="H133" s="9">
        <v>8.4687504178392192</v>
      </c>
      <c r="I133" s="9">
        <v>5.186035156</v>
      </c>
      <c r="J133" s="9">
        <v>745.16963867676702</v>
      </c>
      <c r="K133" s="9">
        <v>805.93921870862505</v>
      </c>
      <c r="L133" s="9">
        <v>8.0189845155978894</v>
      </c>
      <c r="M133" s="9">
        <v>0</v>
      </c>
      <c r="N133" s="9">
        <v>0</v>
      </c>
      <c r="O133" s="9">
        <v>2.1499999999999998E-2</v>
      </c>
      <c r="P133" s="9">
        <v>5.186035156</v>
      </c>
      <c r="Q133" s="9">
        <v>748.62412424009199</v>
      </c>
      <c r="R133" s="9">
        <v>1172.0371909918399</v>
      </c>
      <c r="S133" s="9">
        <v>16.4877349334371</v>
      </c>
      <c r="T133" s="9">
        <v>0</v>
      </c>
      <c r="U133" s="9">
        <v>0</v>
      </c>
      <c r="V133" s="9">
        <v>2.1499999999999998E-2</v>
      </c>
    </row>
    <row r="134" spans="1:22" ht="20" customHeight="1">
      <c r="A134" s="7" t="s">
        <v>22</v>
      </c>
      <c r="B134" s="8">
        <v>959</v>
      </c>
      <c r="C134" s="10" t="s">
        <v>29</v>
      </c>
      <c r="D134" s="10" t="s">
        <v>24</v>
      </c>
      <c r="E134" s="9">
        <v>6.7832231519999997</v>
      </c>
      <c r="F134" s="9">
        <v>1526.23626345649</v>
      </c>
      <c r="G134" s="9">
        <v>1393.7903494048201</v>
      </c>
      <c r="H134" s="9">
        <v>11.6753173956951</v>
      </c>
      <c r="I134" s="9">
        <v>6.7832231519999997</v>
      </c>
      <c r="J134" s="9">
        <v>1499.4420441806501</v>
      </c>
      <c r="K134" s="9">
        <v>788.059372177157</v>
      </c>
      <c r="L134" s="9">
        <v>16.029168947754499</v>
      </c>
      <c r="M134" s="9">
        <v>0</v>
      </c>
      <c r="N134" s="9">
        <v>0</v>
      </c>
      <c r="O134" s="9">
        <v>2.5999999999999999E-2</v>
      </c>
      <c r="P134" s="9">
        <v>6.7832231519999997</v>
      </c>
      <c r="Q134" s="9">
        <v>1526.23626345649</v>
      </c>
      <c r="R134" s="9">
        <v>1393.7903494048201</v>
      </c>
      <c r="S134" s="9">
        <v>27.704486343449599</v>
      </c>
      <c r="T134" s="9">
        <v>0</v>
      </c>
      <c r="U134" s="9">
        <v>0</v>
      </c>
      <c r="V134" s="9">
        <v>2.5999999999999999E-2</v>
      </c>
    </row>
    <row r="135" spans="1:22" ht="20" customHeight="1">
      <c r="A135" s="7" t="s">
        <v>22</v>
      </c>
      <c r="B135" s="8">
        <v>959</v>
      </c>
      <c r="C135" s="10" t="s">
        <v>29</v>
      </c>
      <c r="D135" s="10" t="s">
        <v>26</v>
      </c>
      <c r="E135" s="9">
        <v>23.968574520000001</v>
      </c>
      <c r="F135" s="9">
        <v>5434.3266189308497</v>
      </c>
      <c r="G135" s="11">
        <v>1782.8741863209</v>
      </c>
      <c r="H135" s="9">
        <v>51.139574696045699</v>
      </c>
      <c r="I135" s="9">
        <v>24.311798100000001</v>
      </c>
      <c r="J135" s="9">
        <v>4651.4463622261101</v>
      </c>
      <c r="K135" s="9">
        <v>2172.09447734266</v>
      </c>
      <c r="L135" s="9">
        <v>48.624315537347897</v>
      </c>
      <c r="M135" s="9">
        <v>0</v>
      </c>
      <c r="N135" s="9">
        <v>0</v>
      </c>
      <c r="O135" s="9">
        <v>0.03</v>
      </c>
      <c r="P135" s="9">
        <v>23.968574520000001</v>
      </c>
      <c r="Q135" s="9">
        <v>5434.3266189308497</v>
      </c>
      <c r="R135" s="9">
        <v>2172.09447734266</v>
      </c>
      <c r="S135" s="9">
        <v>99.763890233393596</v>
      </c>
      <c r="T135" s="9">
        <v>0</v>
      </c>
      <c r="U135" s="9">
        <v>0</v>
      </c>
      <c r="V135" s="9">
        <v>0.03</v>
      </c>
    </row>
    <row r="136" spans="1:22" ht="20" customHeight="1">
      <c r="A136" s="7" t="s">
        <v>22</v>
      </c>
      <c r="B136" s="8">
        <v>959</v>
      </c>
      <c r="C136" s="10" t="s">
        <v>29</v>
      </c>
      <c r="D136" s="10" t="s">
        <v>25</v>
      </c>
      <c r="E136" s="9">
        <v>8.6781244280000003</v>
      </c>
      <c r="F136" s="9">
        <v>1204.28196154079</v>
      </c>
      <c r="G136" s="9">
        <v>2088.9072644572602</v>
      </c>
      <c r="H136" s="9">
        <v>10.241023637929599</v>
      </c>
      <c r="I136" s="9">
        <v>8.9631719590000003</v>
      </c>
      <c r="J136" s="9">
        <v>1477.3082087121199</v>
      </c>
      <c r="K136" s="11">
        <v>2649.2742556488001</v>
      </c>
      <c r="L136" s="9">
        <v>52.815070984985603</v>
      </c>
      <c r="M136" s="9">
        <v>2</v>
      </c>
      <c r="N136" s="9">
        <v>4.8500000000000001E-2</v>
      </c>
      <c r="O136" s="9">
        <v>0.13700000000000001</v>
      </c>
      <c r="P136" s="9">
        <v>8.6781244280000003</v>
      </c>
      <c r="Q136" s="9">
        <v>1477.3082087121199</v>
      </c>
      <c r="R136" s="11">
        <v>2649.2742556488001</v>
      </c>
      <c r="S136" s="9">
        <v>63.056094622915197</v>
      </c>
      <c r="T136" s="9">
        <v>2</v>
      </c>
      <c r="U136" s="9">
        <v>4.8500000000000001E-2</v>
      </c>
      <c r="V136" s="9">
        <v>0.13700000000000001</v>
      </c>
    </row>
    <row r="137" spans="1:22" ht="20" customHeight="1">
      <c r="A137" s="7" t="s">
        <v>22</v>
      </c>
      <c r="B137" s="8">
        <v>960</v>
      </c>
      <c r="C137" s="10" t="s">
        <v>29</v>
      </c>
      <c r="D137" s="10" t="s">
        <v>23</v>
      </c>
      <c r="E137" s="9">
        <v>2.784729719</v>
      </c>
      <c r="F137" s="9">
        <v>279.71324538616898</v>
      </c>
      <c r="G137" s="9">
        <v>350.21353466316998</v>
      </c>
      <c r="H137" s="9">
        <v>5.0837581777734604</v>
      </c>
      <c r="I137" s="9">
        <v>2.7875151630000001</v>
      </c>
      <c r="J137" s="9">
        <v>287.66844021639503</v>
      </c>
      <c r="K137" s="9">
        <v>471.87755591103399</v>
      </c>
      <c r="L137" s="9">
        <v>3.2049528794065698</v>
      </c>
      <c r="M137" s="9">
        <v>0</v>
      </c>
      <c r="N137" s="9">
        <v>0</v>
      </c>
      <c r="O137" s="9">
        <v>2.0500000000000001E-2</v>
      </c>
      <c r="P137" s="9">
        <v>2.784729719</v>
      </c>
      <c r="Q137" s="9">
        <v>287.66844021639503</v>
      </c>
      <c r="R137" s="9">
        <v>471.87755591103399</v>
      </c>
      <c r="S137" s="9">
        <v>8.2887110571800307</v>
      </c>
      <c r="T137" s="9">
        <v>0</v>
      </c>
      <c r="U137" s="9">
        <v>0</v>
      </c>
      <c r="V137" s="9">
        <v>2.0500000000000001E-2</v>
      </c>
    </row>
    <row r="138" spans="1:22" ht="20" customHeight="1">
      <c r="A138" s="7" t="s">
        <v>22</v>
      </c>
      <c r="B138" s="8">
        <v>960</v>
      </c>
      <c r="C138" s="10" t="s">
        <v>29</v>
      </c>
      <c r="D138" s="10" t="s">
        <v>24</v>
      </c>
      <c r="E138" s="9">
        <v>8.2085399629999998</v>
      </c>
      <c r="F138" s="9">
        <v>511.16943730769202</v>
      </c>
      <c r="G138" s="9">
        <v>1210.9826870598299</v>
      </c>
      <c r="H138" s="9">
        <v>18.7573828624074</v>
      </c>
      <c r="I138" s="9">
        <v>8.4039192200000006</v>
      </c>
      <c r="J138" s="9">
        <v>791.68715439860205</v>
      </c>
      <c r="K138" s="9">
        <v>536.63976096659098</v>
      </c>
      <c r="L138" s="9">
        <v>14.7339696175234</v>
      </c>
      <c r="M138" s="9">
        <v>0</v>
      </c>
      <c r="N138" s="9">
        <v>0</v>
      </c>
      <c r="O138" s="9">
        <v>3.3500000000000002E-2</v>
      </c>
      <c r="P138" s="9">
        <v>8.2085399629999998</v>
      </c>
      <c r="Q138" s="9">
        <v>791.68715439860205</v>
      </c>
      <c r="R138" s="9">
        <v>1210.9826870598299</v>
      </c>
      <c r="S138" s="9">
        <v>33.491352479930796</v>
      </c>
      <c r="T138" s="9">
        <v>0</v>
      </c>
      <c r="U138" s="9">
        <v>0</v>
      </c>
      <c r="V138" s="9">
        <v>3.3500000000000002E-2</v>
      </c>
    </row>
    <row r="139" spans="1:22" ht="20" customHeight="1">
      <c r="A139" s="7" t="s">
        <v>22</v>
      </c>
      <c r="B139" s="8">
        <v>960</v>
      </c>
      <c r="C139" s="10" t="s">
        <v>29</v>
      </c>
      <c r="D139" s="10" t="s">
        <v>26</v>
      </c>
      <c r="E139" s="9">
        <v>16.509601589999999</v>
      </c>
      <c r="F139" s="9">
        <v>1308.89126845493</v>
      </c>
      <c r="G139" s="9">
        <v>1782.25655169386</v>
      </c>
      <c r="H139" s="9">
        <v>22.854718548791901</v>
      </c>
      <c r="I139" s="9">
        <v>16.692340850000001</v>
      </c>
      <c r="J139" s="9">
        <v>1786.98701479137</v>
      </c>
      <c r="K139" s="9">
        <v>2758.8160943026401</v>
      </c>
      <c r="L139" s="9">
        <v>51.621914635035701</v>
      </c>
      <c r="M139" s="9">
        <v>2</v>
      </c>
      <c r="N139" s="9">
        <v>1.35E-2</v>
      </c>
      <c r="O139" s="9">
        <v>4.2500000000000003E-2</v>
      </c>
      <c r="P139" s="9">
        <v>16.509601589999999</v>
      </c>
      <c r="Q139" s="9">
        <v>1786.98701479137</v>
      </c>
      <c r="R139" s="9">
        <v>2758.8160943026401</v>
      </c>
      <c r="S139" s="9">
        <v>74.476633183827602</v>
      </c>
      <c r="T139" s="9">
        <v>2</v>
      </c>
      <c r="U139" s="9">
        <v>1.35E-2</v>
      </c>
      <c r="V139" s="9">
        <v>4.2500000000000003E-2</v>
      </c>
    </row>
    <row r="140" spans="1:22" ht="20" customHeight="1">
      <c r="A140" s="7" t="s">
        <v>22</v>
      </c>
      <c r="B140" s="8">
        <v>960</v>
      </c>
      <c r="C140" s="10" t="s">
        <v>29</v>
      </c>
      <c r="D140" s="10" t="s">
        <v>25</v>
      </c>
      <c r="E140" s="9">
        <v>14.045054439999999</v>
      </c>
      <c r="F140" s="9">
        <v>2615.9506364250201</v>
      </c>
      <c r="G140" s="9">
        <v>3149.7803538379899</v>
      </c>
      <c r="H140" s="9">
        <v>18.8610589615264</v>
      </c>
      <c r="I140" s="9">
        <v>13.50898361</v>
      </c>
      <c r="J140" s="9">
        <v>2872.5270602703899</v>
      </c>
      <c r="K140" s="9">
        <v>1500.19839617871</v>
      </c>
      <c r="L140" s="9">
        <v>23.364125504029602</v>
      </c>
      <c r="M140" s="9">
        <v>0</v>
      </c>
      <c r="N140" s="9">
        <v>0</v>
      </c>
      <c r="O140" s="9">
        <v>2.3E-2</v>
      </c>
      <c r="P140" s="9">
        <v>14.045054439999999</v>
      </c>
      <c r="Q140" s="9">
        <v>2872.5270602703899</v>
      </c>
      <c r="R140" s="9">
        <v>3149.7803538379899</v>
      </c>
      <c r="S140" s="9">
        <v>42.225184465555998</v>
      </c>
      <c r="T140" s="9">
        <v>0</v>
      </c>
      <c r="U140" s="9">
        <v>0</v>
      </c>
      <c r="V140" s="9">
        <v>2.3E-2</v>
      </c>
    </row>
    <row r="141" spans="1:22" ht="20" customHeight="1">
      <c r="A141" s="7" t="s">
        <v>22</v>
      </c>
      <c r="B141" s="8">
        <v>961</v>
      </c>
      <c r="C141" s="10" t="s">
        <v>29</v>
      </c>
      <c r="D141" s="10" t="s">
        <v>23</v>
      </c>
      <c r="E141" s="9">
        <v>3.6478459839999999</v>
      </c>
      <c r="F141" s="9">
        <v>1100.3587984537701</v>
      </c>
      <c r="G141" s="9">
        <v>828.33664273620798</v>
      </c>
      <c r="H141" s="9">
        <v>8.6880260326907592</v>
      </c>
      <c r="I141" s="9">
        <v>3.6248922349999999</v>
      </c>
      <c r="J141" s="9">
        <v>1378.13115550777</v>
      </c>
      <c r="K141" s="9">
        <v>681.07454999300705</v>
      </c>
      <c r="L141" s="9">
        <v>10.869086129852001</v>
      </c>
      <c r="M141" s="9">
        <v>0</v>
      </c>
      <c r="N141" s="9">
        <v>0</v>
      </c>
      <c r="O141" s="9">
        <v>2.0500000000000001E-2</v>
      </c>
      <c r="P141" s="9">
        <v>3.6478459839999999</v>
      </c>
      <c r="Q141" s="9">
        <v>1378.13115550777</v>
      </c>
      <c r="R141" s="9">
        <v>828.33664273620798</v>
      </c>
      <c r="S141" s="9">
        <v>19.557112162542701</v>
      </c>
      <c r="T141" s="9">
        <v>0</v>
      </c>
      <c r="U141" s="9">
        <v>0</v>
      </c>
      <c r="V141" s="9">
        <v>2.0500000000000001E-2</v>
      </c>
    </row>
    <row r="142" spans="1:22" ht="20" customHeight="1">
      <c r="A142" s="7" t="s">
        <v>22</v>
      </c>
      <c r="B142" s="8">
        <v>961</v>
      </c>
      <c r="C142" s="10" t="s">
        <v>29</v>
      </c>
      <c r="D142" s="10" t="s">
        <v>24</v>
      </c>
      <c r="E142" s="9">
        <v>13.664553639999999</v>
      </c>
      <c r="F142" s="9">
        <v>3272.29494971134</v>
      </c>
      <c r="G142" s="9">
        <v>3268.4854047004701</v>
      </c>
      <c r="H142" s="9">
        <v>19.518913598861399</v>
      </c>
      <c r="I142" s="9">
        <v>17.405195240000001</v>
      </c>
      <c r="J142" s="9">
        <v>3858.79489180264</v>
      </c>
      <c r="K142" s="9">
        <v>1926.10811263869</v>
      </c>
      <c r="L142" s="9">
        <v>69.316511585765397</v>
      </c>
      <c r="M142" s="9">
        <v>2</v>
      </c>
      <c r="N142" s="9">
        <v>2.4E-2</v>
      </c>
      <c r="O142" s="9">
        <v>6.8000000000000005E-2</v>
      </c>
      <c r="P142" s="9">
        <v>17.169193270000001</v>
      </c>
      <c r="Q142" s="9">
        <v>3858.79489180264</v>
      </c>
      <c r="R142" s="9">
        <v>3268.4854047004701</v>
      </c>
      <c r="S142" s="9">
        <v>88.8354251846268</v>
      </c>
      <c r="T142" s="9">
        <v>2</v>
      </c>
      <c r="U142" s="9">
        <v>2.4E-2</v>
      </c>
      <c r="V142" s="9">
        <v>6.8000000000000005E-2</v>
      </c>
    </row>
    <row r="143" spans="1:22" ht="20" customHeight="1">
      <c r="A143" s="7" t="s">
        <v>22</v>
      </c>
      <c r="B143" s="8">
        <v>961</v>
      </c>
      <c r="C143" s="10" t="s">
        <v>29</v>
      </c>
      <c r="D143" s="10" t="s">
        <v>26</v>
      </c>
      <c r="E143" s="9">
        <v>15.359221460000001</v>
      </c>
      <c r="F143" s="9">
        <v>1641.99797149495</v>
      </c>
      <c r="G143" s="9">
        <v>2292.0183386068402</v>
      </c>
      <c r="H143" s="9">
        <v>22.222139042511898</v>
      </c>
      <c r="I143" s="9">
        <v>15.49204445</v>
      </c>
      <c r="J143" s="9">
        <v>1161.4569449067601</v>
      </c>
      <c r="K143" s="9">
        <v>1950.0711459588199</v>
      </c>
      <c r="L143" s="9">
        <v>19.3921695688414</v>
      </c>
      <c r="M143" s="9">
        <v>0</v>
      </c>
      <c r="N143" s="9">
        <v>0</v>
      </c>
      <c r="O143" s="9">
        <v>2.7E-2</v>
      </c>
      <c r="P143" s="9">
        <v>15.359221460000001</v>
      </c>
      <c r="Q143" s="9">
        <v>1641.99797149495</v>
      </c>
      <c r="R143" s="9">
        <v>2292.0183386068402</v>
      </c>
      <c r="S143" s="9">
        <v>41.614308611353302</v>
      </c>
      <c r="T143" s="9">
        <v>0</v>
      </c>
      <c r="U143" s="9">
        <v>0</v>
      </c>
      <c r="V143" s="9">
        <v>2.7E-2</v>
      </c>
    </row>
    <row r="144" spans="1:22" ht="20" customHeight="1">
      <c r="A144" s="7" t="s">
        <v>22</v>
      </c>
      <c r="B144" s="8">
        <v>961</v>
      </c>
      <c r="C144" s="10" t="s">
        <v>29</v>
      </c>
      <c r="D144" s="10" t="s">
        <v>25</v>
      </c>
      <c r="E144" s="9">
        <v>10.681175229999999</v>
      </c>
      <c r="F144" s="9">
        <v>1625.48743533217</v>
      </c>
      <c r="G144" s="9">
        <v>2043.4368859533799</v>
      </c>
      <c r="H144" s="9">
        <v>13.943853420978501</v>
      </c>
      <c r="I144" s="9">
        <v>10.300884249999999</v>
      </c>
      <c r="J144" s="11">
        <v>3073.6090699192</v>
      </c>
      <c r="K144" s="11">
        <v>2232.8909585372999</v>
      </c>
      <c r="L144" s="9">
        <v>41.091175276862401</v>
      </c>
      <c r="M144" s="9">
        <v>2</v>
      </c>
      <c r="N144" s="9">
        <v>8.5000000000000006E-3</v>
      </c>
      <c r="O144" s="9">
        <v>2.3E-2</v>
      </c>
      <c r="P144" s="9">
        <v>10.681175229999999</v>
      </c>
      <c r="Q144" s="11">
        <v>3073.6090699192</v>
      </c>
      <c r="R144" s="11">
        <v>2232.8909585372999</v>
      </c>
      <c r="S144" s="9">
        <v>55.035028697840801</v>
      </c>
      <c r="T144" s="9">
        <v>2</v>
      </c>
      <c r="U144" s="9">
        <v>8.5000000000000006E-3</v>
      </c>
      <c r="V144" s="9">
        <v>2.3E-2</v>
      </c>
    </row>
    <row r="145" spans="1:22" ht="20" customHeight="1">
      <c r="A145" s="7" t="s">
        <v>22</v>
      </c>
      <c r="B145" s="8">
        <v>962</v>
      </c>
      <c r="C145" s="10" t="s">
        <v>29</v>
      </c>
      <c r="D145" s="10" t="s">
        <v>23</v>
      </c>
      <c r="E145" s="9">
        <v>5.8031702039999997</v>
      </c>
      <c r="F145" s="9">
        <v>897.573150360917</v>
      </c>
      <c r="G145" s="9">
        <v>1093.60422282945</v>
      </c>
      <c r="H145" s="9">
        <v>9.3615231431938604</v>
      </c>
      <c r="I145" s="9">
        <v>5.7707500459999999</v>
      </c>
      <c r="J145" s="9">
        <v>535.42030312004499</v>
      </c>
      <c r="K145" s="9">
        <v>301.48615183721898</v>
      </c>
      <c r="L145" s="9">
        <v>11.207548619614601</v>
      </c>
      <c r="M145" s="9">
        <v>0</v>
      </c>
      <c r="N145" s="9">
        <v>0</v>
      </c>
      <c r="O145" s="9">
        <v>4.7500000000000001E-2</v>
      </c>
      <c r="P145" s="9">
        <v>5.8031702039999997</v>
      </c>
      <c r="Q145" s="9">
        <v>897.573150360917</v>
      </c>
      <c r="R145" s="9">
        <v>1093.60422282945</v>
      </c>
      <c r="S145" s="9">
        <v>20.569071762808498</v>
      </c>
      <c r="T145" s="9">
        <v>0</v>
      </c>
      <c r="U145" s="9">
        <v>0</v>
      </c>
      <c r="V145" s="9">
        <v>4.7500000000000001E-2</v>
      </c>
    </row>
    <row r="146" spans="1:22" ht="20" customHeight="1">
      <c r="A146" s="7" t="s">
        <v>22</v>
      </c>
      <c r="B146" s="8">
        <v>962</v>
      </c>
      <c r="C146" s="10" t="s">
        <v>29</v>
      </c>
      <c r="D146" s="10" t="s">
        <v>24</v>
      </c>
      <c r="E146" s="9">
        <v>5.3744926450000001</v>
      </c>
      <c r="F146" s="9">
        <v>1489.1642764619201</v>
      </c>
      <c r="G146" s="9">
        <v>1152.7227638096299</v>
      </c>
      <c r="H146" s="9">
        <v>11.175344196784</v>
      </c>
      <c r="I146" s="9">
        <v>5.4732360839999998</v>
      </c>
      <c r="J146" s="9">
        <v>1453.9790351289801</v>
      </c>
      <c r="K146" s="9">
        <v>1075.3190364351201</v>
      </c>
      <c r="L146" s="9">
        <v>9.7207655201347407</v>
      </c>
      <c r="M146" s="9">
        <v>0</v>
      </c>
      <c r="N146" s="9">
        <v>0</v>
      </c>
      <c r="O146" s="9">
        <v>1.95E-2</v>
      </c>
      <c r="P146" s="9">
        <v>5.3744926450000001</v>
      </c>
      <c r="Q146" s="9">
        <v>1489.1642764619201</v>
      </c>
      <c r="R146" s="9">
        <v>1152.7227638096299</v>
      </c>
      <c r="S146" s="9">
        <v>20.896109716918701</v>
      </c>
      <c r="T146" s="9">
        <v>0</v>
      </c>
      <c r="U146" s="9">
        <v>0</v>
      </c>
      <c r="V146" s="9">
        <v>1.95E-2</v>
      </c>
    </row>
    <row r="147" spans="1:22" ht="20" customHeight="1">
      <c r="A147" s="7" t="s">
        <v>22</v>
      </c>
      <c r="B147" s="8">
        <v>962</v>
      </c>
      <c r="C147" s="10" t="s">
        <v>29</v>
      </c>
      <c r="D147" s="10" t="s">
        <v>26</v>
      </c>
      <c r="E147" s="9">
        <v>24.696657179999999</v>
      </c>
      <c r="F147" s="9">
        <v>4212.7880975563303</v>
      </c>
      <c r="G147" s="9">
        <v>5378.7762526379101</v>
      </c>
      <c r="H147" s="9">
        <v>36.531945880133897</v>
      </c>
      <c r="I147" s="9">
        <v>24.127094270000001</v>
      </c>
      <c r="J147" s="9">
        <v>4902.2594227428099</v>
      </c>
      <c r="K147" s="11">
        <v>3246.6078847669</v>
      </c>
      <c r="L147" s="9">
        <v>64.150855446049505</v>
      </c>
      <c r="M147" s="9">
        <v>0</v>
      </c>
      <c r="N147" s="9">
        <v>0</v>
      </c>
      <c r="O147" s="9">
        <v>6.7500000000000004E-2</v>
      </c>
      <c r="P147" s="9">
        <v>24.696657179999999</v>
      </c>
      <c r="Q147" s="9">
        <v>4902.2594227428099</v>
      </c>
      <c r="R147" s="9">
        <v>5378.7762526379101</v>
      </c>
      <c r="S147" s="9">
        <v>100.682801326183</v>
      </c>
      <c r="T147" s="9">
        <v>0</v>
      </c>
      <c r="U147" s="9">
        <v>0</v>
      </c>
      <c r="V147" s="9">
        <v>6.7500000000000004E-2</v>
      </c>
    </row>
    <row r="148" spans="1:22" ht="20" customHeight="1">
      <c r="A148" s="7" t="s">
        <v>22</v>
      </c>
      <c r="B148" s="8">
        <v>962</v>
      </c>
      <c r="C148" s="10" t="s">
        <v>29</v>
      </c>
      <c r="D148" s="10" t="s">
        <v>25</v>
      </c>
      <c r="E148" s="9">
        <v>11.580755229999999</v>
      </c>
      <c r="F148" s="9">
        <v>2532.6719916111101</v>
      </c>
      <c r="G148" s="9">
        <v>2747.8380596083898</v>
      </c>
      <c r="H148" s="9">
        <v>16.9135762887563</v>
      </c>
      <c r="I148" s="9">
        <v>11.366714480000001</v>
      </c>
      <c r="J148" s="9">
        <v>1499.4875333838299</v>
      </c>
      <c r="K148" s="9">
        <v>1397.6398867917701</v>
      </c>
      <c r="L148" s="9">
        <v>16.016722392872499</v>
      </c>
      <c r="M148" s="9">
        <v>0</v>
      </c>
      <c r="N148" s="9">
        <v>0</v>
      </c>
      <c r="O148" s="9">
        <v>2.1000000000000001E-2</v>
      </c>
      <c r="P148" s="9">
        <v>11.580755229999999</v>
      </c>
      <c r="Q148" s="9">
        <v>2532.6719916111101</v>
      </c>
      <c r="R148" s="9">
        <v>2747.8380596083898</v>
      </c>
      <c r="S148" s="9">
        <v>32.930298681628898</v>
      </c>
      <c r="T148" s="9">
        <v>0</v>
      </c>
      <c r="U148" s="9">
        <v>0</v>
      </c>
      <c r="V148" s="9">
        <v>2.1000000000000001E-2</v>
      </c>
    </row>
    <row r="149" spans="1:22" ht="20" customHeight="1">
      <c r="A149" s="7" t="s">
        <v>22</v>
      </c>
      <c r="B149" s="8">
        <v>963</v>
      </c>
      <c r="C149" s="10" t="s">
        <v>29</v>
      </c>
      <c r="D149" s="10" t="s">
        <v>23</v>
      </c>
      <c r="E149" s="9">
        <v>3.7667934889999999</v>
      </c>
      <c r="F149" s="9">
        <v>1019.37757712121</v>
      </c>
      <c r="G149" s="9">
        <v>880.58734693084602</v>
      </c>
      <c r="H149" s="9">
        <v>6.40404222585373</v>
      </c>
      <c r="I149" s="9">
        <v>3.685742378</v>
      </c>
      <c r="J149" s="9">
        <v>276.91129177350302</v>
      </c>
      <c r="K149" s="9">
        <v>478.12144735936403</v>
      </c>
      <c r="L149" s="9">
        <v>6.21879985277626</v>
      </c>
      <c r="M149" s="9">
        <v>0</v>
      </c>
      <c r="N149" s="9">
        <v>0</v>
      </c>
      <c r="O149" s="9">
        <v>2.5499999999999998E-2</v>
      </c>
      <c r="P149" s="9">
        <v>3.7667934889999999</v>
      </c>
      <c r="Q149" s="9">
        <v>1019.37757712121</v>
      </c>
      <c r="R149" s="9">
        <v>880.58734693084602</v>
      </c>
      <c r="S149" s="9">
        <v>12.622842078630001</v>
      </c>
      <c r="T149" s="9">
        <v>0</v>
      </c>
      <c r="U149" s="9">
        <v>0</v>
      </c>
      <c r="V149" s="9">
        <v>2.5499999999999998E-2</v>
      </c>
    </row>
    <row r="150" spans="1:22" ht="20" customHeight="1">
      <c r="A150" s="7" t="s">
        <v>22</v>
      </c>
      <c r="B150" s="8">
        <v>963</v>
      </c>
      <c r="C150" s="10" t="s">
        <v>29</v>
      </c>
      <c r="D150" s="10" t="s">
        <v>24</v>
      </c>
      <c r="E150" s="9">
        <v>8.9681797030000006</v>
      </c>
      <c r="F150" s="9">
        <v>1248.2943717226101</v>
      </c>
      <c r="G150" s="9">
        <v>2772.75477058974</v>
      </c>
      <c r="H150" s="9">
        <v>13.55720154078</v>
      </c>
      <c r="I150" s="9">
        <v>8.9212074280000007</v>
      </c>
      <c r="J150" s="9">
        <v>1112.8215479724099</v>
      </c>
      <c r="K150" s="9">
        <v>799.17040836130604</v>
      </c>
      <c r="L150" s="9">
        <v>13.876823946775801</v>
      </c>
      <c r="M150" s="9">
        <v>0</v>
      </c>
      <c r="N150" s="9">
        <v>0</v>
      </c>
      <c r="O150" s="9">
        <v>2.75E-2</v>
      </c>
      <c r="P150" s="9">
        <v>8.9681797030000006</v>
      </c>
      <c r="Q150" s="9">
        <v>1248.2943717226101</v>
      </c>
      <c r="R150" s="9">
        <v>2772.75477058974</v>
      </c>
      <c r="S150" s="9">
        <v>27.4340254875558</v>
      </c>
      <c r="T150" s="9">
        <v>0</v>
      </c>
      <c r="U150" s="9">
        <v>0</v>
      </c>
      <c r="V150" s="9">
        <v>2.75E-2</v>
      </c>
    </row>
    <row r="151" spans="1:22" ht="20" customHeight="1">
      <c r="A151" s="7" t="s">
        <v>22</v>
      </c>
      <c r="B151" s="8">
        <v>963</v>
      </c>
      <c r="C151" s="10" t="s">
        <v>29</v>
      </c>
      <c r="D151" s="10" t="s">
        <v>26</v>
      </c>
      <c r="E151" s="9">
        <v>3.9745533470000001</v>
      </c>
      <c r="F151" s="9">
        <v>969.87710541258798</v>
      </c>
      <c r="G151" s="11">
        <v>1065.2483515337999</v>
      </c>
      <c r="H151" s="9">
        <v>6.1943917214467303</v>
      </c>
      <c r="I151" s="9">
        <v>13.62875462</v>
      </c>
      <c r="J151" s="9">
        <v>4929.1897549526102</v>
      </c>
      <c r="K151" s="9">
        <v>2564.3325472719498</v>
      </c>
      <c r="L151" s="9">
        <v>76.651310650394294</v>
      </c>
      <c r="M151" s="9">
        <v>2</v>
      </c>
      <c r="N151" s="9">
        <v>0.02</v>
      </c>
      <c r="O151" s="9">
        <v>2.5999999999999999E-2</v>
      </c>
      <c r="P151" s="9">
        <v>13.592731479999999</v>
      </c>
      <c r="Q151" s="9">
        <v>4929.1897549526102</v>
      </c>
      <c r="R151" s="9">
        <v>2564.3325472719498</v>
      </c>
      <c r="S151" s="9">
        <v>82.845702371841</v>
      </c>
      <c r="T151" s="9">
        <v>2</v>
      </c>
      <c r="U151" s="9">
        <v>0.02</v>
      </c>
      <c r="V151" s="9">
        <v>2.5999999999999999E-2</v>
      </c>
    </row>
    <row r="152" spans="1:22" ht="20" customHeight="1">
      <c r="A152" s="7" t="s">
        <v>22</v>
      </c>
      <c r="B152" s="8">
        <v>963</v>
      </c>
      <c r="C152" s="10" t="s">
        <v>29</v>
      </c>
      <c r="D152" s="10" t="s">
        <v>25</v>
      </c>
      <c r="E152" s="9">
        <v>7.135106564</v>
      </c>
      <c r="F152" s="9">
        <v>2256.81534511072</v>
      </c>
      <c r="G152" s="9">
        <v>2009.20781695959</v>
      </c>
      <c r="H152" s="9">
        <v>10.5052319663173</v>
      </c>
      <c r="I152" s="9">
        <v>11.85917759</v>
      </c>
      <c r="J152" s="9">
        <v>4934.0109198764503</v>
      </c>
      <c r="K152" s="11">
        <v>1945.4736426316999</v>
      </c>
      <c r="L152" s="9">
        <v>55.941987563053303</v>
      </c>
      <c r="M152" s="9">
        <v>2</v>
      </c>
      <c r="N152" s="9">
        <v>2.0500000000000001E-2</v>
      </c>
      <c r="O152" s="9">
        <v>1.2E-2</v>
      </c>
      <c r="P152" s="9">
        <v>11.590687750000001</v>
      </c>
      <c r="Q152" s="9">
        <v>4934.0109198764503</v>
      </c>
      <c r="R152" s="9">
        <v>2009.20781695959</v>
      </c>
      <c r="S152" s="9">
        <v>66.447219529370599</v>
      </c>
      <c r="T152" s="9">
        <v>2</v>
      </c>
      <c r="U152" s="9">
        <v>2.0500000000000001E-2</v>
      </c>
      <c r="V152" s="9">
        <v>1.2E-2</v>
      </c>
    </row>
    <row r="153" spans="1:22" ht="20" customHeight="1">
      <c r="A153" s="7" t="s">
        <v>22</v>
      </c>
      <c r="B153" s="8">
        <v>964</v>
      </c>
      <c r="C153" s="10" t="s">
        <v>29</v>
      </c>
      <c r="D153" s="10" t="s">
        <v>23</v>
      </c>
      <c r="E153" s="9">
        <v>8.4759902950000008</v>
      </c>
      <c r="F153" s="9">
        <v>970.78181659984398</v>
      </c>
      <c r="G153" s="9">
        <v>1763.30782823854</v>
      </c>
      <c r="H153" s="9">
        <v>9.7808984538386401</v>
      </c>
      <c r="I153" s="9">
        <v>8.4345455170000001</v>
      </c>
      <c r="J153" s="9">
        <v>302.107271324789</v>
      </c>
      <c r="K153" s="9">
        <v>729.47783648446205</v>
      </c>
      <c r="L153" s="9">
        <v>22.404453331103198</v>
      </c>
      <c r="M153" s="9">
        <v>0</v>
      </c>
      <c r="N153" s="9">
        <v>0</v>
      </c>
      <c r="O153" s="9">
        <v>0.16750000000000001</v>
      </c>
      <c r="P153" s="9">
        <v>8.4759902950000008</v>
      </c>
      <c r="Q153" s="9">
        <v>970.78181659984398</v>
      </c>
      <c r="R153" s="9">
        <v>1763.30782823854</v>
      </c>
      <c r="S153" s="9">
        <v>32.185351784941801</v>
      </c>
      <c r="T153" s="9">
        <v>0</v>
      </c>
      <c r="U153" s="9">
        <v>0</v>
      </c>
      <c r="V153" s="9">
        <v>0.16750000000000001</v>
      </c>
    </row>
    <row r="154" spans="1:22" ht="20" customHeight="1">
      <c r="A154" s="7" t="s">
        <v>22</v>
      </c>
      <c r="B154" s="8">
        <v>964</v>
      </c>
      <c r="C154" s="10" t="s">
        <v>29</v>
      </c>
      <c r="D154" s="10" t="s">
        <v>24</v>
      </c>
      <c r="E154" s="9">
        <v>6.2350873949999999</v>
      </c>
      <c r="F154" s="9">
        <v>1153.7264313181799</v>
      </c>
      <c r="G154" s="9">
        <v>1387.08072364646</v>
      </c>
      <c r="H154" s="9">
        <v>11.1609357229094</v>
      </c>
      <c r="I154" s="9">
        <v>6.0840544699999999</v>
      </c>
      <c r="J154" s="9">
        <v>748.523506248638</v>
      </c>
      <c r="K154" s="9">
        <v>503.45774658702499</v>
      </c>
      <c r="L154" s="9">
        <v>12.388957277208499</v>
      </c>
      <c r="M154" s="9">
        <v>0</v>
      </c>
      <c r="N154" s="9">
        <v>0</v>
      </c>
      <c r="O154" s="9">
        <v>3.5000000000000003E-2</v>
      </c>
      <c r="P154" s="9">
        <v>6.2350873949999999</v>
      </c>
      <c r="Q154" s="9">
        <v>1153.7264313181799</v>
      </c>
      <c r="R154" s="9">
        <v>1387.08072364646</v>
      </c>
      <c r="S154" s="9">
        <v>23.549893000118001</v>
      </c>
      <c r="T154" s="9">
        <v>0</v>
      </c>
      <c r="U154" s="9">
        <v>0</v>
      </c>
      <c r="V154" s="9">
        <v>3.5000000000000003E-2</v>
      </c>
    </row>
    <row r="155" spans="1:22" ht="20" customHeight="1">
      <c r="A155" s="7" t="s">
        <v>22</v>
      </c>
      <c r="B155" s="8">
        <v>964</v>
      </c>
      <c r="C155" s="10" t="s">
        <v>29</v>
      </c>
      <c r="D155" s="10" t="s">
        <v>26</v>
      </c>
      <c r="E155" s="9">
        <v>12.708559040000001</v>
      </c>
      <c r="F155" s="9">
        <v>4983.0320451041198</v>
      </c>
      <c r="G155" s="9">
        <v>1968.22896903535</v>
      </c>
      <c r="H155" s="9">
        <v>33.112735343653803</v>
      </c>
      <c r="I155" s="9">
        <v>15.00299454</v>
      </c>
      <c r="J155" s="9">
        <v>4198.6184846006199</v>
      </c>
      <c r="K155" s="9">
        <v>2707.79594547747</v>
      </c>
      <c r="L155" s="9">
        <v>45.072719247330298</v>
      </c>
      <c r="M155" s="9">
        <v>3</v>
      </c>
      <c r="N155" s="9">
        <v>4.3999999999999997E-2</v>
      </c>
      <c r="O155" s="9">
        <v>1.0500000000000001E-2</v>
      </c>
      <c r="P155" s="9">
        <v>12.898771289999999</v>
      </c>
      <c r="Q155" s="9">
        <v>4983.0320451041198</v>
      </c>
      <c r="R155" s="9">
        <v>2707.79594547747</v>
      </c>
      <c r="S155" s="9">
        <v>78.185454590984094</v>
      </c>
      <c r="T155" s="9">
        <v>3</v>
      </c>
      <c r="U155" s="9">
        <v>4.3999999999999997E-2</v>
      </c>
      <c r="V155" s="9">
        <v>1.0500000000000001E-2</v>
      </c>
    </row>
    <row r="156" spans="1:22" ht="20" customHeight="1">
      <c r="A156" s="7" t="s">
        <v>22</v>
      </c>
      <c r="B156" s="8">
        <v>964</v>
      </c>
      <c r="C156" s="10" t="s">
        <v>29</v>
      </c>
      <c r="D156" s="10" t="s">
        <v>25</v>
      </c>
      <c r="E156" s="9">
        <v>12.4544487</v>
      </c>
      <c r="F156" s="9">
        <v>2148.9853687964301</v>
      </c>
      <c r="G156" s="9">
        <v>3086.56662677739</v>
      </c>
      <c r="H156" s="9">
        <v>18.442138467893901</v>
      </c>
      <c r="I156" s="9">
        <v>12.1839447</v>
      </c>
      <c r="J156" s="9">
        <v>997.85537863713796</v>
      </c>
      <c r="K156" s="9">
        <v>959.79059932284599</v>
      </c>
      <c r="L156" s="9">
        <v>38.043115986881602</v>
      </c>
      <c r="M156" s="9">
        <v>0</v>
      </c>
      <c r="N156" s="9">
        <v>0</v>
      </c>
      <c r="O156" s="9">
        <v>0.19350000000000001</v>
      </c>
      <c r="P156" s="9">
        <v>12.4544487</v>
      </c>
      <c r="Q156" s="9">
        <v>2148.9853687964301</v>
      </c>
      <c r="R156" s="9">
        <v>3086.56662677739</v>
      </c>
      <c r="S156" s="9">
        <v>56.4852544547755</v>
      </c>
      <c r="T156" s="9">
        <v>0</v>
      </c>
      <c r="U156" s="9">
        <v>0</v>
      </c>
      <c r="V156" s="9">
        <v>0.19350000000000001</v>
      </c>
    </row>
    <row r="157" spans="1:22" ht="20" customHeight="1">
      <c r="A157" s="7" t="s">
        <v>22</v>
      </c>
      <c r="B157" s="8">
        <v>965</v>
      </c>
      <c r="C157" s="10" t="s">
        <v>29</v>
      </c>
      <c r="D157" s="10" t="s">
        <v>23</v>
      </c>
      <c r="E157" s="9">
        <v>6.413396358</v>
      </c>
      <c r="F157" s="9">
        <v>1172.93976099611</v>
      </c>
      <c r="G157" s="9">
        <v>1476.26901592385</v>
      </c>
      <c r="H157" s="9">
        <v>10.2505117541986</v>
      </c>
      <c r="I157" s="9">
        <v>6.2450404170000002</v>
      </c>
      <c r="J157" s="11">
        <v>1117.0873104627001</v>
      </c>
      <c r="K157" s="9">
        <v>850.96289318414995</v>
      </c>
      <c r="L157" s="9">
        <v>11.383633117004299</v>
      </c>
      <c r="M157" s="9">
        <v>0</v>
      </c>
      <c r="N157" s="9">
        <v>0</v>
      </c>
      <c r="O157" s="9">
        <v>2.1499999999999998E-2</v>
      </c>
      <c r="P157" s="9">
        <v>6.413396358</v>
      </c>
      <c r="Q157" s="9">
        <v>1172.93976099611</v>
      </c>
      <c r="R157" s="9">
        <v>1476.26901592385</v>
      </c>
      <c r="S157" s="9">
        <v>21.634144871202899</v>
      </c>
      <c r="T157" s="9">
        <v>0</v>
      </c>
      <c r="U157" s="9">
        <v>0</v>
      </c>
      <c r="V157" s="9">
        <v>2.1499999999999998E-2</v>
      </c>
    </row>
    <row r="158" spans="1:22" ht="20" customHeight="1">
      <c r="A158" s="7" t="s">
        <v>22</v>
      </c>
      <c r="B158" s="8">
        <v>965</v>
      </c>
      <c r="C158" s="10" t="s">
        <v>29</v>
      </c>
      <c r="D158" s="10" t="s">
        <v>24</v>
      </c>
      <c r="E158" s="9">
        <v>12.957694050000001</v>
      </c>
      <c r="F158" s="9">
        <v>1097.44612784421</v>
      </c>
      <c r="G158" s="9">
        <v>3844.97345991764</v>
      </c>
      <c r="H158" s="9">
        <v>16.460329598295001</v>
      </c>
      <c r="I158" s="9">
        <v>12.34123898</v>
      </c>
      <c r="J158" s="9">
        <v>397.35093225213598</v>
      </c>
      <c r="K158" s="9">
        <v>2369.7741991297598</v>
      </c>
      <c r="L158" s="9">
        <v>14.3171601439001</v>
      </c>
      <c r="M158" s="9">
        <v>0</v>
      </c>
      <c r="N158" s="9">
        <v>0</v>
      </c>
      <c r="O158" s="9">
        <v>1.95E-2</v>
      </c>
      <c r="P158" s="9">
        <v>12.957694050000001</v>
      </c>
      <c r="Q158" s="9">
        <v>1097.44612784421</v>
      </c>
      <c r="R158" s="9">
        <v>3844.97345991764</v>
      </c>
      <c r="S158" s="9">
        <v>30.777489742195101</v>
      </c>
      <c r="T158" s="9">
        <v>0</v>
      </c>
      <c r="U158" s="9">
        <v>0</v>
      </c>
      <c r="V158" s="9">
        <v>1.95E-2</v>
      </c>
    </row>
    <row r="159" spans="1:22" ht="20" customHeight="1">
      <c r="A159" s="7" t="s">
        <v>22</v>
      </c>
      <c r="B159" s="8">
        <v>965</v>
      </c>
      <c r="C159" s="10" t="s">
        <v>29</v>
      </c>
      <c r="D159" s="10" t="s">
        <v>26</v>
      </c>
      <c r="E159" s="9">
        <v>12.43844223</v>
      </c>
      <c r="F159" s="9">
        <v>1359.9562194930099</v>
      </c>
      <c r="G159" s="9">
        <v>1075.78637959207</v>
      </c>
      <c r="H159" s="9">
        <v>19.187009821207099</v>
      </c>
      <c r="I159" s="9">
        <v>12.658181190000001</v>
      </c>
      <c r="J159" s="9">
        <v>989.83992683915994</v>
      </c>
      <c r="K159" s="9">
        <v>818.56039080691903</v>
      </c>
      <c r="L159" s="9">
        <v>34.5196214165802</v>
      </c>
      <c r="M159" s="9">
        <v>0</v>
      </c>
      <c r="N159" s="9">
        <v>0</v>
      </c>
      <c r="O159" s="9">
        <v>7.9500000000000001E-2</v>
      </c>
      <c r="P159" s="9">
        <v>12.43844223</v>
      </c>
      <c r="Q159" s="9">
        <v>1359.9562194930099</v>
      </c>
      <c r="R159" s="9">
        <v>1075.78637959207</v>
      </c>
      <c r="S159" s="9">
        <v>53.706631237787299</v>
      </c>
      <c r="T159" s="9">
        <v>0</v>
      </c>
      <c r="U159" s="9">
        <v>0</v>
      </c>
      <c r="V159" s="9">
        <v>7.9500000000000001E-2</v>
      </c>
    </row>
    <row r="160" spans="1:22" ht="20" customHeight="1">
      <c r="A160" s="7" t="s">
        <v>22</v>
      </c>
      <c r="B160" s="8">
        <v>965</v>
      </c>
      <c r="C160" s="10" t="s">
        <v>29</v>
      </c>
      <c r="D160" s="10" t="s">
        <v>25</v>
      </c>
      <c r="E160" s="9">
        <v>14.736558909999999</v>
      </c>
      <c r="F160" s="9">
        <v>1787.95578623543</v>
      </c>
      <c r="G160" s="9">
        <v>3231.35651908314</v>
      </c>
      <c r="H160" s="9">
        <v>21.651532939742498</v>
      </c>
      <c r="I160" s="9">
        <v>14.34077263</v>
      </c>
      <c r="J160" s="9">
        <v>4204.6325496775398</v>
      </c>
      <c r="K160" s="9">
        <v>2802.7403531021801</v>
      </c>
      <c r="L160" s="9">
        <v>63.5144029684839</v>
      </c>
      <c r="M160" s="9">
        <v>0</v>
      </c>
      <c r="N160" s="9">
        <v>0</v>
      </c>
      <c r="O160" s="9">
        <v>8.6999999999999994E-2</v>
      </c>
      <c r="P160" s="9">
        <v>14.736558909999999</v>
      </c>
      <c r="Q160" s="9">
        <v>4204.6325496775398</v>
      </c>
      <c r="R160" s="9">
        <v>3231.35651908314</v>
      </c>
      <c r="S160" s="9">
        <v>85.165935908226402</v>
      </c>
      <c r="T160" s="9">
        <v>0</v>
      </c>
      <c r="U160" s="9">
        <v>0</v>
      </c>
      <c r="V160" s="9">
        <v>8.6999999999999994E-2</v>
      </c>
    </row>
    <row r="161" spans="1:22" ht="20" customHeight="1">
      <c r="A161" s="7" t="s">
        <v>30</v>
      </c>
      <c r="B161" s="8">
        <v>101</v>
      </c>
      <c r="C161" s="10" t="s">
        <v>31</v>
      </c>
      <c r="D161" s="10" t="s">
        <v>23</v>
      </c>
      <c r="E161" s="9">
        <v>3.9484849999999998</v>
      </c>
      <c r="F161" s="9">
        <v>293.19804467754398</v>
      </c>
      <c r="G161" s="9">
        <v>480.30946930846898</v>
      </c>
      <c r="H161" s="9">
        <v>4.5377638751262701</v>
      </c>
      <c r="I161" s="9">
        <v>3.9124639999999999</v>
      </c>
      <c r="J161" s="9">
        <v>301.72394444444399</v>
      </c>
      <c r="K161" s="9">
        <v>483.90287156177197</v>
      </c>
      <c r="L161" s="9">
        <v>4.66329233592701</v>
      </c>
      <c r="M161" s="9">
        <v>0</v>
      </c>
      <c r="N161" s="9">
        <v>0</v>
      </c>
      <c r="O161" s="9">
        <v>2.1999999999999999E-2</v>
      </c>
      <c r="P161" s="9">
        <v>3.9484849999999998</v>
      </c>
      <c r="Q161" s="9">
        <v>301.72394444444399</v>
      </c>
      <c r="R161" s="9">
        <v>483.90287156177197</v>
      </c>
      <c r="S161" s="9">
        <v>9.2010562110532792</v>
      </c>
      <c r="T161" s="9">
        <v>0</v>
      </c>
      <c r="U161" s="9">
        <v>0</v>
      </c>
      <c r="V161" s="9">
        <v>2.1999999999999999E-2</v>
      </c>
    </row>
    <row r="162" spans="1:22" ht="20" customHeight="1">
      <c r="A162" s="7" t="s">
        <v>30</v>
      </c>
      <c r="B162" s="8">
        <v>101</v>
      </c>
      <c r="C162" s="10" t="s">
        <v>31</v>
      </c>
      <c r="D162" s="10" t="s">
        <v>24</v>
      </c>
      <c r="E162" s="9">
        <v>5.8702129999999997</v>
      </c>
      <c r="F162" s="9">
        <v>442.78812393162298</v>
      </c>
      <c r="G162" s="9">
        <v>505.92825679875602</v>
      </c>
      <c r="H162" s="9">
        <v>8.2280986073785094</v>
      </c>
      <c r="I162" s="9">
        <v>5.8623950000000002</v>
      </c>
      <c r="J162" s="9">
        <v>622.426390054389</v>
      </c>
      <c r="K162" s="9">
        <v>541.89022649572701</v>
      </c>
      <c r="L162" s="9">
        <v>7.4410597613845102</v>
      </c>
      <c r="M162" s="9">
        <v>0</v>
      </c>
      <c r="N162" s="9">
        <v>0</v>
      </c>
      <c r="O162" s="9">
        <v>2.35E-2</v>
      </c>
      <c r="P162" s="9">
        <v>5.8702129999999997</v>
      </c>
      <c r="Q162" s="9">
        <v>622.426390054389</v>
      </c>
      <c r="R162" s="9">
        <v>541.89022649572701</v>
      </c>
      <c r="S162" s="9">
        <v>15.669158368763</v>
      </c>
      <c r="T162" s="9">
        <v>0</v>
      </c>
      <c r="U162" s="9">
        <v>0</v>
      </c>
      <c r="V162" s="9">
        <v>2.35E-2</v>
      </c>
    </row>
    <row r="163" spans="1:22" ht="20" customHeight="1">
      <c r="A163" s="7" t="s">
        <v>30</v>
      </c>
      <c r="B163" s="8">
        <v>101</v>
      </c>
      <c r="C163" s="10" t="s">
        <v>31</v>
      </c>
      <c r="D163" s="10" t="s">
        <v>26</v>
      </c>
      <c r="E163" s="9">
        <v>25.458939999999998</v>
      </c>
      <c r="F163" s="9">
        <v>721.49744289044202</v>
      </c>
      <c r="G163" s="9">
        <v>2073.3251787101799</v>
      </c>
      <c r="H163" s="9">
        <v>29.846007430237101</v>
      </c>
      <c r="I163" s="9">
        <v>25.41179</v>
      </c>
      <c r="J163" s="9">
        <v>1364.40154817405</v>
      </c>
      <c r="K163" s="9">
        <v>784.68002331002697</v>
      </c>
      <c r="L163" s="9">
        <v>38.7791304874467</v>
      </c>
      <c r="M163" s="9">
        <v>3</v>
      </c>
      <c r="N163" s="9">
        <v>9.8500000000000004E-2</v>
      </c>
      <c r="O163" s="9">
        <v>4.65E-2</v>
      </c>
      <c r="P163" s="9">
        <v>25.458939999999998</v>
      </c>
      <c r="Q163" s="9">
        <v>1364.40154817405</v>
      </c>
      <c r="R163" s="9">
        <v>2073.3251787101799</v>
      </c>
      <c r="S163" s="9">
        <v>68.625137917683901</v>
      </c>
      <c r="T163" s="9">
        <v>3</v>
      </c>
      <c r="U163" s="9">
        <v>9.8500000000000004E-2</v>
      </c>
      <c r="V163" s="9">
        <v>4.65E-2</v>
      </c>
    </row>
    <row r="164" spans="1:22" ht="20" customHeight="1">
      <c r="A164" s="7" t="s">
        <v>30</v>
      </c>
      <c r="B164" s="8">
        <v>101</v>
      </c>
      <c r="C164" s="10" t="s">
        <v>31</v>
      </c>
      <c r="D164" s="10" t="s">
        <v>25</v>
      </c>
      <c r="E164" s="9">
        <v>13.500690000000001</v>
      </c>
      <c r="F164" s="9">
        <v>758.89880427350397</v>
      </c>
      <c r="G164" s="9">
        <v>1664.8984087024101</v>
      </c>
      <c r="H164" s="9">
        <v>15.3262263016698</v>
      </c>
      <c r="I164" s="9">
        <v>13.57765</v>
      </c>
      <c r="J164" s="9">
        <v>1409.45835703186</v>
      </c>
      <c r="K164" s="9">
        <v>935.20260683760898</v>
      </c>
      <c r="L164" s="9">
        <v>33.800398894887003</v>
      </c>
      <c r="M164" s="9">
        <v>2</v>
      </c>
      <c r="N164" s="9">
        <v>3.4500000000000003E-2</v>
      </c>
      <c r="O164" s="9">
        <v>3.7999999999999999E-2</v>
      </c>
      <c r="P164" s="9">
        <v>13.500690000000001</v>
      </c>
      <c r="Q164" s="9">
        <v>1409.45835703186</v>
      </c>
      <c r="R164" s="9">
        <v>1664.8984087024101</v>
      </c>
      <c r="S164" s="9">
        <v>49.126625196556802</v>
      </c>
      <c r="T164" s="9">
        <v>2</v>
      </c>
      <c r="U164" s="9">
        <v>3.4500000000000003E-2</v>
      </c>
      <c r="V164" s="9">
        <v>3.7999999999999999E-2</v>
      </c>
    </row>
    <row r="165" spans="1:22" ht="20" customHeight="1">
      <c r="A165" s="7" t="s">
        <v>30</v>
      </c>
      <c r="B165" s="8">
        <v>102</v>
      </c>
      <c r="C165" s="10" t="s">
        <v>31</v>
      </c>
      <c r="D165" s="10" t="s">
        <v>23</v>
      </c>
      <c r="E165" s="9">
        <v>4.0995619999999997</v>
      </c>
      <c r="F165" s="9">
        <v>137.69976585081599</v>
      </c>
      <c r="G165" s="9">
        <v>224.15261810411701</v>
      </c>
      <c r="H165" s="9">
        <v>4.6109885507076802</v>
      </c>
      <c r="I165" s="9">
        <v>4.1107019999999999</v>
      </c>
      <c r="J165" s="9">
        <v>164.199381895882</v>
      </c>
      <c r="K165" s="9">
        <v>226.69969696969801</v>
      </c>
      <c r="L165" s="9">
        <v>3.6965215043686701</v>
      </c>
      <c r="M165" s="9">
        <v>0</v>
      </c>
      <c r="N165" s="9">
        <v>0</v>
      </c>
      <c r="O165" s="9">
        <v>2.9499999999999998E-2</v>
      </c>
      <c r="P165" s="9">
        <v>4.0995619999999997</v>
      </c>
      <c r="Q165" s="9">
        <v>164.199381895882</v>
      </c>
      <c r="R165" s="9">
        <v>226.69969696969801</v>
      </c>
      <c r="S165" s="9">
        <v>8.3075100550763405</v>
      </c>
      <c r="T165" s="9">
        <v>0</v>
      </c>
      <c r="U165" s="9">
        <v>0</v>
      </c>
      <c r="V165" s="9">
        <v>2.9499999999999998E-2</v>
      </c>
    </row>
    <row r="166" spans="1:22" ht="20" customHeight="1">
      <c r="A166" s="7" t="s">
        <v>30</v>
      </c>
      <c r="B166" s="8">
        <v>102</v>
      </c>
      <c r="C166" s="10" t="s">
        <v>31</v>
      </c>
      <c r="D166" s="10" t="s">
        <v>24</v>
      </c>
      <c r="E166" s="9">
        <v>5.0583369999999999</v>
      </c>
      <c r="F166" s="9">
        <v>920.83613131312904</v>
      </c>
      <c r="G166" s="9">
        <v>515.88368570318505</v>
      </c>
      <c r="H166" s="9">
        <v>13.2754011734672</v>
      </c>
      <c r="I166" s="9">
        <v>5.0599210000000001</v>
      </c>
      <c r="J166" s="9">
        <v>933.51710955710598</v>
      </c>
      <c r="K166" s="9">
        <v>407.411426184927</v>
      </c>
      <c r="L166" s="9">
        <v>13.4964303124795</v>
      </c>
      <c r="M166" s="9">
        <v>0</v>
      </c>
      <c r="N166" s="9">
        <v>0</v>
      </c>
      <c r="O166" s="9">
        <v>2.9499999999999998E-2</v>
      </c>
      <c r="P166" s="9">
        <v>5.0583369999999999</v>
      </c>
      <c r="Q166" s="9">
        <v>933.51710955710598</v>
      </c>
      <c r="R166" s="9">
        <v>515.88368570318505</v>
      </c>
      <c r="S166" s="9">
        <v>26.771831485946802</v>
      </c>
      <c r="T166" s="9">
        <v>0</v>
      </c>
      <c r="U166" s="9">
        <v>0</v>
      </c>
      <c r="V166" s="9">
        <v>2.9499999999999998E-2</v>
      </c>
    </row>
    <row r="167" spans="1:22" ht="20" customHeight="1">
      <c r="A167" s="7" t="s">
        <v>30</v>
      </c>
      <c r="B167" s="8">
        <v>102</v>
      </c>
      <c r="C167" s="10" t="s">
        <v>31</v>
      </c>
      <c r="D167" s="10" t="s">
        <v>26</v>
      </c>
      <c r="E167" s="9">
        <v>9.7513129999999997</v>
      </c>
      <c r="F167" s="9">
        <v>1383.6286398601401</v>
      </c>
      <c r="G167" s="9">
        <v>770.19858663558603</v>
      </c>
      <c r="H167" s="9">
        <v>19.314911891261701</v>
      </c>
      <c r="I167" s="9">
        <v>9.7303899999999999</v>
      </c>
      <c r="J167" s="9">
        <v>867.70175990675398</v>
      </c>
      <c r="K167" s="9">
        <v>724.35618142968303</v>
      </c>
      <c r="L167" s="9">
        <v>21.532254520577801</v>
      </c>
      <c r="M167" s="9">
        <v>2</v>
      </c>
      <c r="N167" s="9">
        <v>4.2999999999999997E-2</v>
      </c>
      <c r="O167" s="9">
        <v>1.6E-2</v>
      </c>
      <c r="P167" s="9">
        <v>9.7513129999999997</v>
      </c>
      <c r="Q167" s="9">
        <v>1383.6286398601401</v>
      </c>
      <c r="R167" s="9">
        <v>770.19858663558603</v>
      </c>
      <c r="S167" s="9">
        <v>40.847166411839503</v>
      </c>
      <c r="T167" s="9">
        <v>2</v>
      </c>
      <c r="U167" s="9">
        <v>4.2999999999999997E-2</v>
      </c>
      <c r="V167" s="9">
        <v>1.6E-2</v>
      </c>
    </row>
    <row r="168" spans="1:22" ht="20" customHeight="1">
      <c r="A168" s="7" t="s">
        <v>30</v>
      </c>
      <c r="B168" s="8">
        <v>102</v>
      </c>
      <c r="C168" s="10" t="s">
        <v>31</v>
      </c>
      <c r="D168" s="10" t="s">
        <v>25</v>
      </c>
      <c r="E168" s="9">
        <v>14.51071</v>
      </c>
      <c r="F168" s="9">
        <v>995.62627389277202</v>
      </c>
      <c r="G168" s="9">
        <v>1453.5143574203601</v>
      </c>
      <c r="H168" s="9">
        <v>18.710710921951701</v>
      </c>
      <c r="I168" s="9">
        <v>17.853760000000001</v>
      </c>
      <c r="J168" s="9">
        <v>1930.3675990675899</v>
      </c>
      <c r="K168" s="9">
        <v>725.38004662004403</v>
      </c>
      <c r="L168" s="9">
        <v>38.320931654475302</v>
      </c>
      <c r="M168" s="9">
        <v>2</v>
      </c>
      <c r="N168" s="9">
        <v>2.4E-2</v>
      </c>
      <c r="O168" s="9">
        <v>4.65E-2</v>
      </c>
      <c r="P168" s="9">
        <v>17.853760000000001</v>
      </c>
      <c r="Q168" s="9">
        <v>1930.3675990675899</v>
      </c>
      <c r="R168" s="9">
        <v>1453.5143574203601</v>
      </c>
      <c r="S168" s="9">
        <v>57.031642576426997</v>
      </c>
      <c r="T168" s="9">
        <v>2</v>
      </c>
      <c r="U168" s="9">
        <v>2.4E-2</v>
      </c>
      <c r="V168" s="9">
        <v>4.65E-2</v>
      </c>
    </row>
    <row r="169" spans="1:22" ht="20" customHeight="1">
      <c r="A169" s="7" t="s">
        <v>30</v>
      </c>
      <c r="B169" s="8">
        <v>103</v>
      </c>
      <c r="C169" s="10" t="s">
        <v>31</v>
      </c>
      <c r="D169" s="10" t="s">
        <v>23</v>
      </c>
      <c r="E169" s="9">
        <v>4.5838080000000003</v>
      </c>
      <c r="F169" s="9">
        <v>601.29528438228397</v>
      </c>
      <c r="G169" s="9">
        <v>551.99918445998401</v>
      </c>
      <c r="H169" s="9">
        <v>9.21366036576004</v>
      </c>
      <c r="I169" s="9">
        <v>4.6066710000000004</v>
      </c>
      <c r="J169" s="9">
        <v>398.19860644910398</v>
      </c>
      <c r="K169" s="9">
        <v>440.96156306915299</v>
      </c>
      <c r="L169" s="9">
        <v>6.5998687804407297</v>
      </c>
      <c r="M169" s="9">
        <v>0</v>
      </c>
      <c r="N169" s="9">
        <v>0</v>
      </c>
      <c r="O169" s="9">
        <v>2.7E-2</v>
      </c>
      <c r="P169" s="9">
        <v>4.5838080000000003</v>
      </c>
      <c r="Q169" s="9">
        <v>601.29528438228397</v>
      </c>
      <c r="R169" s="9">
        <v>551.99918445998401</v>
      </c>
      <c r="S169" s="9">
        <v>15.8135291462008</v>
      </c>
      <c r="T169" s="9">
        <v>0</v>
      </c>
      <c r="U169" s="9">
        <v>0</v>
      </c>
      <c r="V169" s="9">
        <v>2.7E-2</v>
      </c>
    </row>
    <row r="170" spans="1:22" ht="20" customHeight="1">
      <c r="A170" s="7" t="s">
        <v>30</v>
      </c>
      <c r="B170" s="8">
        <v>103</v>
      </c>
      <c r="C170" s="10" t="s">
        <v>31</v>
      </c>
      <c r="D170" s="10" t="s">
        <v>24</v>
      </c>
      <c r="E170" s="9">
        <v>7.6604390000000002</v>
      </c>
      <c r="F170" s="9">
        <v>404.59889549339402</v>
      </c>
      <c r="G170" s="9">
        <v>565.74230380730296</v>
      </c>
      <c r="H170" s="9">
        <v>9.2960401217538298</v>
      </c>
      <c r="I170" s="9">
        <v>7.6376559999999998</v>
      </c>
      <c r="J170" s="9">
        <v>621.49958702408503</v>
      </c>
      <c r="K170" s="9">
        <v>412.86034615384699</v>
      </c>
      <c r="L170" s="9">
        <v>11.278632659969199</v>
      </c>
      <c r="M170" s="9">
        <v>0</v>
      </c>
      <c r="N170" s="9">
        <v>0</v>
      </c>
      <c r="O170" s="9">
        <v>3.2500000000000001E-2</v>
      </c>
      <c r="P170" s="9">
        <v>7.6604390000000002</v>
      </c>
      <c r="Q170" s="9">
        <v>621.49958702408503</v>
      </c>
      <c r="R170" s="9">
        <v>565.74230380730296</v>
      </c>
      <c r="S170" s="9">
        <v>20.574672781722999</v>
      </c>
      <c r="T170" s="9">
        <v>0</v>
      </c>
      <c r="U170" s="9">
        <v>0</v>
      </c>
      <c r="V170" s="9">
        <v>3.2500000000000001E-2</v>
      </c>
    </row>
    <row r="171" spans="1:22" ht="20" customHeight="1">
      <c r="A171" s="7" t="s">
        <v>30</v>
      </c>
      <c r="B171" s="8">
        <v>103</v>
      </c>
      <c r="C171" s="10" t="s">
        <v>31</v>
      </c>
      <c r="D171" s="10" t="s">
        <v>26</v>
      </c>
      <c r="E171" s="9">
        <v>14.43698</v>
      </c>
      <c r="F171" s="9">
        <v>1061.0142501942501</v>
      </c>
      <c r="G171" s="9">
        <v>1261.2899689199701</v>
      </c>
      <c r="H171" s="9">
        <v>20.861788160333099</v>
      </c>
      <c r="I171" s="9">
        <v>16.670590000000001</v>
      </c>
      <c r="J171" s="9">
        <v>1556.87545066045</v>
      </c>
      <c r="K171" s="9">
        <v>826.10161305361498</v>
      </c>
      <c r="L171" s="9">
        <v>31.163263441556399</v>
      </c>
      <c r="M171" s="9">
        <v>0</v>
      </c>
      <c r="N171" s="9">
        <v>0</v>
      </c>
      <c r="O171" s="9">
        <v>5.5E-2</v>
      </c>
      <c r="P171" s="9">
        <v>16.670590000000001</v>
      </c>
      <c r="Q171" s="9">
        <v>1556.87545066045</v>
      </c>
      <c r="R171" s="9">
        <v>1261.2899689199701</v>
      </c>
      <c r="S171" s="9">
        <v>52.025051601889501</v>
      </c>
      <c r="T171" s="9">
        <v>0</v>
      </c>
      <c r="U171" s="9">
        <v>0</v>
      </c>
      <c r="V171" s="9">
        <v>5.5E-2</v>
      </c>
    </row>
    <row r="172" spans="1:22" ht="20" customHeight="1">
      <c r="A172" s="7" t="s">
        <v>30</v>
      </c>
      <c r="B172" s="8">
        <v>103</v>
      </c>
      <c r="C172" s="10" t="s">
        <v>31</v>
      </c>
      <c r="D172" s="10" t="s">
        <v>25</v>
      </c>
      <c r="E172" s="9">
        <v>13.14242</v>
      </c>
      <c r="F172" s="9">
        <v>1502.2945874125901</v>
      </c>
      <c r="G172" s="9">
        <v>1584.6693147630101</v>
      </c>
      <c r="H172" s="9">
        <v>15.991551022458401</v>
      </c>
      <c r="I172" s="9">
        <v>14.440060000000001</v>
      </c>
      <c r="J172" s="9">
        <v>1957.95547163947</v>
      </c>
      <c r="K172" s="9">
        <v>1100.31375330225</v>
      </c>
      <c r="L172" s="9">
        <v>44.412870566980601</v>
      </c>
      <c r="M172" s="9">
        <v>2</v>
      </c>
      <c r="N172" s="9">
        <v>2.7E-2</v>
      </c>
      <c r="O172" s="9">
        <v>2.9499999999999998E-2</v>
      </c>
      <c r="P172" s="9">
        <v>14.42231</v>
      </c>
      <c r="Q172" s="9">
        <v>1957.95547163947</v>
      </c>
      <c r="R172" s="9">
        <v>1584.6693147630101</v>
      </c>
      <c r="S172" s="9">
        <v>60.404421589439004</v>
      </c>
      <c r="T172" s="9">
        <v>2</v>
      </c>
      <c r="U172" s="9">
        <v>2.7E-2</v>
      </c>
      <c r="V172" s="9">
        <v>2.9499999999999998E-2</v>
      </c>
    </row>
    <row r="173" spans="1:22" ht="20" customHeight="1">
      <c r="A173" s="7" t="s">
        <v>30</v>
      </c>
      <c r="B173" s="8">
        <v>104</v>
      </c>
      <c r="C173" s="10" t="s">
        <v>31</v>
      </c>
      <c r="D173" s="10" t="s">
        <v>23</v>
      </c>
      <c r="E173" s="9">
        <v>47.674239999999998</v>
      </c>
      <c r="F173" s="9">
        <v>3581.0703379953202</v>
      </c>
      <c r="G173" s="9">
        <v>2984.8915695415599</v>
      </c>
      <c r="H173" s="9">
        <v>81.699128048258004</v>
      </c>
      <c r="I173" s="9">
        <v>47.633130000000001</v>
      </c>
      <c r="J173" s="11">
        <v>3975.0711227661</v>
      </c>
      <c r="K173" s="9">
        <v>2073.67344599845</v>
      </c>
      <c r="L173" s="9">
        <v>111.722805593026</v>
      </c>
      <c r="M173" s="9">
        <v>0</v>
      </c>
      <c r="N173" s="9">
        <v>0</v>
      </c>
      <c r="O173" s="9">
        <v>4.9500000000000002E-2</v>
      </c>
      <c r="P173" s="9">
        <v>47.674239999999998</v>
      </c>
      <c r="Q173" s="11">
        <v>3975.0711227661</v>
      </c>
      <c r="R173" s="9">
        <v>2984.8915695415599</v>
      </c>
      <c r="S173" s="9">
        <v>193.421933641284</v>
      </c>
      <c r="T173" s="9">
        <v>0</v>
      </c>
      <c r="U173" s="9">
        <v>0</v>
      </c>
      <c r="V173" s="9">
        <v>4.9500000000000002E-2</v>
      </c>
    </row>
    <row r="174" spans="1:22" ht="20" customHeight="1">
      <c r="A174" s="7" t="s">
        <v>30</v>
      </c>
      <c r="B174" s="8">
        <v>104</v>
      </c>
      <c r="C174" s="10" t="s">
        <v>31</v>
      </c>
      <c r="D174" s="10" t="s">
        <v>24</v>
      </c>
      <c r="E174" s="9">
        <v>8.3402560000000001</v>
      </c>
      <c r="F174" s="9">
        <v>682.30906332556197</v>
      </c>
      <c r="G174" s="9">
        <v>881.75638927738896</v>
      </c>
      <c r="H174" s="9">
        <v>12.256123015074399</v>
      </c>
      <c r="I174" s="9">
        <v>8.3566059999999993</v>
      </c>
      <c r="J174" s="9">
        <v>671.56409090908801</v>
      </c>
      <c r="K174" s="9">
        <v>687.56926923077003</v>
      </c>
      <c r="L174" s="9">
        <v>13.4170925081999</v>
      </c>
      <c r="M174" s="9">
        <v>0</v>
      </c>
      <c r="N174" s="9">
        <v>0</v>
      </c>
      <c r="O174" s="9">
        <v>2.7E-2</v>
      </c>
      <c r="P174" s="9">
        <v>8.3402560000000001</v>
      </c>
      <c r="Q174" s="9">
        <v>682.30906332556197</v>
      </c>
      <c r="R174" s="9">
        <v>881.75638927738896</v>
      </c>
      <c r="S174" s="9">
        <v>25.673215523274202</v>
      </c>
      <c r="T174" s="9">
        <v>0</v>
      </c>
      <c r="U174" s="9">
        <v>0</v>
      </c>
      <c r="V174" s="9">
        <v>2.7E-2</v>
      </c>
    </row>
    <row r="175" spans="1:22" ht="20" customHeight="1">
      <c r="A175" s="7" t="s">
        <v>30</v>
      </c>
      <c r="B175" s="8">
        <v>104</v>
      </c>
      <c r="C175" s="10" t="s">
        <v>31</v>
      </c>
      <c r="D175" s="10" t="s">
        <v>26</v>
      </c>
      <c r="E175" s="9">
        <v>14.74652</v>
      </c>
      <c r="F175" s="11">
        <v>1329.2493006993</v>
      </c>
      <c r="G175" s="9">
        <v>1253.3208768453701</v>
      </c>
      <c r="H175" s="9">
        <v>22.745508249836501</v>
      </c>
      <c r="I175" s="9">
        <v>18.45082</v>
      </c>
      <c r="J175" s="9">
        <v>2740.57024087023</v>
      </c>
      <c r="K175" s="9">
        <v>1245.54127428127</v>
      </c>
      <c r="L175" s="9">
        <v>106.909599333873</v>
      </c>
      <c r="M175" s="9">
        <v>4</v>
      </c>
      <c r="N175" s="9">
        <v>5.8500000000000003E-2</v>
      </c>
      <c r="O175" s="9">
        <v>8.7999999999999995E-2</v>
      </c>
      <c r="P175" s="9">
        <v>18.44754</v>
      </c>
      <c r="Q175" s="9">
        <v>2740.57024087023</v>
      </c>
      <c r="R175" s="9">
        <v>1253.3208768453701</v>
      </c>
      <c r="S175" s="9">
        <v>129.65510758370999</v>
      </c>
      <c r="T175" s="9">
        <v>4</v>
      </c>
      <c r="U175" s="9">
        <v>5.8500000000000003E-2</v>
      </c>
      <c r="V175" s="9">
        <v>8.7999999999999995E-2</v>
      </c>
    </row>
    <row r="176" spans="1:22" ht="20" customHeight="1">
      <c r="A176" s="7" t="s">
        <v>30</v>
      </c>
      <c r="B176" s="8">
        <v>104</v>
      </c>
      <c r="C176" s="10" t="s">
        <v>31</v>
      </c>
      <c r="D176" s="10" t="s">
        <v>25</v>
      </c>
      <c r="E176" s="9">
        <v>15.524430000000001</v>
      </c>
      <c r="F176" s="9">
        <v>1182.7771344211301</v>
      </c>
      <c r="G176" s="9">
        <v>1930.5400707070701</v>
      </c>
      <c r="H176" s="9">
        <v>18.050141584176998</v>
      </c>
      <c r="I176" s="9">
        <v>18.044820000000001</v>
      </c>
      <c r="J176" s="9">
        <v>2355.2439393939298</v>
      </c>
      <c r="K176" s="11">
        <v>2506.5502020201998</v>
      </c>
      <c r="L176" s="9">
        <v>64.499834742998999</v>
      </c>
      <c r="M176" s="9">
        <v>2</v>
      </c>
      <c r="N176" s="9">
        <v>2.35E-2</v>
      </c>
      <c r="O176" s="9">
        <v>5.5500000000000001E-2</v>
      </c>
      <c r="P176" s="9">
        <v>18.0273</v>
      </c>
      <c r="Q176" s="9">
        <v>2355.2439393939298</v>
      </c>
      <c r="R176" s="11">
        <v>2506.5502020201998</v>
      </c>
      <c r="S176" s="9">
        <v>82.549976327176097</v>
      </c>
      <c r="T176" s="9">
        <v>2</v>
      </c>
      <c r="U176" s="9">
        <v>2.35E-2</v>
      </c>
      <c r="V176" s="9">
        <v>5.5500000000000001E-2</v>
      </c>
    </row>
    <row r="177" spans="1:22" ht="20" customHeight="1">
      <c r="A177" s="7" t="s">
        <v>30</v>
      </c>
      <c r="B177" s="8">
        <v>105</v>
      </c>
      <c r="C177" s="10" t="s">
        <v>31</v>
      </c>
      <c r="D177" s="10" t="s">
        <v>23</v>
      </c>
      <c r="E177" s="9">
        <v>3.2391380000000001</v>
      </c>
      <c r="F177" s="9">
        <v>300.96494716394699</v>
      </c>
      <c r="G177" s="9">
        <v>302.51573737373701</v>
      </c>
      <c r="H177" s="9">
        <v>4.67656922625694</v>
      </c>
      <c r="I177" s="9">
        <v>3.2368030000000001</v>
      </c>
      <c r="J177" s="9">
        <v>375.74024825174598</v>
      </c>
      <c r="K177" s="9">
        <v>282.09752113442102</v>
      </c>
      <c r="L177" s="9">
        <v>7.5642719853681397</v>
      </c>
      <c r="M177" s="9">
        <v>0</v>
      </c>
      <c r="N177" s="9">
        <v>0</v>
      </c>
      <c r="O177" s="9">
        <v>3.15E-2</v>
      </c>
      <c r="P177" s="9">
        <v>3.2391380000000001</v>
      </c>
      <c r="Q177" s="9">
        <v>375.74024825174598</v>
      </c>
      <c r="R177" s="9">
        <v>302.51573737373701</v>
      </c>
      <c r="S177" s="9">
        <v>12.240841211625099</v>
      </c>
      <c r="T177" s="9">
        <v>0</v>
      </c>
      <c r="U177" s="9">
        <v>0</v>
      </c>
      <c r="V177" s="9">
        <v>3.15E-2</v>
      </c>
    </row>
    <row r="178" spans="1:22" ht="20" customHeight="1">
      <c r="A178" s="7" t="s">
        <v>30</v>
      </c>
      <c r="B178" s="8">
        <v>105</v>
      </c>
      <c r="C178" s="10" t="s">
        <v>31</v>
      </c>
      <c r="D178" s="10" t="s">
        <v>24</v>
      </c>
      <c r="E178" s="9">
        <v>2.808087</v>
      </c>
      <c r="F178" s="9">
        <v>574.69647668997595</v>
      </c>
      <c r="G178" s="9">
        <v>405.72547257187199</v>
      </c>
      <c r="H178" s="9">
        <v>5.4023333473475503</v>
      </c>
      <c r="I178" s="9">
        <v>2.810028</v>
      </c>
      <c r="J178" s="9">
        <v>667.93732012431701</v>
      </c>
      <c r="K178" s="9">
        <v>466.75635470085501</v>
      </c>
      <c r="L178" s="9">
        <v>7.7493601984423002</v>
      </c>
      <c r="M178" s="9">
        <v>0</v>
      </c>
      <c r="N178" s="9">
        <v>0</v>
      </c>
      <c r="O178" s="9">
        <v>2.2499999999999999E-2</v>
      </c>
      <c r="P178" s="9">
        <v>2.808087</v>
      </c>
      <c r="Q178" s="9">
        <v>667.93732012431701</v>
      </c>
      <c r="R178" s="9">
        <v>466.75635470085501</v>
      </c>
      <c r="S178" s="9">
        <v>13.1516935457899</v>
      </c>
      <c r="T178" s="9">
        <v>0</v>
      </c>
      <c r="U178" s="9">
        <v>0</v>
      </c>
      <c r="V178" s="9">
        <v>2.2499999999999999E-2</v>
      </c>
    </row>
    <row r="179" spans="1:22" ht="20" customHeight="1">
      <c r="A179" s="7" t="s">
        <v>30</v>
      </c>
      <c r="B179" s="8">
        <v>105</v>
      </c>
      <c r="C179" s="10" t="s">
        <v>31</v>
      </c>
      <c r="D179" s="10" t="s">
        <v>26</v>
      </c>
      <c r="E179" s="9">
        <v>12.479950000000001</v>
      </c>
      <c r="F179" s="9">
        <v>358.80827583527503</v>
      </c>
      <c r="G179" s="9">
        <v>912.07423970473803</v>
      </c>
      <c r="H179" s="9">
        <v>13.268005029902699</v>
      </c>
      <c r="I179" s="9">
        <v>13.408110000000001</v>
      </c>
      <c r="J179" s="9">
        <v>2205.4393278943198</v>
      </c>
      <c r="K179" s="9">
        <v>1004.63086907537</v>
      </c>
      <c r="L179" s="9">
        <v>47.691247340825498</v>
      </c>
      <c r="M179" s="9">
        <v>2</v>
      </c>
      <c r="N179" s="9">
        <v>3.7999999999999999E-2</v>
      </c>
      <c r="O179" s="9">
        <v>2.0500000000000001E-2</v>
      </c>
      <c r="P179" s="9">
        <v>13.40568</v>
      </c>
      <c r="Q179" s="9">
        <v>2205.4393278943198</v>
      </c>
      <c r="R179" s="9">
        <v>1004.63086907537</v>
      </c>
      <c r="S179" s="9">
        <v>60.959252370728201</v>
      </c>
      <c r="T179" s="9">
        <v>2</v>
      </c>
      <c r="U179" s="9">
        <v>3.7999999999999999E-2</v>
      </c>
      <c r="V179" s="9">
        <v>2.0500000000000001E-2</v>
      </c>
    </row>
    <row r="180" spans="1:22" ht="20" customHeight="1">
      <c r="A180" s="7" t="s">
        <v>30</v>
      </c>
      <c r="B180" s="8">
        <v>105</v>
      </c>
      <c r="C180" s="10" t="s">
        <v>31</v>
      </c>
      <c r="D180" s="10" t="s">
        <v>25</v>
      </c>
      <c r="E180" s="9">
        <v>7.6712870000000004</v>
      </c>
      <c r="F180" s="9">
        <v>1196.9082614607601</v>
      </c>
      <c r="G180" s="9">
        <v>785.91651320901201</v>
      </c>
      <c r="H180" s="9">
        <v>15.8126948413843</v>
      </c>
      <c r="I180" s="9">
        <v>7.6712870000000004</v>
      </c>
      <c r="J180" s="9">
        <v>692.013236208232</v>
      </c>
      <c r="K180" s="9">
        <v>555.62442229992405</v>
      </c>
      <c r="L180" s="9">
        <v>11.8194131201722</v>
      </c>
      <c r="M180" s="9">
        <v>0</v>
      </c>
      <c r="N180" s="9">
        <v>0</v>
      </c>
      <c r="O180" s="9">
        <v>2.75E-2</v>
      </c>
      <c r="P180" s="9">
        <v>7.6712870000000004</v>
      </c>
      <c r="Q180" s="9">
        <v>1196.9082614607601</v>
      </c>
      <c r="R180" s="9">
        <v>785.91651320901201</v>
      </c>
      <c r="S180" s="9">
        <v>27.6321079615565</v>
      </c>
      <c r="T180" s="9">
        <v>0</v>
      </c>
      <c r="U180" s="9">
        <v>0</v>
      </c>
      <c r="V180" s="9">
        <v>2.75E-2</v>
      </c>
    </row>
    <row r="181" spans="1:22" ht="20" customHeight="1">
      <c r="A181" s="7" t="s">
        <v>30</v>
      </c>
      <c r="B181" s="8">
        <v>106</v>
      </c>
      <c r="C181" s="10" t="s">
        <v>31</v>
      </c>
      <c r="D181" s="10" t="s">
        <v>23</v>
      </c>
      <c r="E181" s="9">
        <v>4.3796189999999999</v>
      </c>
      <c r="F181" s="9">
        <v>312.37945143744997</v>
      </c>
      <c r="G181" s="9">
        <v>754.01497692307601</v>
      </c>
      <c r="H181" s="9">
        <v>5.3476753265466597</v>
      </c>
      <c r="I181" s="9">
        <v>4.3859779999999997</v>
      </c>
      <c r="J181" s="9">
        <v>802.29370940170804</v>
      </c>
      <c r="K181" s="9">
        <v>299.32714219114303</v>
      </c>
      <c r="L181" s="9">
        <v>11.675117942423</v>
      </c>
      <c r="M181" s="9">
        <v>0</v>
      </c>
      <c r="N181" s="9">
        <v>0</v>
      </c>
      <c r="O181" s="9">
        <v>3.4000000000000002E-2</v>
      </c>
      <c r="P181" s="9">
        <v>4.3796189999999999</v>
      </c>
      <c r="Q181" s="9">
        <v>802.29370940170804</v>
      </c>
      <c r="R181" s="9">
        <v>754.01497692307601</v>
      </c>
      <c r="S181" s="9">
        <v>17.0227932689697</v>
      </c>
      <c r="T181" s="9">
        <v>0</v>
      </c>
      <c r="U181" s="9">
        <v>0</v>
      </c>
      <c r="V181" s="9">
        <v>3.4000000000000002E-2</v>
      </c>
    </row>
    <row r="182" spans="1:22" ht="20" customHeight="1">
      <c r="A182" s="7" t="s">
        <v>30</v>
      </c>
      <c r="B182" s="8">
        <v>106</v>
      </c>
      <c r="C182" s="10" t="s">
        <v>31</v>
      </c>
      <c r="D182" s="10" t="s">
        <v>24</v>
      </c>
      <c r="E182" s="9">
        <v>8.5167079999999995</v>
      </c>
      <c r="F182" s="9">
        <v>209.06728554778499</v>
      </c>
      <c r="G182" s="9">
        <v>1020.95998065268</v>
      </c>
      <c r="H182" s="9">
        <v>8.9204616780639903</v>
      </c>
      <c r="I182" s="9">
        <v>8.5248019999999993</v>
      </c>
      <c r="J182" s="9">
        <v>543.62727544677398</v>
      </c>
      <c r="K182" s="9">
        <v>420.89596037296099</v>
      </c>
      <c r="L182" s="9">
        <v>14.399342788786999</v>
      </c>
      <c r="M182" s="9">
        <v>0</v>
      </c>
      <c r="N182" s="9">
        <v>0</v>
      </c>
      <c r="O182" s="9">
        <v>0.04</v>
      </c>
      <c r="P182" s="9">
        <v>8.5167079999999995</v>
      </c>
      <c r="Q182" s="9">
        <v>543.62727544677398</v>
      </c>
      <c r="R182" s="9">
        <v>1020.95998065268</v>
      </c>
      <c r="S182" s="9">
        <v>23.319804466851</v>
      </c>
      <c r="T182" s="9">
        <v>0</v>
      </c>
      <c r="U182" s="9">
        <v>0</v>
      </c>
      <c r="V182" s="9">
        <v>0.04</v>
      </c>
    </row>
    <row r="183" spans="1:22" ht="20" customHeight="1">
      <c r="A183" s="7" t="s">
        <v>30</v>
      </c>
      <c r="B183" s="8">
        <v>106</v>
      </c>
      <c r="C183" s="10" t="s">
        <v>31</v>
      </c>
      <c r="D183" s="10" t="s">
        <v>26</v>
      </c>
      <c r="E183" s="9">
        <v>26.015280000000001</v>
      </c>
      <c r="F183" s="9">
        <v>2428.5236208236101</v>
      </c>
      <c r="G183" s="9">
        <v>1278.30177622377</v>
      </c>
      <c r="H183" s="9">
        <v>48.245098452032899</v>
      </c>
      <c r="I183" s="9">
        <v>26.019929999999999</v>
      </c>
      <c r="J183" s="9">
        <v>882.37988733489101</v>
      </c>
      <c r="K183" s="9">
        <v>1008.58180341881</v>
      </c>
      <c r="L183" s="9">
        <v>32.780727483662801</v>
      </c>
      <c r="M183" s="9">
        <v>0</v>
      </c>
      <c r="N183" s="9">
        <v>0</v>
      </c>
      <c r="O183" s="9">
        <v>5.1999999999999998E-2</v>
      </c>
      <c r="P183" s="9">
        <v>26.015280000000001</v>
      </c>
      <c r="Q183" s="9">
        <v>2428.5236208236101</v>
      </c>
      <c r="R183" s="9">
        <v>1278.30177622377</v>
      </c>
      <c r="S183" s="9">
        <v>81.025825935695593</v>
      </c>
      <c r="T183" s="9">
        <v>0</v>
      </c>
      <c r="U183" s="9">
        <v>0</v>
      </c>
      <c r="V183" s="9">
        <v>5.1999999999999998E-2</v>
      </c>
    </row>
    <row r="184" spans="1:22" ht="20" customHeight="1">
      <c r="A184" s="7" t="s">
        <v>30</v>
      </c>
      <c r="B184" s="8">
        <v>106</v>
      </c>
      <c r="C184" s="10" t="s">
        <v>31</v>
      </c>
      <c r="D184" s="10" t="s">
        <v>25</v>
      </c>
      <c r="E184" s="9">
        <v>7.9455309999999999</v>
      </c>
      <c r="F184" s="9">
        <v>1057.7392968142899</v>
      </c>
      <c r="G184" s="9">
        <v>853.82563986013895</v>
      </c>
      <c r="H184" s="9">
        <v>16.297018692735801</v>
      </c>
      <c r="I184" s="9">
        <v>7.9459410000000004</v>
      </c>
      <c r="J184" s="9">
        <v>1062.12563714063</v>
      </c>
      <c r="K184" s="9">
        <v>464.64811344211398</v>
      </c>
      <c r="L184" s="9">
        <v>18.319725682716498</v>
      </c>
      <c r="M184" s="9">
        <v>0</v>
      </c>
      <c r="N184" s="9">
        <v>0</v>
      </c>
      <c r="O184" s="9">
        <v>3.6499999999999998E-2</v>
      </c>
      <c r="P184" s="9">
        <v>7.9455309999999999</v>
      </c>
      <c r="Q184" s="9">
        <v>1062.12563714063</v>
      </c>
      <c r="R184" s="9">
        <v>853.82563986013895</v>
      </c>
      <c r="S184" s="9">
        <v>34.616744375452299</v>
      </c>
      <c r="T184" s="9">
        <v>0</v>
      </c>
      <c r="U184" s="9">
        <v>0</v>
      </c>
      <c r="V184" s="9">
        <v>3.6499999999999998E-2</v>
      </c>
    </row>
    <row r="185" spans="1:22" ht="20" customHeight="1">
      <c r="A185" s="7" t="s">
        <v>30</v>
      </c>
      <c r="B185" s="8">
        <v>107</v>
      </c>
      <c r="C185" s="10" t="s">
        <v>31</v>
      </c>
      <c r="D185" s="10" t="s">
        <v>23</v>
      </c>
      <c r="E185" s="9">
        <v>51.84308</v>
      </c>
      <c r="F185" s="9">
        <v>7696.8514529914401</v>
      </c>
      <c r="G185" s="9">
        <v>4010.0383799533702</v>
      </c>
      <c r="H185" s="9">
        <v>98.229439464448802</v>
      </c>
      <c r="I185" s="9">
        <v>52.015450000000001</v>
      </c>
      <c r="J185" s="9">
        <v>7013.7871717171502</v>
      </c>
      <c r="K185" s="9">
        <v>4133.41909867911</v>
      </c>
      <c r="L185" s="9">
        <v>92.187098104379601</v>
      </c>
      <c r="M185" s="9">
        <v>0</v>
      </c>
      <c r="N185" s="9">
        <v>0</v>
      </c>
      <c r="O185" s="9">
        <v>2.7E-2</v>
      </c>
      <c r="P185" s="9">
        <v>51.84308</v>
      </c>
      <c r="Q185" s="9">
        <v>7696.8514529914401</v>
      </c>
      <c r="R185" s="9">
        <v>4133.41909867911</v>
      </c>
      <c r="S185" s="9">
        <v>190.41653756882801</v>
      </c>
      <c r="T185" s="9">
        <v>0</v>
      </c>
      <c r="U185" s="9">
        <v>0</v>
      </c>
      <c r="V185" s="9">
        <v>2.7E-2</v>
      </c>
    </row>
    <row r="186" spans="1:22" ht="20" customHeight="1">
      <c r="A186" s="7" t="s">
        <v>30</v>
      </c>
      <c r="B186" s="8">
        <v>107</v>
      </c>
      <c r="C186" s="10" t="s">
        <v>31</v>
      </c>
      <c r="D186" s="10" t="s">
        <v>24</v>
      </c>
      <c r="E186" s="9">
        <v>6.3349770000000003</v>
      </c>
      <c r="F186" s="9">
        <v>1050.57779720279</v>
      </c>
      <c r="G186" s="9">
        <v>413.81692501942399</v>
      </c>
      <c r="H186" s="9">
        <v>13.9895488386175</v>
      </c>
      <c r="I186" s="9">
        <v>6.3125770000000001</v>
      </c>
      <c r="J186" s="9">
        <v>1050.57779720279</v>
      </c>
      <c r="K186" s="9">
        <v>637.51452175602196</v>
      </c>
      <c r="L186" s="9">
        <v>13.2232669682138</v>
      </c>
      <c r="M186" s="9">
        <v>0</v>
      </c>
      <c r="N186" s="9">
        <v>0</v>
      </c>
      <c r="O186" s="9">
        <v>2.8500000000000001E-2</v>
      </c>
      <c r="P186" s="9">
        <v>6.3349770000000003</v>
      </c>
      <c r="Q186" s="9">
        <v>1050.57779720279</v>
      </c>
      <c r="R186" s="9">
        <v>637.51452175602196</v>
      </c>
      <c r="S186" s="9">
        <v>27.212815806831301</v>
      </c>
      <c r="T186" s="9">
        <v>0</v>
      </c>
      <c r="U186" s="9">
        <v>0</v>
      </c>
      <c r="V186" s="9">
        <v>2.8500000000000001E-2</v>
      </c>
    </row>
    <row r="187" spans="1:22" ht="20" customHeight="1">
      <c r="A187" s="7" t="s">
        <v>30</v>
      </c>
      <c r="B187" s="8">
        <v>107</v>
      </c>
      <c r="C187" s="10" t="s">
        <v>31</v>
      </c>
      <c r="D187" s="10" t="s">
        <v>26</v>
      </c>
      <c r="E187" s="9">
        <v>3.1991740000000002</v>
      </c>
      <c r="F187" s="9">
        <v>1077.40519036519</v>
      </c>
      <c r="G187" s="9">
        <v>579.53195609945601</v>
      </c>
      <c r="H187" s="9">
        <v>5.2486559699412396</v>
      </c>
      <c r="I187" s="9">
        <v>11.68013</v>
      </c>
      <c r="J187" s="9">
        <v>2987.6070629370602</v>
      </c>
      <c r="K187" s="9">
        <v>1413.7548543123501</v>
      </c>
      <c r="L187" s="9">
        <v>64.278014663392796</v>
      </c>
      <c r="M187" s="9">
        <v>2</v>
      </c>
      <c r="N187" s="9">
        <v>2.9000000000000001E-2</v>
      </c>
      <c r="O187" s="9">
        <v>2.7E-2</v>
      </c>
      <c r="P187" s="9">
        <v>11.68013</v>
      </c>
      <c r="Q187" s="9">
        <v>2987.6070629370602</v>
      </c>
      <c r="R187" s="9">
        <v>1413.7548543123501</v>
      </c>
      <c r="S187" s="9">
        <v>69.526670633334007</v>
      </c>
      <c r="T187" s="9">
        <v>2</v>
      </c>
      <c r="U187" s="9">
        <v>2.9000000000000001E-2</v>
      </c>
      <c r="V187" s="9">
        <v>2.7E-2</v>
      </c>
    </row>
    <row r="188" spans="1:22" ht="20" customHeight="1">
      <c r="A188" s="7" t="s">
        <v>30</v>
      </c>
      <c r="B188" s="8">
        <v>107</v>
      </c>
      <c r="C188" s="10" t="s">
        <v>31</v>
      </c>
      <c r="D188" s="10" t="s">
        <v>25</v>
      </c>
      <c r="E188" s="9">
        <v>4.2575149999999997</v>
      </c>
      <c r="F188" s="11">
        <v>1076.1343026418001</v>
      </c>
      <c r="G188" s="9">
        <v>477.53721806526801</v>
      </c>
      <c r="H188" s="9">
        <v>13.0285630118561</v>
      </c>
      <c r="I188" s="9">
        <v>4.2501939999999996</v>
      </c>
      <c r="J188" s="9">
        <v>1079.5298562548501</v>
      </c>
      <c r="K188" s="9">
        <v>515.40856021755997</v>
      </c>
      <c r="L188" s="9">
        <v>14.5845976220211</v>
      </c>
      <c r="M188" s="9">
        <v>0</v>
      </c>
      <c r="N188" s="9">
        <v>0</v>
      </c>
      <c r="O188" s="9">
        <v>2.4E-2</v>
      </c>
      <c r="P188" s="9">
        <v>4.2575149999999997</v>
      </c>
      <c r="Q188" s="9">
        <v>1079.5298562548501</v>
      </c>
      <c r="R188" s="9">
        <v>515.40856021755997</v>
      </c>
      <c r="S188" s="9">
        <v>27.6131606338772</v>
      </c>
      <c r="T188" s="9">
        <v>0</v>
      </c>
      <c r="U188" s="9">
        <v>0</v>
      </c>
      <c r="V188" s="9">
        <v>2.4E-2</v>
      </c>
    </row>
    <row r="189" spans="1:22" ht="20" customHeight="1">
      <c r="A189" s="7" t="s">
        <v>30</v>
      </c>
      <c r="B189" s="8">
        <v>108</v>
      </c>
      <c r="C189" s="10" t="s">
        <v>31</v>
      </c>
      <c r="D189" s="10" t="s">
        <v>23</v>
      </c>
      <c r="E189" s="9">
        <v>4.9730109999999996</v>
      </c>
      <c r="F189" s="9">
        <v>403.148497280497</v>
      </c>
      <c r="G189" s="9">
        <v>454.38725058275003</v>
      </c>
      <c r="H189" s="9">
        <v>8.8847650154729401</v>
      </c>
      <c r="I189" s="9">
        <v>4.9767169999999998</v>
      </c>
      <c r="J189" s="9">
        <v>451.873609168607</v>
      </c>
      <c r="K189" s="9">
        <v>167.638865967367</v>
      </c>
      <c r="L189" s="9">
        <v>11.6147407125115</v>
      </c>
      <c r="M189" s="9">
        <v>0</v>
      </c>
      <c r="N189" s="9">
        <v>0</v>
      </c>
      <c r="O189" s="9">
        <v>4.8500000000000001E-2</v>
      </c>
      <c r="P189" s="9">
        <v>4.9730109999999996</v>
      </c>
      <c r="Q189" s="9">
        <v>451.873609168607</v>
      </c>
      <c r="R189" s="9">
        <v>454.38725058275003</v>
      </c>
      <c r="S189" s="9">
        <v>20.499505727984499</v>
      </c>
      <c r="T189" s="9">
        <v>0</v>
      </c>
      <c r="U189" s="9">
        <v>0</v>
      </c>
      <c r="V189" s="9">
        <v>4.8500000000000001E-2</v>
      </c>
    </row>
    <row r="190" spans="1:22" ht="20" customHeight="1">
      <c r="A190" s="7" t="s">
        <v>30</v>
      </c>
      <c r="B190" s="8">
        <v>108</v>
      </c>
      <c r="C190" s="10" t="s">
        <v>31</v>
      </c>
      <c r="D190" s="10" t="s">
        <v>24</v>
      </c>
      <c r="E190" s="9">
        <v>5.5672360000000003</v>
      </c>
      <c r="F190" s="9">
        <v>621.34694289044205</v>
      </c>
      <c r="G190" s="9">
        <v>566.31725757575703</v>
      </c>
      <c r="H190" s="9">
        <v>8.3935885693815209</v>
      </c>
      <c r="I190" s="9">
        <v>5.5638110000000003</v>
      </c>
      <c r="J190" s="9">
        <v>895.16213869463695</v>
      </c>
      <c r="K190" s="9">
        <v>475.21311072261102</v>
      </c>
      <c r="L190" s="9">
        <v>15.2944157216976</v>
      </c>
      <c r="M190" s="9">
        <v>0</v>
      </c>
      <c r="N190" s="9">
        <v>0</v>
      </c>
      <c r="O190" s="9">
        <v>3.2000000000000001E-2</v>
      </c>
      <c r="P190" s="9">
        <v>5.5672360000000003</v>
      </c>
      <c r="Q190" s="9">
        <v>895.16213869463695</v>
      </c>
      <c r="R190" s="9">
        <v>566.31725757575703</v>
      </c>
      <c r="S190" s="9">
        <v>23.6880042910791</v>
      </c>
      <c r="T190" s="9">
        <v>0</v>
      </c>
      <c r="U190" s="9">
        <v>0</v>
      </c>
      <c r="V190" s="9">
        <v>3.2000000000000001E-2</v>
      </c>
    </row>
    <row r="191" spans="1:22" ht="20" customHeight="1">
      <c r="A191" s="7" t="s">
        <v>30</v>
      </c>
      <c r="B191" s="8">
        <v>108</v>
      </c>
      <c r="C191" s="10" t="s">
        <v>31</v>
      </c>
      <c r="D191" s="10" t="s">
        <v>26</v>
      </c>
      <c r="E191" s="9">
        <v>16.239719999999998</v>
      </c>
      <c r="F191" s="9">
        <v>2292.1965889665798</v>
      </c>
      <c r="G191" s="9">
        <v>1077.0644895104899</v>
      </c>
      <c r="H191" s="9">
        <v>41.888175268883799</v>
      </c>
      <c r="I191" s="9">
        <v>20.236509999999999</v>
      </c>
      <c r="J191" s="9">
        <v>2042.3076573426499</v>
      </c>
      <c r="K191" s="9">
        <v>1068.88479020979</v>
      </c>
      <c r="L191" s="9">
        <v>57.0957837501496</v>
      </c>
      <c r="M191" s="9">
        <v>0</v>
      </c>
      <c r="N191" s="9">
        <v>0</v>
      </c>
      <c r="O191" s="9">
        <v>6.4000000000000001E-2</v>
      </c>
      <c r="P191" s="9">
        <v>20.236509999999999</v>
      </c>
      <c r="Q191" s="9">
        <v>2292.1965889665798</v>
      </c>
      <c r="R191" s="9">
        <v>1077.0644895104899</v>
      </c>
      <c r="S191" s="9">
        <v>98.983959019033406</v>
      </c>
      <c r="T191" s="9">
        <v>0</v>
      </c>
      <c r="U191" s="9">
        <v>0</v>
      </c>
      <c r="V191" s="9">
        <v>6.4000000000000001E-2</v>
      </c>
    </row>
    <row r="192" spans="1:22" ht="20" customHeight="1">
      <c r="A192" s="7" t="s">
        <v>30</v>
      </c>
      <c r="B192" s="8">
        <v>108</v>
      </c>
      <c r="C192" s="10" t="s">
        <v>31</v>
      </c>
      <c r="D192" s="10" t="s">
        <v>25</v>
      </c>
      <c r="E192" s="9">
        <v>10.241059999999999</v>
      </c>
      <c r="F192" s="9">
        <v>1056.65664296814</v>
      </c>
      <c r="G192" s="9">
        <v>711.01612354312294</v>
      </c>
      <c r="H192" s="9">
        <v>18.0067314471695</v>
      </c>
      <c r="I192" s="9">
        <v>10.25403</v>
      </c>
      <c r="J192" s="9">
        <v>773.279071484067</v>
      </c>
      <c r="K192" s="9">
        <v>737.33565889666102</v>
      </c>
      <c r="L192" s="9">
        <v>14.974836359282801</v>
      </c>
      <c r="M192" s="9">
        <v>0</v>
      </c>
      <c r="N192" s="9">
        <v>0</v>
      </c>
      <c r="O192" s="9">
        <v>3.7999999999999999E-2</v>
      </c>
      <c r="P192" s="9">
        <v>10.241059999999999</v>
      </c>
      <c r="Q192" s="9">
        <v>1056.65664296814</v>
      </c>
      <c r="R192" s="9">
        <v>737.33565889666102</v>
      </c>
      <c r="S192" s="9">
        <v>32.981567806452297</v>
      </c>
      <c r="T192" s="9">
        <v>0</v>
      </c>
      <c r="U192" s="9">
        <v>0</v>
      </c>
      <c r="V192" s="9">
        <v>3.7999999999999999E-2</v>
      </c>
    </row>
    <row r="193" spans="1:22" ht="20" customHeight="1">
      <c r="A193" s="7" t="s">
        <v>30</v>
      </c>
      <c r="B193" s="8">
        <v>109</v>
      </c>
      <c r="C193" s="10" t="s">
        <v>31</v>
      </c>
      <c r="D193" s="10" t="s">
        <v>23</v>
      </c>
      <c r="E193" s="9">
        <v>4.0244260000000001</v>
      </c>
      <c r="F193" s="9">
        <v>469.72691103340998</v>
      </c>
      <c r="G193" s="9">
        <v>373.24935089355</v>
      </c>
      <c r="H193" s="9">
        <v>7.2580513765457599</v>
      </c>
      <c r="I193" s="9">
        <v>4.0200959999999997</v>
      </c>
      <c r="J193" s="9">
        <v>439.33489860139798</v>
      </c>
      <c r="K193" s="9">
        <v>451.89329864024899</v>
      </c>
      <c r="L193" s="9">
        <v>7.8131600300871797</v>
      </c>
      <c r="M193" s="9">
        <v>0</v>
      </c>
      <c r="N193" s="9">
        <v>0</v>
      </c>
      <c r="O193" s="9">
        <v>2.5499999999999998E-2</v>
      </c>
      <c r="P193" s="9">
        <v>4.0244260000000001</v>
      </c>
      <c r="Q193" s="9">
        <v>469.72691103340998</v>
      </c>
      <c r="R193" s="9">
        <v>451.89329864024899</v>
      </c>
      <c r="S193" s="9">
        <v>15.0712114066329</v>
      </c>
      <c r="T193" s="9">
        <v>0</v>
      </c>
      <c r="U193" s="9">
        <v>0</v>
      </c>
      <c r="V193" s="9">
        <v>2.5499999999999998E-2</v>
      </c>
    </row>
    <row r="194" spans="1:22" ht="20" customHeight="1">
      <c r="A194" s="7" t="s">
        <v>30</v>
      </c>
      <c r="B194" s="8">
        <v>109</v>
      </c>
      <c r="C194" s="10" t="s">
        <v>31</v>
      </c>
      <c r="D194" s="10" t="s">
        <v>24</v>
      </c>
      <c r="E194" s="9">
        <v>5.9870200000000002</v>
      </c>
      <c r="F194" s="9">
        <v>722.35459168608998</v>
      </c>
      <c r="G194" s="9">
        <v>378.58299339549302</v>
      </c>
      <c r="H194" s="9">
        <v>12.6970185139926</v>
      </c>
      <c r="I194" s="9">
        <v>6.0465520000000001</v>
      </c>
      <c r="J194" s="9">
        <v>537.755464646463</v>
      </c>
      <c r="K194" s="9">
        <v>400.35461616161803</v>
      </c>
      <c r="L194" s="9">
        <v>10.306955914474999</v>
      </c>
      <c r="M194" s="9">
        <v>0</v>
      </c>
      <c r="N194" s="9">
        <v>0</v>
      </c>
      <c r="O194" s="9">
        <v>4.4499999999999998E-2</v>
      </c>
      <c r="P194" s="9">
        <v>5.9870200000000002</v>
      </c>
      <c r="Q194" s="9">
        <v>722.35459168608998</v>
      </c>
      <c r="R194" s="9">
        <v>400.35461616161803</v>
      </c>
      <c r="S194" s="9">
        <v>23.0039744284676</v>
      </c>
      <c r="T194" s="9">
        <v>0</v>
      </c>
      <c r="U194" s="9">
        <v>0</v>
      </c>
      <c r="V194" s="9">
        <v>4.4499999999999998E-2</v>
      </c>
    </row>
    <row r="195" spans="1:22" ht="20" customHeight="1">
      <c r="A195" s="7" t="s">
        <v>30</v>
      </c>
      <c r="B195" s="8">
        <v>109</v>
      </c>
      <c r="C195" s="10" t="s">
        <v>31</v>
      </c>
      <c r="D195" s="10" t="s">
        <v>26</v>
      </c>
      <c r="E195" s="9">
        <v>7.6302770000000004</v>
      </c>
      <c r="F195" s="9">
        <v>1338.6225641025601</v>
      </c>
      <c r="G195" s="9">
        <v>938.37285042734902</v>
      </c>
      <c r="H195" s="9">
        <v>13.172284098177901</v>
      </c>
      <c r="I195" s="9">
        <v>15.982670000000001</v>
      </c>
      <c r="J195" s="9">
        <v>2140.1155120435101</v>
      </c>
      <c r="K195" s="9">
        <v>1628.74090299145</v>
      </c>
      <c r="L195" s="9">
        <v>73.702584250202804</v>
      </c>
      <c r="M195" s="9">
        <v>3</v>
      </c>
      <c r="N195" s="9">
        <v>5.5500000000000001E-2</v>
      </c>
      <c r="O195" s="9">
        <v>0.2145</v>
      </c>
      <c r="P195" s="9">
        <v>15.982670000000001</v>
      </c>
      <c r="Q195" s="9">
        <v>2140.1155120435101</v>
      </c>
      <c r="R195" s="9">
        <v>1628.74090299145</v>
      </c>
      <c r="S195" s="9">
        <v>86.874868348380701</v>
      </c>
      <c r="T195" s="9">
        <v>3</v>
      </c>
      <c r="U195" s="9">
        <v>5.5500000000000001E-2</v>
      </c>
      <c r="V195" s="9">
        <v>0.2145</v>
      </c>
    </row>
    <row r="196" spans="1:22" ht="20" customHeight="1">
      <c r="A196" s="7" t="s">
        <v>30</v>
      </c>
      <c r="B196" s="8">
        <v>109</v>
      </c>
      <c r="C196" s="10" t="s">
        <v>31</v>
      </c>
      <c r="D196" s="10" t="s">
        <v>25</v>
      </c>
      <c r="E196" s="9">
        <v>13.13306</v>
      </c>
      <c r="F196" s="9">
        <v>819.19659246309004</v>
      </c>
      <c r="G196" s="9">
        <v>1297.8783216783199</v>
      </c>
      <c r="H196" s="9">
        <v>17.8314148464978</v>
      </c>
      <c r="I196" s="9">
        <v>14.035589999999999</v>
      </c>
      <c r="J196" s="9">
        <v>1821.41429292929</v>
      </c>
      <c r="K196" s="9">
        <v>865.59979953380196</v>
      </c>
      <c r="L196" s="9">
        <v>38.828588062093999</v>
      </c>
      <c r="M196" s="9">
        <v>2</v>
      </c>
      <c r="N196" s="9">
        <v>1.7500000000000002E-2</v>
      </c>
      <c r="O196" s="9">
        <v>4.1500000000000002E-2</v>
      </c>
      <c r="P196" s="9">
        <v>14.019830000000001</v>
      </c>
      <c r="Q196" s="9">
        <v>1821.41429292929</v>
      </c>
      <c r="R196" s="9">
        <v>1297.8783216783199</v>
      </c>
      <c r="S196" s="9">
        <v>56.6600029085918</v>
      </c>
      <c r="T196" s="9">
        <v>2</v>
      </c>
      <c r="U196" s="9">
        <v>1.7500000000000002E-2</v>
      </c>
      <c r="V196" s="9">
        <v>4.1500000000000002E-2</v>
      </c>
    </row>
    <row r="197" spans="1:22" ht="20" customHeight="1">
      <c r="A197" s="7" t="s">
        <v>30</v>
      </c>
      <c r="B197" s="8">
        <v>110</v>
      </c>
      <c r="C197" s="10" t="s">
        <v>31</v>
      </c>
      <c r="D197" s="10" t="s">
        <v>23</v>
      </c>
      <c r="E197" s="9">
        <v>5.8182289999999997</v>
      </c>
      <c r="F197" s="9">
        <v>889.06687101786895</v>
      </c>
      <c r="G197" s="9">
        <v>588.15129642579598</v>
      </c>
      <c r="H197" s="9">
        <v>11.104894821291699</v>
      </c>
      <c r="I197" s="9">
        <v>5.8100350000000001</v>
      </c>
      <c r="J197" s="9">
        <v>634.68705128204795</v>
      </c>
      <c r="K197" s="9">
        <v>566.04542929292995</v>
      </c>
      <c r="L197" s="9">
        <v>13.483443393364899</v>
      </c>
      <c r="M197" s="9">
        <v>0</v>
      </c>
      <c r="N197" s="9">
        <v>0</v>
      </c>
      <c r="O197" s="9">
        <v>3.15E-2</v>
      </c>
      <c r="P197" s="9">
        <v>5.8182289999999997</v>
      </c>
      <c r="Q197" s="9">
        <v>889.06687101786895</v>
      </c>
      <c r="R197" s="9">
        <v>588.15129642579598</v>
      </c>
      <c r="S197" s="9">
        <v>24.588338214656599</v>
      </c>
      <c r="T197" s="9">
        <v>0</v>
      </c>
      <c r="U197" s="9">
        <v>0</v>
      </c>
      <c r="V197" s="9">
        <v>3.15E-2</v>
      </c>
    </row>
    <row r="198" spans="1:22" ht="20" customHeight="1">
      <c r="A198" s="7" t="s">
        <v>30</v>
      </c>
      <c r="B198" s="8">
        <v>110</v>
      </c>
      <c r="C198" s="10" t="s">
        <v>31</v>
      </c>
      <c r="D198" s="10" t="s">
        <v>24</v>
      </c>
      <c r="E198" s="9">
        <v>8.8832590000000007</v>
      </c>
      <c r="F198" s="9">
        <v>704.87391025641</v>
      </c>
      <c r="G198" s="9">
        <v>999.102074980574</v>
      </c>
      <c r="H198" s="9">
        <v>10.8666716682367</v>
      </c>
      <c r="I198" s="9">
        <v>8.8885249999999996</v>
      </c>
      <c r="J198" s="9">
        <v>741.63816433566205</v>
      </c>
      <c r="K198" s="9">
        <v>713.10649572649697</v>
      </c>
      <c r="L198" s="9">
        <v>12.692855090900601</v>
      </c>
      <c r="M198" s="9">
        <v>0</v>
      </c>
      <c r="N198" s="9">
        <v>0</v>
      </c>
      <c r="O198" s="9">
        <v>2.7E-2</v>
      </c>
      <c r="P198" s="9">
        <v>8.8832590000000007</v>
      </c>
      <c r="Q198" s="9">
        <v>741.63816433566205</v>
      </c>
      <c r="R198" s="9">
        <v>999.102074980574</v>
      </c>
      <c r="S198" s="9">
        <v>23.559526759137299</v>
      </c>
      <c r="T198" s="9">
        <v>0</v>
      </c>
      <c r="U198" s="9">
        <v>0</v>
      </c>
      <c r="V198" s="9">
        <v>2.7E-2</v>
      </c>
    </row>
    <row r="199" spans="1:22" ht="20" customHeight="1">
      <c r="A199" s="7" t="s">
        <v>30</v>
      </c>
      <c r="B199" s="8">
        <v>110</v>
      </c>
      <c r="C199" s="10" t="s">
        <v>31</v>
      </c>
      <c r="D199" s="10" t="s">
        <v>26</v>
      </c>
      <c r="E199" s="9">
        <v>22.784490000000002</v>
      </c>
      <c r="F199" s="9">
        <v>807.28219626884299</v>
      </c>
      <c r="G199" s="9">
        <v>1903.03754312354</v>
      </c>
      <c r="H199" s="9">
        <v>23.456736322827901</v>
      </c>
      <c r="I199" s="9">
        <v>22.748270000000002</v>
      </c>
      <c r="J199" s="9">
        <v>1160.70920186131</v>
      </c>
      <c r="K199" s="9">
        <v>832.48869852370103</v>
      </c>
      <c r="L199" s="9">
        <v>32.0453152757146</v>
      </c>
      <c r="M199" s="9">
        <v>0</v>
      </c>
      <c r="N199" s="9">
        <v>0</v>
      </c>
      <c r="O199" s="9">
        <v>9.35E-2</v>
      </c>
      <c r="P199" s="9">
        <v>22.784490000000002</v>
      </c>
      <c r="Q199" s="9">
        <v>1160.70920186131</v>
      </c>
      <c r="R199" s="9">
        <v>1903.03754312354</v>
      </c>
      <c r="S199" s="9">
        <v>55.502051598542501</v>
      </c>
      <c r="T199" s="9">
        <v>0</v>
      </c>
      <c r="U199" s="9">
        <v>0</v>
      </c>
      <c r="V199" s="9">
        <v>9.35E-2</v>
      </c>
    </row>
    <row r="200" spans="1:22" ht="20" customHeight="1">
      <c r="A200" s="7" t="s">
        <v>30</v>
      </c>
      <c r="B200" s="8">
        <v>110</v>
      </c>
      <c r="C200" s="10" t="s">
        <v>31</v>
      </c>
      <c r="D200" s="10" t="s">
        <v>25</v>
      </c>
      <c r="E200" s="9">
        <v>5.7892520000000003</v>
      </c>
      <c r="F200" s="9">
        <v>618.13216169386203</v>
      </c>
      <c r="G200" s="9">
        <v>719.133944910644</v>
      </c>
      <c r="H200" s="9">
        <v>7.9811449115711603</v>
      </c>
      <c r="I200" s="9">
        <v>6.3875630000000001</v>
      </c>
      <c r="J200" s="9">
        <v>1136.7173737373701</v>
      </c>
      <c r="K200" s="9">
        <v>569.46027972028003</v>
      </c>
      <c r="L200" s="9">
        <v>40.594582814633704</v>
      </c>
      <c r="M200" s="9">
        <v>2</v>
      </c>
      <c r="N200" s="9">
        <v>1.6E-2</v>
      </c>
      <c r="O200" s="9">
        <v>6.7500000000000004E-2</v>
      </c>
      <c r="P200" s="9">
        <v>6.3875630000000001</v>
      </c>
      <c r="Q200" s="9">
        <v>1136.7173737373701</v>
      </c>
      <c r="R200" s="9">
        <v>719.133944910644</v>
      </c>
      <c r="S200" s="9">
        <v>48.575727726204903</v>
      </c>
      <c r="T200" s="9">
        <v>2</v>
      </c>
      <c r="U200" s="9">
        <v>1.6E-2</v>
      </c>
      <c r="V200" s="9">
        <v>6.7500000000000004E-2</v>
      </c>
    </row>
    <row r="201" spans="1:22" ht="20" customHeight="1">
      <c r="A201" s="7" t="s">
        <v>30</v>
      </c>
      <c r="B201" s="8">
        <v>111</v>
      </c>
      <c r="C201" s="10" t="s">
        <v>32</v>
      </c>
      <c r="D201" s="10" t="s">
        <v>23</v>
      </c>
      <c r="E201" s="9">
        <v>4.0395510000000003</v>
      </c>
      <c r="F201" s="9">
        <v>563.30105322455199</v>
      </c>
      <c r="G201" s="9">
        <v>294.59752719502598</v>
      </c>
      <c r="H201" s="9">
        <v>11.3161487692033</v>
      </c>
      <c r="I201" s="9">
        <v>4.2105759999999997</v>
      </c>
      <c r="J201" s="9">
        <v>584.42818414918202</v>
      </c>
      <c r="K201" s="9">
        <v>513.71089541569597</v>
      </c>
      <c r="L201" s="9">
        <v>11.5593851341602</v>
      </c>
      <c r="M201" s="9">
        <v>0</v>
      </c>
      <c r="N201" s="9">
        <v>0</v>
      </c>
      <c r="O201" s="9">
        <v>3.4500000000000003E-2</v>
      </c>
      <c r="P201" s="9">
        <v>4.1729289999999999</v>
      </c>
      <c r="Q201" s="9">
        <v>584.42818414918202</v>
      </c>
      <c r="R201" s="9">
        <v>513.71089541569597</v>
      </c>
      <c r="S201" s="9">
        <v>22.8755339033635</v>
      </c>
      <c r="T201" s="9">
        <v>0</v>
      </c>
      <c r="U201" s="9">
        <v>0</v>
      </c>
      <c r="V201" s="9">
        <v>3.4500000000000003E-2</v>
      </c>
    </row>
    <row r="202" spans="1:22" ht="20" customHeight="1">
      <c r="A202" s="7" t="s">
        <v>30</v>
      </c>
      <c r="B202" s="8">
        <v>111</v>
      </c>
      <c r="C202" s="10" t="s">
        <v>32</v>
      </c>
      <c r="D202" s="10" t="s">
        <v>24</v>
      </c>
      <c r="E202" s="9">
        <v>6.7484710000000003</v>
      </c>
      <c r="F202" s="9">
        <v>894.08332323232105</v>
      </c>
      <c r="G202" s="9">
        <v>347.34417404817401</v>
      </c>
      <c r="H202" s="9">
        <v>18.754505614011901</v>
      </c>
      <c r="I202" s="9">
        <v>6.7437820000000004</v>
      </c>
      <c r="J202" s="9">
        <v>970.48700466199898</v>
      </c>
      <c r="K202" s="9">
        <v>378.04841880342002</v>
      </c>
      <c r="L202" s="9">
        <v>14.843113383947401</v>
      </c>
      <c r="M202" s="9">
        <v>0</v>
      </c>
      <c r="N202" s="9">
        <v>0</v>
      </c>
      <c r="O202" s="9">
        <v>0.03</v>
      </c>
      <c r="P202" s="9">
        <v>6.7484710000000003</v>
      </c>
      <c r="Q202" s="9">
        <v>970.48700466199898</v>
      </c>
      <c r="R202" s="9">
        <v>378.04841880342002</v>
      </c>
      <c r="S202" s="9">
        <v>33.597618997959302</v>
      </c>
      <c r="T202" s="9">
        <v>0</v>
      </c>
      <c r="U202" s="9">
        <v>0</v>
      </c>
      <c r="V202" s="9">
        <v>0.03</v>
      </c>
    </row>
    <row r="203" spans="1:22" ht="20" customHeight="1">
      <c r="A203" s="7" t="s">
        <v>30</v>
      </c>
      <c r="B203" s="8">
        <v>111</v>
      </c>
      <c r="C203" s="10" t="s">
        <v>32</v>
      </c>
      <c r="D203" s="10" t="s">
        <v>26</v>
      </c>
      <c r="E203" s="9">
        <v>18.32105</v>
      </c>
      <c r="F203" s="9">
        <v>710.49245804195698</v>
      </c>
      <c r="G203" s="9">
        <v>1924.48475990676</v>
      </c>
      <c r="H203" s="9">
        <v>19.876062290602899</v>
      </c>
      <c r="I203" s="9">
        <v>18.510179999999998</v>
      </c>
      <c r="J203" s="9">
        <v>2226.6782478632399</v>
      </c>
      <c r="K203" s="11">
        <v>1567.1578943279001</v>
      </c>
      <c r="L203" s="9">
        <v>77.2712877376552</v>
      </c>
      <c r="M203" s="9">
        <v>2</v>
      </c>
      <c r="N203" s="9">
        <v>3.15E-2</v>
      </c>
      <c r="O203" s="9">
        <v>0.14249999999999999</v>
      </c>
      <c r="P203" s="9">
        <v>18.32105</v>
      </c>
      <c r="Q203" s="9">
        <v>2226.6782478632399</v>
      </c>
      <c r="R203" s="9">
        <v>1924.48475990676</v>
      </c>
      <c r="S203" s="9">
        <v>97.147350028258103</v>
      </c>
      <c r="T203" s="9">
        <v>2</v>
      </c>
      <c r="U203" s="9">
        <v>3.15E-2</v>
      </c>
      <c r="V203" s="9">
        <v>0.14249999999999999</v>
      </c>
    </row>
    <row r="204" spans="1:22" ht="20" customHeight="1">
      <c r="A204" s="7" t="s">
        <v>30</v>
      </c>
      <c r="B204" s="8">
        <v>111</v>
      </c>
      <c r="C204" s="10" t="s">
        <v>32</v>
      </c>
      <c r="D204" s="10" t="s">
        <v>25</v>
      </c>
      <c r="E204" s="9">
        <v>12.766069999999999</v>
      </c>
      <c r="F204" s="9">
        <v>684.81638850038803</v>
      </c>
      <c r="G204" s="9">
        <v>1107.93801437451</v>
      </c>
      <c r="H204" s="9">
        <v>14.7125978408456</v>
      </c>
      <c r="I204" s="9">
        <v>12.751239999999999</v>
      </c>
      <c r="J204" s="9">
        <v>729.21138694638398</v>
      </c>
      <c r="K204" s="9">
        <v>592.83021561771898</v>
      </c>
      <c r="L204" s="9">
        <v>43.344154069002002</v>
      </c>
      <c r="M204" s="9">
        <v>0</v>
      </c>
      <c r="N204" s="9">
        <v>0</v>
      </c>
      <c r="O204" s="9">
        <v>0.17599999999999999</v>
      </c>
      <c r="P204" s="9">
        <v>12.766069999999999</v>
      </c>
      <c r="Q204" s="9">
        <v>729.21138694638398</v>
      </c>
      <c r="R204" s="9">
        <v>1107.93801437451</v>
      </c>
      <c r="S204" s="9">
        <v>58.056751909847598</v>
      </c>
      <c r="T204" s="9">
        <v>0</v>
      </c>
      <c r="U204" s="9">
        <v>0</v>
      </c>
      <c r="V204" s="9">
        <v>0.17599999999999999</v>
      </c>
    </row>
    <row r="205" spans="1:22" ht="20" customHeight="1">
      <c r="A205" s="7" t="s">
        <v>30</v>
      </c>
      <c r="B205" s="8">
        <v>112</v>
      </c>
      <c r="C205" s="10" t="s">
        <v>32</v>
      </c>
      <c r="D205" s="10" t="s">
        <v>23</v>
      </c>
      <c r="E205" s="9">
        <v>7.8466370000000003</v>
      </c>
      <c r="F205" s="9">
        <v>525.01609790209704</v>
      </c>
      <c r="G205" s="9">
        <v>945.22859984459899</v>
      </c>
      <c r="H205" s="9">
        <v>9.4732381371131904</v>
      </c>
      <c r="I205" s="9">
        <v>12.44453</v>
      </c>
      <c r="J205" s="9">
        <v>641.70337762237602</v>
      </c>
      <c r="K205" s="9">
        <v>743.81905283605101</v>
      </c>
      <c r="L205" s="9">
        <v>33.047924259317597</v>
      </c>
      <c r="M205" s="9">
        <v>2</v>
      </c>
      <c r="N205" s="9">
        <v>3.15E-2</v>
      </c>
      <c r="O205" s="9">
        <v>9.7000000000000003E-2</v>
      </c>
      <c r="P205" s="9">
        <v>12.44453</v>
      </c>
      <c r="Q205" s="9">
        <v>641.70337762237602</v>
      </c>
      <c r="R205" s="9">
        <v>945.22859984459899</v>
      </c>
      <c r="S205" s="9">
        <v>42.521162396430803</v>
      </c>
      <c r="T205" s="9">
        <v>2</v>
      </c>
      <c r="U205" s="9">
        <v>3.15E-2</v>
      </c>
      <c r="V205" s="9">
        <v>9.7000000000000003E-2</v>
      </c>
    </row>
    <row r="206" spans="1:22" ht="20" customHeight="1">
      <c r="A206" s="7" t="s">
        <v>30</v>
      </c>
      <c r="B206" s="8">
        <v>112</v>
      </c>
      <c r="C206" s="10" t="s">
        <v>32</v>
      </c>
      <c r="D206" s="10" t="s">
        <v>24</v>
      </c>
      <c r="E206" s="9">
        <v>5.3597039999999998</v>
      </c>
      <c r="F206" s="9">
        <v>698.707542346541</v>
      </c>
      <c r="G206" s="9">
        <v>459.848817404817</v>
      </c>
      <c r="H206" s="9">
        <v>10.0397286602257</v>
      </c>
      <c r="I206" s="9">
        <v>5.3597039999999998</v>
      </c>
      <c r="J206" s="9">
        <v>700.37700310800096</v>
      </c>
      <c r="K206" s="9">
        <v>558.27982012432096</v>
      </c>
      <c r="L206" s="9">
        <v>10.147917102102101</v>
      </c>
      <c r="M206" s="9">
        <v>0</v>
      </c>
      <c r="N206" s="9">
        <v>0</v>
      </c>
      <c r="O206" s="9">
        <v>2.6499999999999999E-2</v>
      </c>
      <c r="P206" s="9">
        <v>5.3597039999999998</v>
      </c>
      <c r="Q206" s="9">
        <v>700.37700310800096</v>
      </c>
      <c r="R206" s="9">
        <v>558.27982012432096</v>
      </c>
      <c r="S206" s="9">
        <v>20.187645762327801</v>
      </c>
      <c r="T206" s="9">
        <v>0</v>
      </c>
      <c r="U206" s="9">
        <v>0</v>
      </c>
      <c r="V206" s="9">
        <v>2.6499999999999999E-2</v>
      </c>
    </row>
    <row r="207" spans="1:22" ht="20" customHeight="1">
      <c r="A207" s="7" t="s">
        <v>30</v>
      </c>
      <c r="B207" s="8">
        <v>112</v>
      </c>
      <c r="C207" s="10" t="s">
        <v>32</v>
      </c>
      <c r="D207" s="10" t="s">
        <v>26</v>
      </c>
      <c r="E207" s="9">
        <v>15.697430000000001</v>
      </c>
      <c r="F207" s="9">
        <v>1172.5238069153099</v>
      </c>
      <c r="G207" s="9">
        <v>1418.43251002331</v>
      </c>
      <c r="H207" s="9">
        <v>20.1548572174657</v>
      </c>
      <c r="I207" s="9">
        <v>15.607419999999999</v>
      </c>
      <c r="J207" s="9">
        <v>770.07115773115504</v>
      </c>
      <c r="K207" s="9">
        <v>245.781386946391</v>
      </c>
      <c r="L207" s="9">
        <v>52.937528288444199</v>
      </c>
      <c r="M207" s="9">
        <v>2</v>
      </c>
      <c r="N207" s="9">
        <v>0.05</v>
      </c>
      <c r="O207" s="9">
        <v>0.26050000000000001</v>
      </c>
      <c r="P207" s="9">
        <v>15.697430000000001</v>
      </c>
      <c r="Q207" s="9">
        <v>1172.5238069153099</v>
      </c>
      <c r="R207" s="9">
        <v>1418.43251002331</v>
      </c>
      <c r="S207" s="9">
        <v>73.092385505909903</v>
      </c>
      <c r="T207" s="9">
        <v>2</v>
      </c>
      <c r="U207" s="9">
        <v>0.05</v>
      </c>
      <c r="V207" s="9">
        <v>0.26050000000000001</v>
      </c>
    </row>
    <row r="208" spans="1:22" ht="20" customHeight="1">
      <c r="A208" s="7" t="s">
        <v>30</v>
      </c>
      <c r="B208" s="8">
        <v>112</v>
      </c>
      <c r="C208" s="10" t="s">
        <v>32</v>
      </c>
      <c r="D208" s="10" t="s">
        <v>25</v>
      </c>
      <c r="E208" s="9">
        <v>18.933399999999999</v>
      </c>
      <c r="F208" s="9">
        <v>1250.62038111888</v>
      </c>
      <c r="G208" s="9">
        <v>1525.1655831390799</v>
      </c>
      <c r="H208" s="9">
        <v>26.054583368504399</v>
      </c>
      <c r="I208" s="9">
        <v>18.980309999999999</v>
      </c>
      <c r="J208" s="9">
        <v>1123.38457653457</v>
      </c>
      <c r="K208" s="9">
        <v>646.14444211344301</v>
      </c>
      <c r="L208" s="9">
        <v>51.709510630944202</v>
      </c>
      <c r="M208" s="9">
        <v>0</v>
      </c>
      <c r="N208" s="9">
        <v>0</v>
      </c>
      <c r="O208" s="9">
        <v>0.193</v>
      </c>
      <c r="P208" s="9">
        <v>18.933399999999999</v>
      </c>
      <c r="Q208" s="9">
        <v>1250.62038111888</v>
      </c>
      <c r="R208" s="9">
        <v>1525.1655831390799</v>
      </c>
      <c r="S208" s="9">
        <v>77.764093999448605</v>
      </c>
      <c r="T208" s="9">
        <v>0</v>
      </c>
      <c r="U208" s="9">
        <v>0</v>
      </c>
      <c r="V208" s="9">
        <v>0.193</v>
      </c>
    </row>
    <row r="209" spans="1:22" ht="20" customHeight="1">
      <c r="A209" s="7" t="s">
        <v>30</v>
      </c>
      <c r="B209" s="8">
        <v>113</v>
      </c>
      <c r="C209" s="10" t="s">
        <v>32</v>
      </c>
      <c r="D209" s="10" t="s">
        <v>23</v>
      </c>
      <c r="E209" s="9">
        <v>4.2651779999999997</v>
      </c>
      <c r="F209" s="9">
        <v>611.74239743589703</v>
      </c>
      <c r="G209" s="9">
        <v>475.26439743589702</v>
      </c>
      <c r="H209" s="9">
        <v>7.99922880640323</v>
      </c>
      <c r="I209" s="9">
        <v>4.283112</v>
      </c>
      <c r="J209" s="9">
        <v>561.59858236208004</v>
      </c>
      <c r="K209" s="9">
        <v>474.13183850038899</v>
      </c>
      <c r="L209" s="9">
        <v>7.6765972859950304</v>
      </c>
      <c r="M209" s="9">
        <v>0</v>
      </c>
      <c r="N209" s="9">
        <v>0</v>
      </c>
      <c r="O209" s="9">
        <v>2.5999999999999999E-2</v>
      </c>
      <c r="P209" s="9">
        <v>4.2651779999999997</v>
      </c>
      <c r="Q209" s="9">
        <v>611.74239743589703</v>
      </c>
      <c r="R209" s="9">
        <v>475.26439743589702</v>
      </c>
      <c r="S209" s="9">
        <v>15.675826092398299</v>
      </c>
      <c r="T209" s="9">
        <v>0</v>
      </c>
      <c r="U209" s="9">
        <v>0</v>
      </c>
      <c r="V209" s="9">
        <v>2.5999999999999999E-2</v>
      </c>
    </row>
    <row r="210" spans="1:22" ht="20" customHeight="1">
      <c r="A210" s="7" t="s">
        <v>30</v>
      </c>
      <c r="B210" s="8">
        <v>113</v>
      </c>
      <c r="C210" s="10" t="s">
        <v>32</v>
      </c>
      <c r="D210" s="10" t="s">
        <v>24</v>
      </c>
      <c r="E210" s="9">
        <v>6.2738699999999996</v>
      </c>
      <c r="F210" s="9">
        <v>1049.0035097125101</v>
      </c>
      <c r="G210" s="9">
        <v>610.91875369075296</v>
      </c>
      <c r="H210" s="9">
        <v>12.4831715870314</v>
      </c>
      <c r="I210" s="9">
        <v>6.2616250000000004</v>
      </c>
      <c r="J210" s="9">
        <v>743.12600660450505</v>
      </c>
      <c r="K210" s="9">
        <v>517.30751903652003</v>
      </c>
      <c r="L210" s="9">
        <v>11.8673750440816</v>
      </c>
      <c r="M210" s="9">
        <v>0</v>
      </c>
      <c r="N210" s="9">
        <v>0</v>
      </c>
      <c r="O210" s="9">
        <v>2.6499999999999999E-2</v>
      </c>
      <c r="P210" s="9">
        <v>6.2738699999999996</v>
      </c>
      <c r="Q210" s="9">
        <v>1049.0035097125101</v>
      </c>
      <c r="R210" s="9">
        <v>610.91875369075296</v>
      </c>
      <c r="S210" s="9">
        <v>24.350546631113101</v>
      </c>
      <c r="T210" s="9">
        <v>0</v>
      </c>
      <c r="U210" s="9">
        <v>0</v>
      </c>
      <c r="V210" s="9">
        <v>2.6499999999999999E-2</v>
      </c>
    </row>
    <row r="211" spans="1:22" ht="20" customHeight="1">
      <c r="A211" s="7" t="s">
        <v>30</v>
      </c>
      <c r="B211" s="8">
        <v>113</v>
      </c>
      <c r="C211" s="10" t="s">
        <v>32</v>
      </c>
      <c r="D211" s="10" t="s">
        <v>26</v>
      </c>
      <c r="E211" s="9">
        <v>3.7346140000000001</v>
      </c>
      <c r="F211" s="9">
        <v>1209.01197008547</v>
      </c>
      <c r="G211" s="9">
        <v>613.62959479409403</v>
      </c>
      <c r="H211" s="9">
        <v>5.8168340331271704</v>
      </c>
      <c r="I211" s="9">
        <v>13.66765</v>
      </c>
      <c r="J211" s="9">
        <v>2626.60625330225</v>
      </c>
      <c r="K211" s="9">
        <v>1775.5274669774701</v>
      </c>
      <c r="L211" s="9">
        <v>83.089859112393398</v>
      </c>
      <c r="M211" s="9">
        <v>2</v>
      </c>
      <c r="N211" s="9">
        <v>4.9000000000000002E-2</v>
      </c>
      <c r="O211" s="9">
        <v>2.1499999999999998E-2</v>
      </c>
      <c r="P211" s="9">
        <v>13.654680000000001</v>
      </c>
      <c r="Q211" s="9">
        <v>2626.60625330225</v>
      </c>
      <c r="R211" s="9">
        <v>1775.5274669774701</v>
      </c>
      <c r="S211" s="9">
        <v>88.906693145520606</v>
      </c>
      <c r="T211" s="9">
        <v>2</v>
      </c>
      <c r="U211" s="9">
        <v>4.9000000000000002E-2</v>
      </c>
      <c r="V211" s="9">
        <v>2.1499999999999998E-2</v>
      </c>
    </row>
    <row r="212" spans="1:22" ht="20" customHeight="1">
      <c r="A212" s="7" t="s">
        <v>30</v>
      </c>
      <c r="B212" s="8">
        <v>113</v>
      </c>
      <c r="C212" s="10" t="s">
        <v>32</v>
      </c>
      <c r="D212" s="10" t="s">
        <v>25</v>
      </c>
      <c r="E212" s="9">
        <v>7.2792240000000001</v>
      </c>
      <c r="F212" s="9">
        <v>557.587452059052</v>
      </c>
      <c r="G212" s="9">
        <v>926.85396076146003</v>
      </c>
      <c r="H212" s="9">
        <v>9.1810762323573201</v>
      </c>
      <c r="I212" s="9">
        <v>10.729900000000001</v>
      </c>
      <c r="J212" s="9">
        <v>2273.2251087801101</v>
      </c>
      <c r="K212" s="9">
        <v>1199.6280108780099</v>
      </c>
      <c r="L212" s="9">
        <v>53.971471011392801</v>
      </c>
      <c r="M212" s="9">
        <v>2</v>
      </c>
      <c r="N212" s="9">
        <v>2.6499999999999999E-2</v>
      </c>
      <c r="O212" s="9">
        <v>5.45E-2</v>
      </c>
      <c r="P212" s="9">
        <v>10.729900000000001</v>
      </c>
      <c r="Q212" s="9">
        <v>2273.2251087801101</v>
      </c>
      <c r="R212" s="9">
        <v>1199.6280108780099</v>
      </c>
      <c r="S212" s="9">
        <v>63.152547243750199</v>
      </c>
      <c r="T212" s="9">
        <v>2</v>
      </c>
      <c r="U212" s="9">
        <v>2.6499999999999999E-2</v>
      </c>
      <c r="V212" s="9">
        <v>5.45E-2</v>
      </c>
    </row>
    <row r="213" spans="1:22" ht="20" customHeight="1">
      <c r="A213" s="7" t="s">
        <v>30</v>
      </c>
      <c r="B213" s="8">
        <v>114</v>
      </c>
      <c r="C213" s="10" t="s">
        <v>32</v>
      </c>
      <c r="D213" s="10" t="s">
        <v>23</v>
      </c>
      <c r="E213" s="9">
        <v>3.9560629999999999</v>
      </c>
      <c r="F213" s="9">
        <v>826.75969083139103</v>
      </c>
      <c r="G213" s="9">
        <v>479.18444560994499</v>
      </c>
      <c r="H213" s="9">
        <v>9.5762243337636299</v>
      </c>
      <c r="I213" s="9">
        <v>3.9382649999999999</v>
      </c>
      <c r="J213" s="9">
        <v>448.88668531468301</v>
      </c>
      <c r="K213" s="9">
        <v>699.106988655789</v>
      </c>
      <c r="L213" s="9">
        <v>6.0750960410976296</v>
      </c>
      <c r="M213" s="9">
        <v>0</v>
      </c>
      <c r="N213" s="9">
        <v>0</v>
      </c>
      <c r="O213" s="9">
        <v>2.1000000000000001E-2</v>
      </c>
      <c r="P213" s="9">
        <v>3.9560629999999999</v>
      </c>
      <c r="Q213" s="9">
        <v>826.75969083139103</v>
      </c>
      <c r="R213" s="9">
        <v>699.106988655789</v>
      </c>
      <c r="S213" s="9">
        <v>15.651320374861299</v>
      </c>
      <c r="T213" s="9">
        <v>0</v>
      </c>
      <c r="U213" s="9">
        <v>0</v>
      </c>
      <c r="V213" s="9">
        <v>2.1000000000000001E-2</v>
      </c>
    </row>
    <row r="214" spans="1:22" ht="20" customHeight="1">
      <c r="A214" s="7" t="s">
        <v>30</v>
      </c>
      <c r="B214" s="8">
        <v>114</v>
      </c>
      <c r="C214" s="10" t="s">
        <v>32</v>
      </c>
      <c r="D214" s="10" t="s">
        <v>24</v>
      </c>
      <c r="E214" s="9">
        <v>4.8490339999999996</v>
      </c>
      <c r="F214" s="9">
        <v>61.667559751359697</v>
      </c>
      <c r="G214" s="9">
        <v>506.58853457653402</v>
      </c>
      <c r="H214" s="9">
        <v>4.9149219966859397</v>
      </c>
      <c r="I214" s="9">
        <v>4.8485740000000002</v>
      </c>
      <c r="J214" s="9">
        <v>59.7540749805747</v>
      </c>
      <c r="K214" s="11">
        <v>264.62759906759999</v>
      </c>
      <c r="L214" s="9">
        <v>4.5107175837151701</v>
      </c>
      <c r="M214" s="9">
        <v>0</v>
      </c>
      <c r="N214" s="9">
        <v>0</v>
      </c>
      <c r="O214" s="9">
        <v>0.03</v>
      </c>
      <c r="P214" s="9">
        <v>4.8490339999999996</v>
      </c>
      <c r="Q214" s="9">
        <v>61.667559751359697</v>
      </c>
      <c r="R214" s="9">
        <v>506.58853457653402</v>
      </c>
      <c r="S214" s="9">
        <v>9.4256395804011106</v>
      </c>
      <c r="T214" s="9">
        <v>0</v>
      </c>
      <c r="U214" s="9">
        <v>0</v>
      </c>
      <c r="V214" s="9">
        <v>0.03</v>
      </c>
    </row>
    <row r="215" spans="1:22" ht="20" customHeight="1">
      <c r="A215" s="7" t="s">
        <v>30</v>
      </c>
      <c r="B215" s="8">
        <v>114</v>
      </c>
      <c r="C215" s="10" t="s">
        <v>32</v>
      </c>
      <c r="D215" s="10" t="s">
        <v>26</v>
      </c>
      <c r="E215" s="9">
        <v>10.76723</v>
      </c>
      <c r="F215" s="9">
        <v>629.99826301476196</v>
      </c>
      <c r="G215" s="9">
        <v>829.72856371406203</v>
      </c>
      <c r="H215" s="9">
        <v>14.488140901894701</v>
      </c>
      <c r="I215" s="9">
        <v>11.845829999999999</v>
      </c>
      <c r="J215" s="9">
        <v>1123.9554739704699</v>
      </c>
      <c r="K215" s="9">
        <v>1129.21420862471</v>
      </c>
      <c r="L215" s="9">
        <v>32.340441621172701</v>
      </c>
      <c r="M215" s="9">
        <v>0</v>
      </c>
      <c r="N215" s="9">
        <v>0</v>
      </c>
      <c r="O215" s="9">
        <v>8.6499999999999994E-2</v>
      </c>
      <c r="P215" s="9">
        <v>11.82968</v>
      </c>
      <c r="Q215" s="9">
        <v>1123.9554739704699</v>
      </c>
      <c r="R215" s="9">
        <v>1129.21420862471</v>
      </c>
      <c r="S215" s="9">
        <v>46.828582523067404</v>
      </c>
      <c r="T215" s="9">
        <v>0</v>
      </c>
      <c r="U215" s="9">
        <v>0</v>
      </c>
      <c r="V215" s="9">
        <v>8.6499999999999994E-2</v>
      </c>
    </row>
    <row r="216" spans="1:22" ht="20" customHeight="1">
      <c r="A216" s="7" t="s">
        <v>30</v>
      </c>
      <c r="B216" s="8">
        <v>114</v>
      </c>
      <c r="C216" s="10" t="s">
        <v>32</v>
      </c>
      <c r="D216" s="10" t="s">
        <v>25</v>
      </c>
      <c r="E216" s="9">
        <v>7.3887299999999998</v>
      </c>
      <c r="F216" s="9">
        <v>767.57430497280404</v>
      </c>
      <c r="G216" s="9">
        <v>591.59038888888699</v>
      </c>
      <c r="H216" s="9">
        <v>10.921493240243899</v>
      </c>
      <c r="I216" s="9">
        <v>7.379143</v>
      </c>
      <c r="J216" s="9">
        <v>688.97897435897198</v>
      </c>
      <c r="K216" s="9">
        <v>862.03405749805802</v>
      </c>
      <c r="L216" s="9">
        <v>11.0773057470926</v>
      </c>
      <c r="M216" s="9">
        <v>0</v>
      </c>
      <c r="N216" s="9">
        <v>0</v>
      </c>
      <c r="O216" s="9">
        <v>2.35E-2</v>
      </c>
      <c r="P216" s="9">
        <v>7.3887299999999998</v>
      </c>
      <c r="Q216" s="9">
        <v>767.57430497280404</v>
      </c>
      <c r="R216" s="9">
        <v>862.03405749805802</v>
      </c>
      <c r="S216" s="9">
        <v>21.9987989873364</v>
      </c>
      <c r="T216" s="9">
        <v>0</v>
      </c>
      <c r="U216" s="9">
        <v>0</v>
      </c>
      <c r="V216" s="9">
        <v>2.35E-2</v>
      </c>
    </row>
    <row r="217" spans="1:22" ht="20" customHeight="1">
      <c r="A217" s="7" t="s">
        <v>30</v>
      </c>
      <c r="B217" s="8">
        <v>115</v>
      </c>
      <c r="C217" s="10" t="s">
        <v>32</v>
      </c>
      <c r="D217" s="10" t="s">
        <v>23</v>
      </c>
      <c r="E217" s="9">
        <v>4.3376049999999999</v>
      </c>
      <c r="F217" s="9">
        <v>337.121192696192</v>
      </c>
      <c r="G217" s="9">
        <v>366.42908352758297</v>
      </c>
      <c r="H217" s="9">
        <v>5.9724771128408802</v>
      </c>
      <c r="I217" s="9">
        <v>4.3389389999999999</v>
      </c>
      <c r="J217" s="9">
        <v>335.82370745920701</v>
      </c>
      <c r="K217" s="9">
        <v>201.19878232323299</v>
      </c>
      <c r="L217" s="9">
        <v>7.2905585519020502</v>
      </c>
      <c r="M217" s="9">
        <v>0</v>
      </c>
      <c r="N217" s="9">
        <v>0</v>
      </c>
      <c r="O217" s="9">
        <v>4.2000000000000003E-2</v>
      </c>
      <c r="P217" s="9">
        <v>4.3376049999999999</v>
      </c>
      <c r="Q217" s="9">
        <v>337.121192696192</v>
      </c>
      <c r="R217" s="9">
        <v>366.42908352758297</v>
      </c>
      <c r="S217" s="9">
        <v>13.263035664742899</v>
      </c>
      <c r="T217" s="9">
        <v>0</v>
      </c>
      <c r="U217" s="9">
        <v>0</v>
      </c>
      <c r="V217" s="9">
        <v>4.2000000000000003E-2</v>
      </c>
    </row>
    <row r="218" spans="1:22" ht="20" customHeight="1">
      <c r="A218" s="7" t="s">
        <v>30</v>
      </c>
      <c r="B218" s="8">
        <v>115</v>
      </c>
      <c r="C218" s="10" t="s">
        <v>32</v>
      </c>
      <c r="D218" s="10" t="s">
        <v>24</v>
      </c>
      <c r="E218" s="9">
        <v>7.8241209999999999</v>
      </c>
      <c r="F218" s="9">
        <v>1115.5404141414101</v>
      </c>
      <c r="G218" s="9">
        <v>683.10436208236104</v>
      </c>
      <c r="H218" s="9">
        <v>14.0691083028865</v>
      </c>
      <c r="I218" s="9">
        <v>7.877548</v>
      </c>
      <c r="J218" s="9">
        <v>467.45337995337599</v>
      </c>
      <c r="K218" s="9">
        <v>645.221027195028</v>
      </c>
      <c r="L218" s="9">
        <v>22.4772253396176</v>
      </c>
      <c r="M218" s="9">
        <v>0</v>
      </c>
      <c r="N218" s="9">
        <v>0</v>
      </c>
      <c r="O218" s="9">
        <v>0.14000000000000001</v>
      </c>
      <c r="P218" s="9">
        <v>7.8241209999999999</v>
      </c>
      <c r="Q218" s="9">
        <v>1115.5404141414101</v>
      </c>
      <c r="R218" s="9">
        <v>683.10436208236104</v>
      </c>
      <c r="S218" s="9">
        <v>36.546333642504102</v>
      </c>
      <c r="T218" s="9">
        <v>0</v>
      </c>
      <c r="U218" s="9">
        <v>0</v>
      </c>
      <c r="V218" s="9">
        <v>0.14000000000000001</v>
      </c>
    </row>
    <row r="219" spans="1:22" ht="20" customHeight="1">
      <c r="A219" s="7" t="s">
        <v>30</v>
      </c>
      <c r="B219" s="8">
        <v>115</v>
      </c>
      <c r="C219" s="10" t="s">
        <v>32</v>
      </c>
      <c r="D219" s="10" t="s">
        <v>26</v>
      </c>
      <c r="E219" s="9">
        <v>11.49517</v>
      </c>
      <c r="F219" s="9">
        <v>1080.5861546231499</v>
      </c>
      <c r="G219" s="9">
        <v>727.41649728049595</v>
      </c>
      <c r="H219" s="9">
        <v>19.961826498548898</v>
      </c>
      <c r="I219" s="9">
        <v>11.56232</v>
      </c>
      <c r="J219" s="9">
        <v>420.84892385391998</v>
      </c>
      <c r="K219" s="9">
        <v>655.76426961927098</v>
      </c>
      <c r="L219" s="9">
        <v>13.586312963258299</v>
      </c>
      <c r="M219" s="9">
        <v>0</v>
      </c>
      <c r="N219" s="9">
        <v>0</v>
      </c>
      <c r="O219" s="9">
        <v>5.8999999999999997E-2</v>
      </c>
      <c r="P219" s="9">
        <v>11.49517</v>
      </c>
      <c r="Q219" s="9">
        <v>1080.5861546231499</v>
      </c>
      <c r="R219" s="9">
        <v>727.41649728049595</v>
      </c>
      <c r="S219" s="9">
        <v>33.548139461807303</v>
      </c>
      <c r="T219" s="9">
        <v>0</v>
      </c>
      <c r="U219" s="9">
        <v>0</v>
      </c>
      <c r="V219" s="9">
        <v>5.8999999999999997E-2</v>
      </c>
    </row>
    <row r="220" spans="1:22" ht="20" customHeight="1">
      <c r="A220" s="7" t="s">
        <v>30</v>
      </c>
      <c r="B220" s="8">
        <v>115</v>
      </c>
      <c r="C220" s="10" t="s">
        <v>32</v>
      </c>
      <c r="D220" s="10" t="s">
        <v>25</v>
      </c>
      <c r="E220" s="9">
        <v>26.27833</v>
      </c>
      <c r="F220" s="11">
        <v>2526.7756017871002</v>
      </c>
      <c r="G220" s="11">
        <v>1376.9697035741999</v>
      </c>
      <c r="H220" s="9">
        <v>47.379327066648798</v>
      </c>
      <c r="I220" s="9">
        <v>26.228829999999999</v>
      </c>
      <c r="J220" s="9">
        <v>1045.2495066045101</v>
      </c>
      <c r="K220" s="9">
        <v>509.27744755245197</v>
      </c>
      <c r="L220" s="9">
        <v>30.711954667436199</v>
      </c>
      <c r="M220" s="9">
        <v>0</v>
      </c>
      <c r="N220" s="9">
        <v>0</v>
      </c>
      <c r="O220" s="9">
        <v>9.0999999999999998E-2</v>
      </c>
      <c r="P220" s="9">
        <v>26.27833</v>
      </c>
      <c r="Q220" s="11">
        <v>2526.7756017871002</v>
      </c>
      <c r="R220" s="11">
        <v>1376.9697035741999</v>
      </c>
      <c r="S220" s="9">
        <v>78.091281734085001</v>
      </c>
      <c r="T220" s="9">
        <v>0</v>
      </c>
      <c r="U220" s="9">
        <v>0</v>
      </c>
      <c r="V220" s="9">
        <v>9.0999999999999998E-2</v>
      </c>
    </row>
    <row r="221" spans="1:22" ht="20" customHeight="1">
      <c r="A221" s="7" t="s">
        <v>30</v>
      </c>
      <c r="B221" s="8">
        <v>116</v>
      </c>
      <c r="C221" s="10" t="s">
        <v>32</v>
      </c>
      <c r="D221" s="10" t="s">
        <v>23</v>
      </c>
      <c r="E221" s="9">
        <v>10.688090000000001</v>
      </c>
      <c r="F221" s="9">
        <v>1004.41388888889</v>
      </c>
      <c r="G221" s="9">
        <v>801.82446853146701</v>
      </c>
      <c r="H221" s="9">
        <v>20.145162715963298</v>
      </c>
      <c r="I221" s="9">
        <v>10.68247</v>
      </c>
      <c r="J221" s="9">
        <v>930.60994949494295</v>
      </c>
      <c r="K221" s="9">
        <v>442.21556138306198</v>
      </c>
      <c r="L221" s="9">
        <v>36.5099751985707</v>
      </c>
      <c r="M221" s="9">
        <v>2</v>
      </c>
      <c r="N221" s="9">
        <v>5.45E-2</v>
      </c>
      <c r="O221" s="9">
        <v>7.1999999999999995E-2</v>
      </c>
      <c r="P221" s="9">
        <v>10.688090000000001</v>
      </c>
      <c r="Q221" s="9">
        <v>1004.41388888889</v>
      </c>
      <c r="R221" s="9">
        <v>801.82446853146701</v>
      </c>
      <c r="S221" s="9">
        <v>56.655137914534002</v>
      </c>
      <c r="T221" s="9">
        <v>2</v>
      </c>
      <c r="U221" s="9">
        <v>5.45E-2</v>
      </c>
      <c r="V221" s="9">
        <v>7.1999999999999995E-2</v>
      </c>
    </row>
    <row r="222" spans="1:22" ht="20" customHeight="1">
      <c r="A222" s="7" t="s">
        <v>30</v>
      </c>
      <c r="B222" s="8">
        <v>116</v>
      </c>
      <c r="C222" s="10" t="s">
        <v>32</v>
      </c>
      <c r="D222" s="10" t="s">
        <v>24</v>
      </c>
      <c r="E222" s="9">
        <v>7.6639379999999999</v>
      </c>
      <c r="F222" s="9">
        <v>1241.8760489510501</v>
      </c>
      <c r="G222" s="9">
        <v>650.14410442890403</v>
      </c>
      <c r="H222" s="9">
        <v>19.637640363317502</v>
      </c>
      <c r="I222" s="9">
        <v>7.629569</v>
      </c>
      <c r="J222" s="9">
        <v>1007.81908313908</v>
      </c>
      <c r="K222" s="9">
        <v>583.66387529137603</v>
      </c>
      <c r="L222" s="9">
        <v>14.3460158330174</v>
      </c>
      <c r="M222" s="9">
        <v>0</v>
      </c>
      <c r="N222" s="9">
        <v>0</v>
      </c>
      <c r="O222" s="9">
        <v>3.2000000000000001E-2</v>
      </c>
      <c r="P222" s="9">
        <v>7.6639379999999999</v>
      </c>
      <c r="Q222" s="9">
        <v>1241.8760489510501</v>
      </c>
      <c r="R222" s="9">
        <v>650.14410442890403</v>
      </c>
      <c r="S222" s="9">
        <v>33.983656196334898</v>
      </c>
      <c r="T222" s="9">
        <v>0</v>
      </c>
      <c r="U222" s="9">
        <v>0</v>
      </c>
      <c r="V222" s="9">
        <v>3.2000000000000001E-2</v>
      </c>
    </row>
    <row r="223" spans="1:22" ht="20" customHeight="1">
      <c r="A223" s="7" t="s">
        <v>30</v>
      </c>
      <c r="B223" s="8">
        <v>116</v>
      </c>
      <c r="C223" s="10" t="s">
        <v>32</v>
      </c>
      <c r="D223" s="10" t="s">
        <v>26</v>
      </c>
      <c r="E223" s="9">
        <v>12.373139999999999</v>
      </c>
      <c r="F223" s="9">
        <v>650.36549961149899</v>
      </c>
      <c r="G223" s="9">
        <v>854.14016938616703</v>
      </c>
      <c r="H223" s="9">
        <v>16.773354809855299</v>
      </c>
      <c r="I223" s="9">
        <v>12.38312</v>
      </c>
      <c r="J223" s="9">
        <v>279.02516239315997</v>
      </c>
      <c r="K223" s="9">
        <v>630.802904428906</v>
      </c>
      <c r="L223" s="9">
        <v>12.9552075231893</v>
      </c>
      <c r="M223" s="9">
        <v>0</v>
      </c>
      <c r="N223" s="9">
        <v>0</v>
      </c>
      <c r="O223" s="9">
        <v>3.4500000000000003E-2</v>
      </c>
      <c r="P223" s="9">
        <v>12.373139999999999</v>
      </c>
      <c r="Q223" s="9">
        <v>650.36549961149899</v>
      </c>
      <c r="R223" s="9">
        <v>854.14016938616703</v>
      </c>
      <c r="S223" s="9">
        <v>29.7285623330447</v>
      </c>
      <c r="T223" s="9">
        <v>0</v>
      </c>
      <c r="U223" s="9">
        <v>0</v>
      </c>
      <c r="V223" s="9">
        <v>3.4500000000000003E-2</v>
      </c>
    </row>
    <row r="224" spans="1:22" ht="20" customHeight="1">
      <c r="A224" s="7" t="s">
        <v>30</v>
      </c>
      <c r="B224" s="8">
        <v>116</v>
      </c>
      <c r="C224" s="10" t="s">
        <v>32</v>
      </c>
      <c r="D224" s="10" t="s">
        <v>25</v>
      </c>
      <c r="E224" s="9">
        <v>6.8825900000000004</v>
      </c>
      <c r="F224" s="9">
        <v>858.29624320123901</v>
      </c>
      <c r="G224" s="9">
        <v>815.49027700077602</v>
      </c>
      <c r="H224" s="9">
        <v>15.9586510144131</v>
      </c>
      <c r="I224" s="9">
        <v>7.2120300000000004</v>
      </c>
      <c r="J224" s="9">
        <v>847.04268065267695</v>
      </c>
      <c r="K224" s="9">
        <v>359.91030693084701</v>
      </c>
      <c r="L224" s="9">
        <v>20.141267412730901</v>
      </c>
      <c r="M224" s="9">
        <v>3</v>
      </c>
      <c r="N224" s="9">
        <v>7.3499999999999996E-2</v>
      </c>
      <c r="O224" s="9">
        <v>1.7500000000000002E-2</v>
      </c>
      <c r="P224" s="9">
        <v>7.1980829999999996</v>
      </c>
      <c r="Q224" s="9">
        <v>858.29624320123901</v>
      </c>
      <c r="R224" s="9">
        <v>815.49027700077602</v>
      </c>
      <c r="S224" s="9">
        <v>36.099918427143997</v>
      </c>
      <c r="T224" s="9">
        <v>3</v>
      </c>
      <c r="U224" s="9">
        <v>7.3499999999999996E-2</v>
      </c>
      <c r="V224" s="9">
        <v>1.7500000000000002E-2</v>
      </c>
    </row>
    <row r="225" spans="1:22" ht="20" customHeight="1">
      <c r="A225" s="7" t="s">
        <v>30</v>
      </c>
      <c r="B225" s="8">
        <v>117</v>
      </c>
      <c r="C225" s="10" t="s">
        <v>32</v>
      </c>
      <c r="D225" s="10" t="s">
        <v>23</v>
      </c>
      <c r="E225" s="9">
        <v>4.0910399999999996</v>
      </c>
      <c r="F225" s="9">
        <v>498.54777583527499</v>
      </c>
      <c r="G225" s="9">
        <v>315.44711305361199</v>
      </c>
      <c r="H225" s="9">
        <v>7.9806267539703102</v>
      </c>
      <c r="I225" s="9">
        <v>4.1520710000000003</v>
      </c>
      <c r="J225" s="9">
        <v>496.43012820512598</v>
      </c>
      <c r="K225" s="9">
        <v>334.58042113442201</v>
      </c>
      <c r="L225" s="9">
        <v>6.8876959337219503</v>
      </c>
      <c r="M225" s="9">
        <v>0</v>
      </c>
      <c r="N225" s="9">
        <v>0</v>
      </c>
      <c r="O225" s="9">
        <v>2.5999999999999999E-2</v>
      </c>
      <c r="P225" s="9">
        <v>4.0910399999999996</v>
      </c>
      <c r="Q225" s="9">
        <v>498.54777583527499</v>
      </c>
      <c r="R225" s="9">
        <v>334.58042113442201</v>
      </c>
      <c r="S225" s="9">
        <v>14.8683226876923</v>
      </c>
      <c r="T225" s="9">
        <v>0</v>
      </c>
      <c r="U225" s="9">
        <v>0</v>
      </c>
      <c r="V225" s="9">
        <v>2.5999999999999999E-2</v>
      </c>
    </row>
    <row r="226" spans="1:22" ht="20" customHeight="1">
      <c r="A226" s="7" t="s">
        <v>30</v>
      </c>
      <c r="B226" s="8">
        <v>117</v>
      </c>
      <c r="C226" s="10" t="s">
        <v>32</v>
      </c>
      <c r="D226" s="10" t="s">
        <v>24</v>
      </c>
      <c r="E226" s="9">
        <v>7.8637290000000002</v>
      </c>
      <c r="F226" s="9">
        <v>1101.5782331002299</v>
      </c>
      <c r="G226" s="9">
        <v>698.17454467754396</v>
      </c>
      <c r="H226" s="9">
        <v>18.004043921974201</v>
      </c>
      <c r="I226" s="9">
        <v>7.8528370000000001</v>
      </c>
      <c r="J226" s="9">
        <v>806.770252525248</v>
      </c>
      <c r="K226" s="9">
        <v>431.60981973582102</v>
      </c>
      <c r="L226" s="9">
        <v>15.1970866949067</v>
      </c>
      <c r="M226" s="9">
        <v>0</v>
      </c>
      <c r="N226" s="9">
        <v>0</v>
      </c>
      <c r="O226" s="9">
        <v>4.3999999999999997E-2</v>
      </c>
      <c r="P226" s="9">
        <v>7.8637290000000002</v>
      </c>
      <c r="Q226" s="9">
        <v>1101.5782331002299</v>
      </c>
      <c r="R226" s="9">
        <v>698.17454467754396</v>
      </c>
      <c r="S226" s="9">
        <v>33.201130616880803</v>
      </c>
      <c r="T226" s="9">
        <v>0</v>
      </c>
      <c r="U226" s="9">
        <v>0</v>
      </c>
      <c r="V226" s="9">
        <v>4.3999999999999997E-2</v>
      </c>
    </row>
    <row r="227" spans="1:22" ht="20" customHeight="1">
      <c r="A227" s="7" t="s">
        <v>30</v>
      </c>
      <c r="B227" s="8">
        <v>117</v>
      </c>
      <c r="C227" s="10" t="s">
        <v>32</v>
      </c>
      <c r="D227" s="10" t="s">
        <v>26</v>
      </c>
      <c r="E227" s="9">
        <v>11.63908</v>
      </c>
      <c r="F227" s="9">
        <v>725.69760644910502</v>
      </c>
      <c r="G227" s="9">
        <v>796.84913442113304</v>
      </c>
      <c r="H227" s="9">
        <v>25.623832762774899</v>
      </c>
      <c r="I227" s="9">
        <v>11.6427</v>
      </c>
      <c r="J227" s="9">
        <v>372.23247863247298</v>
      </c>
      <c r="K227" s="9">
        <v>255.97357109557399</v>
      </c>
      <c r="L227" s="9">
        <v>13.403665201790901</v>
      </c>
      <c r="M227" s="9">
        <v>0</v>
      </c>
      <c r="N227" s="9">
        <v>0</v>
      </c>
      <c r="O227" s="9">
        <v>8.5999999999999993E-2</v>
      </c>
      <c r="P227" s="9">
        <v>11.63908</v>
      </c>
      <c r="Q227" s="9">
        <v>725.69760644910502</v>
      </c>
      <c r="R227" s="9">
        <v>796.84913442113304</v>
      </c>
      <c r="S227" s="9">
        <v>39.027497964565796</v>
      </c>
      <c r="T227" s="9">
        <v>0</v>
      </c>
      <c r="U227" s="9">
        <v>0</v>
      </c>
      <c r="V227" s="9">
        <v>8.5999999999999993E-2</v>
      </c>
    </row>
    <row r="228" spans="1:22" ht="20" customHeight="1">
      <c r="A228" s="7" t="s">
        <v>30</v>
      </c>
      <c r="B228" s="8">
        <v>117</v>
      </c>
      <c r="C228" s="10" t="s">
        <v>32</v>
      </c>
      <c r="D228" s="10" t="s">
        <v>25</v>
      </c>
      <c r="E228" s="9">
        <v>10.174759999999999</v>
      </c>
      <c r="F228" s="9">
        <v>2057.9174121989099</v>
      </c>
      <c r="G228" s="9">
        <v>1360.3734393939401</v>
      </c>
      <c r="H228" s="9">
        <v>12.539938649346601</v>
      </c>
      <c r="I228" s="9">
        <v>28.20213</v>
      </c>
      <c r="J228" s="9">
        <v>2863.1252245532201</v>
      </c>
      <c r="K228" s="9">
        <v>1525.3600582750501</v>
      </c>
      <c r="L228" s="9">
        <v>121.14420536108</v>
      </c>
      <c r="M228" s="9">
        <v>4</v>
      </c>
      <c r="N228" s="9">
        <v>5.0500000000000003E-2</v>
      </c>
      <c r="O228" s="9">
        <v>7.9500000000000001E-2</v>
      </c>
      <c r="P228" s="9">
        <v>28.200610000000001</v>
      </c>
      <c r="Q228" s="9">
        <v>2863.1252245532201</v>
      </c>
      <c r="R228" s="9">
        <v>1525.3600582750501</v>
      </c>
      <c r="S228" s="9">
        <v>133.68414401042699</v>
      </c>
      <c r="T228" s="9">
        <v>4</v>
      </c>
      <c r="U228" s="9">
        <v>5.0500000000000003E-2</v>
      </c>
      <c r="V228" s="9">
        <v>7.9500000000000001E-2</v>
      </c>
    </row>
    <row r="229" spans="1:22" ht="20" customHeight="1">
      <c r="A229" s="7" t="s">
        <v>30</v>
      </c>
      <c r="B229" s="8">
        <v>118</v>
      </c>
      <c r="C229" s="10" t="s">
        <v>32</v>
      </c>
      <c r="D229" s="10" t="s">
        <v>23</v>
      </c>
      <c r="E229" s="9">
        <v>7.47525</v>
      </c>
      <c r="F229" s="9">
        <v>1174.46202680653</v>
      </c>
      <c r="G229" s="9">
        <v>454.49846930846797</v>
      </c>
      <c r="H229" s="9">
        <v>20.7333927207073</v>
      </c>
      <c r="I229" s="9">
        <v>7.5473379999999999</v>
      </c>
      <c r="J229" s="9">
        <v>605.98116161615599</v>
      </c>
      <c r="K229" s="9">
        <v>480.62526961927102</v>
      </c>
      <c r="L229" s="9">
        <v>20.320626480385702</v>
      </c>
      <c r="M229" s="9">
        <v>0</v>
      </c>
      <c r="N229" s="9">
        <v>0</v>
      </c>
      <c r="O229" s="9">
        <v>0.104</v>
      </c>
      <c r="P229" s="9">
        <v>7.47525</v>
      </c>
      <c r="Q229" s="9">
        <v>1174.46202680653</v>
      </c>
      <c r="R229" s="9">
        <v>480.62526961927102</v>
      </c>
      <c r="S229" s="9">
        <v>41.054019201092899</v>
      </c>
      <c r="T229" s="9">
        <v>0</v>
      </c>
      <c r="U229" s="9">
        <v>0</v>
      </c>
      <c r="V229" s="9">
        <v>0.104</v>
      </c>
    </row>
    <row r="230" spans="1:22" ht="20" customHeight="1">
      <c r="A230" s="7" t="s">
        <v>30</v>
      </c>
      <c r="B230" s="8">
        <v>118</v>
      </c>
      <c r="C230" s="10" t="s">
        <v>32</v>
      </c>
      <c r="D230" s="10" t="s">
        <v>24</v>
      </c>
      <c r="E230" s="9">
        <v>6.5284630000000003</v>
      </c>
      <c r="F230" s="9">
        <v>874.46176728826595</v>
      </c>
      <c r="G230" s="9">
        <v>750.53018181818095</v>
      </c>
      <c r="H230" s="9">
        <v>12.7208624980449</v>
      </c>
      <c r="I230" s="9">
        <v>6.5122330000000002</v>
      </c>
      <c r="J230" s="9">
        <v>584.85633255633002</v>
      </c>
      <c r="K230" s="9">
        <v>397.87466585858601</v>
      </c>
      <c r="L230" s="9">
        <v>19.662411573016499</v>
      </c>
      <c r="M230" s="9">
        <v>3</v>
      </c>
      <c r="N230" s="9">
        <v>7.5499999999999998E-2</v>
      </c>
      <c r="O230" s="9">
        <v>2.1000000000000001E-2</v>
      </c>
      <c r="P230" s="9">
        <v>6.5284630000000003</v>
      </c>
      <c r="Q230" s="9">
        <v>874.46176728826595</v>
      </c>
      <c r="R230" s="9">
        <v>750.53018181818095</v>
      </c>
      <c r="S230" s="9">
        <v>32.3832740710614</v>
      </c>
      <c r="T230" s="9">
        <v>3</v>
      </c>
      <c r="U230" s="9">
        <v>7.5499999999999998E-2</v>
      </c>
      <c r="V230" s="9">
        <v>2.1000000000000001E-2</v>
      </c>
    </row>
    <row r="231" spans="1:22" ht="20" customHeight="1">
      <c r="A231" s="7" t="s">
        <v>30</v>
      </c>
      <c r="B231" s="8">
        <v>118</v>
      </c>
      <c r="C231" s="10" t="s">
        <v>32</v>
      </c>
      <c r="D231" s="10" t="s">
        <v>26</v>
      </c>
      <c r="E231" s="9">
        <v>18.662050000000001</v>
      </c>
      <c r="F231" s="9">
        <v>1647.63799222999</v>
      </c>
      <c r="G231" s="9">
        <v>1489.17060722611</v>
      </c>
      <c r="H231" s="9">
        <v>31.2099180839826</v>
      </c>
      <c r="I231" s="9">
        <v>18.707820000000002</v>
      </c>
      <c r="J231" s="9">
        <v>1909.20108003108</v>
      </c>
      <c r="K231" s="9">
        <v>1345.49510489511</v>
      </c>
      <c r="L231" s="9">
        <v>66.879198936266107</v>
      </c>
      <c r="M231" s="9">
        <v>2</v>
      </c>
      <c r="N231" s="9">
        <v>2.1999999999999999E-2</v>
      </c>
      <c r="O231" s="9">
        <v>4.8000000000000001E-2</v>
      </c>
      <c r="P231" s="9">
        <v>18.662050000000001</v>
      </c>
      <c r="Q231" s="9">
        <v>1909.20108003108</v>
      </c>
      <c r="R231" s="9">
        <v>1489.17060722611</v>
      </c>
      <c r="S231" s="9">
        <v>98.089117020248693</v>
      </c>
      <c r="T231" s="9">
        <v>2</v>
      </c>
      <c r="U231" s="9">
        <v>2.1999999999999999E-2</v>
      </c>
      <c r="V231" s="9">
        <v>4.8000000000000001E-2</v>
      </c>
    </row>
    <row r="232" spans="1:22" ht="20" customHeight="1">
      <c r="A232" s="7" t="s">
        <v>30</v>
      </c>
      <c r="B232" s="8">
        <v>118</v>
      </c>
      <c r="C232" s="10" t="s">
        <v>32</v>
      </c>
      <c r="D232" s="10" t="s">
        <v>25</v>
      </c>
      <c r="E232" s="9">
        <v>12.132009999999999</v>
      </c>
      <c r="F232" s="9">
        <v>805.55211771561596</v>
      </c>
      <c r="G232" s="9">
        <v>1146.71356371406</v>
      </c>
      <c r="H232" s="9">
        <v>16.3723314464191</v>
      </c>
      <c r="I232" s="9">
        <v>12.136229999999999</v>
      </c>
      <c r="J232" s="9">
        <v>299.72293240093001</v>
      </c>
      <c r="K232" s="9">
        <v>421.80663675213901</v>
      </c>
      <c r="L232" s="9">
        <v>14.2431453031014</v>
      </c>
      <c r="M232" s="9">
        <v>0</v>
      </c>
      <c r="N232" s="9">
        <v>0</v>
      </c>
      <c r="O232" s="9">
        <v>5.8500000000000003E-2</v>
      </c>
      <c r="P232" s="9">
        <v>12.132009999999999</v>
      </c>
      <c r="Q232" s="9">
        <v>805.55211771561596</v>
      </c>
      <c r="R232" s="9">
        <v>1146.71356371406</v>
      </c>
      <c r="S232" s="9">
        <v>30.6154767495205</v>
      </c>
      <c r="T232" s="9">
        <v>0</v>
      </c>
      <c r="U232" s="9">
        <v>0</v>
      </c>
      <c r="V232" s="9">
        <v>5.8500000000000003E-2</v>
      </c>
    </row>
    <row r="233" spans="1:22" ht="20" customHeight="1">
      <c r="A233" s="7" t="s">
        <v>30</v>
      </c>
      <c r="B233" s="8">
        <v>119</v>
      </c>
      <c r="C233" s="10" t="s">
        <v>32</v>
      </c>
      <c r="D233" s="10" t="s">
        <v>23</v>
      </c>
      <c r="E233" s="9">
        <v>4.8192170000000001</v>
      </c>
      <c r="F233" s="9">
        <v>573.22974941724704</v>
      </c>
      <c r="G233" s="9">
        <v>418.80852292152201</v>
      </c>
      <c r="H233" s="9">
        <v>10.9770010790452</v>
      </c>
      <c r="I233" s="9">
        <v>4.8185469999999997</v>
      </c>
      <c r="J233" s="9">
        <v>655.56620823620494</v>
      </c>
      <c r="K233" s="9">
        <v>548.96459829059904</v>
      </c>
      <c r="L233" s="9">
        <v>9.8159218432299404</v>
      </c>
      <c r="M233" s="9">
        <v>0</v>
      </c>
      <c r="N233" s="9">
        <v>0</v>
      </c>
      <c r="O233" s="9">
        <v>2.4500000000000001E-2</v>
      </c>
      <c r="P233" s="9">
        <v>4.8192170000000001</v>
      </c>
      <c r="Q233" s="9">
        <v>655.56620823620494</v>
      </c>
      <c r="R233" s="9">
        <v>548.96459829059904</v>
      </c>
      <c r="S233" s="9">
        <v>20.7929229222751</v>
      </c>
      <c r="T233" s="9">
        <v>0</v>
      </c>
      <c r="U233" s="9">
        <v>0</v>
      </c>
      <c r="V233" s="9">
        <v>2.4500000000000001E-2</v>
      </c>
    </row>
    <row r="234" spans="1:22" ht="20" customHeight="1">
      <c r="A234" s="7" t="s">
        <v>30</v>
      </c>
      <c r="B234" s="8">
        <v>119</v>
      </c>
      <c r="C234" s="10" t="s">
        <v>32</v>
      </c>
      <c r="D234" s="10" t="s">
        <v>24</v>
      </c>
      <c r="E234" s="9">
        <v>9.8361820000000009</v>
      </c>
      <c r="F234" s="9">
        <v>948.20197824397599</v>
      </c>
      <c r="G234" s="9">
        <v>597.56919075369001</v>
      </c>
      <c r="H234" s="9">
        <v>17.772464976862299</v>
      </c>
      <c r="I234" s="9">
        <v>9.8290659999999992</v>
      </c>
      <c r="J234" s="9">
        <v>693.01959595959295</v>
      </c>
      <c r="K234" s="9">
        <v>422.56868492618599</v>
      </c>
      <c r="L234" s="9">
        <v>13.548303481623099</v>
      </c>
      <c r="M234" s="9">
        <v>0</v>
      </c>
      <c r="N234" s="9">
        <v>0</v>
      </c>
      <c r="O234" s="9">
        <v>4.9000000000000002E-2</v>
      </c>
      <c r="P234" s="9">
        <v>9.8361820000000009</v>
      </c>
      <c r="Q234" s="9">
        <v>948.20197824397599</v>
      </c>
      <c r="R234" s="9">
        <v>597.56919075369001</v>
      </c>
      <c r="S234" s="9">
        <v>31.3207684584854</v>
      </c>
      <c r="T234" s="9">
        <v>0</v>
      </c>
      <c r="U234" s="9">
        <v>0</v>
      </c>
      <c r="V234" s="9">
        <v>4.9000000000000002E-2</v>
      </c>
    </row>
    <row r="235" spans="1:22" ht="20" customHeight="1">
      <c r="A235" s="7" t="s">
        <v>30</v>
      </c>
      <c r="B235" s="8">
        <v>119</v>
      </c>
      <c r="C235" s="10" t="s">
        <v>32</v>
      </c>
      <c r="D235" s="10" t="s">
        <v>26</v>
      </c>
      <c r="E235" s="9">
        <v>14.884790000000001</v>
      </c>
      <c r="F235" s="9">
        <v>1980.1074242424199</v>
      </c>
      <c r="G235" s="11">
        <v>1033.0458147366001</v>
      </c>
      <c r="H235" s="9">
        <v>39.921574999016102</v>
      </c>
      <c r="I235" s="9">
        <v>15.043749999999999</v>
      </c>
      <c r="J235" s="9">
        <v>1686.35813908314</v>
      </c>
      <c r="K235" s="9">
        <v>1146.9519588189601</v>
      </c>
      <c r="L235" s="9">
        <v>64.767006235077304</v>
      </c>
      <c r="M235" s="9">
        <v>2</v>
      </c>
      <c r="N235" s="9">
        <v>3.5499999999999997E-2</v>
      </c>
      <c r="O235" s="9">
        <v>3.5499999999999997E-2</v>
      </c>
      <c r="P235" s="9">
        <v>14.884790000000001</v>
      </c>
      <c r="Q235" s="9">
        <v>1980.1074242424199</v>
      </c>
      <c r="R235" s="9">
        <v>1146.9519588189601</v>
      </c>
      <c r="S235" s="9">
        <v>104.68858123409299</v>
      </c>
      <c r="T235" s="9">
        <v>2</v>
      </c>
      <c r="U235" s="9">
        <v>3.5499999999999997E-2</v>
      </c>
      <c r="V235" s="9">
        <v>3.5499999999999997E-2</v>
      </c>
    </row>
    <row r="236" spans="1:22" ht="20" customHeight="1">
      <c r="A236" s="7" t="s">
        <v>30</v>
      </c>
      <c r="B236" s="8">
        <v>119</v>
      </c>
      <c r="C236" s="10" t="s">
        <v>32</v>
      </c>
      <c r="D236" s="10" t="s">
        <v>25</v>
      </c>
      <c r="E236" s="9">
        <v>-41.61186</v>
      </c>
      <c r="F236" s="9">
        <v>1743.98118104117</v>
      </c>
      <c r="G236" s="9">
        <v>1158.92442890444</v>
      </c>
      <c r="H236" s="9">
        <v>54.4525401527887</v>
      </c>
      <c r="I236" s="9">
        <v>-41.61186</v>
      </c>
      <c r="J236" s="10" t="s">
        <v>33</v>
      </c>
      <c r="K236" s="10" t="s">
        <v>34</v>
      </c>
      <c r="L236" s="9">
        <v>0</v>
      </c>
      <c r="M236" s="9">
        <v>0</v>
      </c>
      <c r="N236" s="9">
        <v>0</v>
      </c>
      <c r="O236" s="9">
        <v>8.5000000000000006E-3</v>
      </c>
      <c r="P236" s="9">
        <v>-33.094360000000002</v>
      </c>
      <c r="Q236" s="9">
        <v>1743.98118104117</v>
      </c>
      <c r="R236" s="9">
        <v>1158.92442890444</v>
      </c>
      <c r="S236" s="9">
        <v>54.4525401527887</v>
      </c>
      <c r="T236" s="9">
        <v>0</v>
      </c>
      <c r="U236" s="9">
        <v>0</v>
      </c>
      <c r="V236" s="9">
        <v>8.5000000000000006E-3</v>
      </c>
    </row>
    <row r="237" spans="1:22" ht="20" customHeight="1">
      <c r="A237" s="7" t="s">
        <v>30</v>
      </c>
      <c r="B237" s="8">
        <v>120</v>
      </c>
      <c r="C237" s="10" t="s">
        <v>32</v>
      </c>
      <c r="D237" s="10" t="s">
        <v>23</v>
      </c>
      <c r="E237" s="9">
        <v>5.8734010000000003</v>
      </c>
      <c r="F237" s="9">
        <v>746.90134304584205</v>
      </c>
      <c r="G237" s="9">
        <v>439.68552952602897</v>
      </c>
      <c r="H237" s="9">
        <v>12.2399000392041</v>
      </c>
      <c r="I237" s="9">
        <v>5.8735790000000003</v>
      </c>
      <c r="J237" s="9">
        <v>453.53458041957799</v>
      </c>
      <c r="K237" s="9">
        <v>281.197675990677</v>
      </c>
      <c r="L237" s="9">
        <v>11.0204072290572</v>
      </c>
      <c r="M237" s="9">
        <v>0</v>
      </c>
      <c r="N237" s="9">
        <v>0</v>
      </c>
      <c r="O237" s="9">
        <v>3.5999999999999997E-2</v>
      </c>
      <c r="P237" s="9">
        <v>5.8734010000000003</v>
      </c>
      <c r="Q237" s="9">
        <v>746.90134304584205</v>
      </c>
      <c r="R237" s="9">
        <v>439.68552952602897</v>
      </c>
      <c r="S237" s="9">
        <v>23.2603072682613</v>
      </c>
      <c r="T237" s="9">
        <v>0</v>
      </c>
      <c r="U237" s="9">
        <v>0</v>
      </c>
      <c r="V237" s="9">
        <v>3.5999999999999997E-2</v>
      </c>
    </row>
    <row r="238" spans="1:22" ht="20" customHeight="1">
      <c r="A238" s="7" t="s">
        <v>30</v>
      </c>
      <c r="B238" s="8">
        <v>120</v>
      </c>
      <c r="C238" s="10" t="s">
        <v>32</v>
      </c>
      <c r="D238" s="10" t="s">
        <v>24</v>
      </c>
      <c r="E238" s="9">
        <v>6.6330150000000003</v>
      </c>
      <c r="F238" s="9">
        <v>1049.3852327117299</v>
      </c>
      <c r="G238" s="9">
        <v>664.40414351204299</v>
      </c>
      <c r="H238" s="9">
        <v>15.9861823691433</v>
      </c>
      <c r="I238" s="9">
        <v>6.6402979999999996</v>
      </c>
      <c r="J238" s="9">
        <v>875.11291763791405</v>
      </c>
      <c r="K238" s="9">
        <v>375.36145726495801</v>
      </c>
      <c r="L238" s="9">
        <v>16.009141560256001</v>
      </c>
      <c r="M238" s="9">
        <v>0</v>
      </c>
      <c r="N238" s="9">
        <v>0</v>
      </c>
      <c r="O238" s="9">
        <v>3.4500000000000003E-2</v>
      </c>
      <c r="P238" s="9">
        <v>6.6330150000000003</v>
      </c>
      <c r="Q238" s="9">
        <v>1049.3852327117299</v>
      </c>
      <c r="R238" s="9">
        <v>664.40414351204299</v>
      </c>
      <c r="S238" s="9">
        <v>31.995323929399301</v>
      </c>
      <c r="T238" s="9">
        <v>0</v>
      </c>
      <c r="U238" s="9">
        <v>0</v>
      </c>
      <c r="V238" s="9">
        <v>3.4500000000000003E-2</v>
      </c>
    </row>
    <row r="239" spans="1:22" ht="20" customHeight="1">
      <c r="A239" s="7" t="s">
        <v>30</v>
      </c>
      <c r="B239" s="8">
        <v>120</v>
      </c>
      <c r="C239" s="10" t="s">
        <v>32</v>
      </c>
      <c r="D239" s="10" t="s">
        <v>26</v>
      </c>
      <c r="E239" s="9">
        <v>12.47235</v>
      </c>
      <c r="F239" s="9">
        <v>1420.0133348873301</v>
      </c>
      <c r="G239" s="9">
        <v>947.64321561771396</v>
      </c>
      <c r="H239" s="9">
        <v>17.0526012127883</v>
      </c>
      <c r="I239" s="9">
        <v>19.393940000000001</v>
      </c>
      <c r="J239" s="9">
        <v>1922.7343628593601</v>
      </c>
      <c r="K239" s="9">
        <v>1023.8601484071499</v>
      </c>
      <c r="L239" s="9">
        <v>55.253482895309602</v>
      </c>
      <c r="M239" s="9">
        <v>2</v>
      </c>
      <c r="N239" s="9">
        <v>4.4499999999999998E-2</v>
      </c>
      <c r="O239" s="9">
        <v>1.55E-2</v>
      </c>
      <c r="P239" s="9">
        <v>19.39264</v>
      </c>
      <c r="Q239" s="9">
        <v>1922.7343628593601</v>
      </c>
      <c r="R239" s="9">
        <v>1023.8601484071499</v>
      </c>
      <c r="S239" s="9">
        <v>72.306084108097807</v>
      </c>
      <c r="T239" s="9">
        <v>2</v>
      </c>
      <c r="U239" s="9">
        <v>4.4499999999999998E-2</v>
      </c>
      <c r="V239" s="9">
        <v>1.55E-2</v>
      </c>
    </row>
    <row r="240" spans="1:22" ht="20" customHeight="1">
      <c r="A240" s="7" t="s">
        <v>30</v>
      </c>
      <c r="B240" s="8">
        <v>120</v>
      </c>
      <c r="C240" s="10" t="s">
        <v>32</v>
      </c>
      <c r="D240" s="10" t="s">
        <v>25</v>
      </c>
      <c r="E240" s="9">
        <v>11.016769999999999</v>
      </c>
      <c r="F240" s="9">
        <v>1661.46516522921</v>
      </c>
      <c r="G240" s="9">
        <v>1514.32942812743</v>
      </c>
      <c r="H240" s="9">
        <v>17.496380378417101</v>
      </c>
      <c r="I240" s="9">
        <v>11.06873</v>
      </c>
      <c r="J240" s="9">
        <v>2285.4800155400098</v>
      </c>
      <c r="K240" s="9">
        <v>794.51481196581403</v>
      </c>
      <c r="L240" s="9">
        <v>49.156052452483401</v>
      </c>
      <c r="M240" s="9">
        <v>2</v>
      </c>
      <c r="N240" s="9">
        <v>2.6499999999999999E-2</v>
      </c>
      <c r="O240" s="9">
        <v>3.0499999999999999E-2</v>
      </c>
      <c r="P240" s="9">
        <v>11.016769999999999</v>
      </c>
      <c r="Q240" s="9">
        <v>2285.4800155400098</v>
      </c>
      <c r="R240" s="9">
        <v>1514.32942812743</v>
      </c>
      <c r="S240" s="9">
        <v>66.652432830900395</v>
      </c>
      <c r="T240" s="9">
        <v>2</v>
      </c>
      <c r="U240" s="9">
        <v>2.6499999999999999E-2</v>
      </c>
      <c r="V240" s="9">
        <v>3.0499999999999999E-2</v>
      </c>
    </row>
    <row r="241" spans="1:22" ht="20" customHeight="1">
      <c r="A241" s="7" t="s">
        <v>30</v>
      </c>
      <c r="B241" s="8">
        <v>121</v>
      </c>
      <c r="C241" s="10" t="s">
        <v>35</v>
      </c>
      <c r="D241" s="10" t="s">
        <v>23</v>
      </c>
      <c r="E241" s="9">
        <v>5.5692349999999999</v>
      </c>
      <c r="F241" s="9">
        <v>434.557257847708</v>
      </c>
      <c r="G241" s="9">
        <v>731.71077583527494</v>
      </c>
      <c r="H241" s="9">
        <v>6.5402954022885504</v>
      </c>
      <c r="I241" s="9">
        <v>12.26951</v>
      </c>
      <c r="J241" s="9">
        <v>1982.1925291375301</v>
      </c>
      <c r="K241" s="9">
        <v>1631.5071332556299</v>
      </c>
      <c r="L241" s="9">
        <v>123.946676923922</v>
      </c>
      <c r="M241" s="9">
        <v>6</v>
      </c>
      <c r="N241" s="9">
        <v>0.113</v>
      </c>
      <c r="O241" s="9">
        <v>0.18149999999999999</v>
      </c>
      <c r="P241" s="9">
        <v>12.2509</v>
      </c>
      <c r="Q241" s="9">
        <v>1982.1925291375301</v>
      </c>
      <c r="R241" s="9">
        <v>1631.5071332556299</v>
      </c>
      <c r="S241" s="9">
        <v>130.486972326211</v>
      </c>
      <c r="T241" s="9">
        <v>6</v>
      </c>
      <c r="U241" s="9">
        <v>0.113</v>
      </c>
      <c r="V241" s="9">
        <v>0.18149999999999999</v>
      </c>
    </row>
    <row r="242" spans="1:22" ht="20" customHeight="1">
      <c r="A242" s="7" t="s">
        <v>30</v>
      </c>
      <c r="B242" s="8">
        <v>121</v>
      </c>
      <c r="C242" s="10" t="s">
        <v>35</v>
      </c>
      <c r="D242" s="10" t="s">
        <v>24</v>
      </c>
      <c r="E242" s="9">
        <v>9.3246839999999995</v>
      </c>
      <c r="F242" s="9">
        <v>700.03282983682902</v>
      </c>
      <c r="G242" s="9">
        <v>869.67129331779199</v>
      </c>
      <c r="H242" s="9">
        <v>14.9292366392087</v>
      </c>
      <c r="I242" s="9">
        <v>20.46236</v>
      </c>
      <c r="J242" s="9">
        <v>1382.19602564102</v>
      </c>
      <c r="K242" s="9">
        <v>971.66561771561396</v>
      </c>
      <c r="L242" s="9">
        <v>99.682216775172904</v>
      </c>
      <c r="M242" s="9">
        <v>2</v>
      </c>
      <c r="N242" s="9">
        <v>2.35E-2</v>
      </c>
      <c r="O242" s="9">
        <v>0.73</v>
      </c>
      <c r="P242" s="9">
        <v>20.456569999999999</v>
      </c>
      <c r="Q242" s="9">
        <v>1382.19602564102</v>
      </c>
      <c r="R242" s="9">
        <v>971.66561771561396</v>
      </c>
      <c r="S242" s="9">
        <v>114.611453414382</v>
      </c>
      <c r="T242" s="9">
        <v>2</v>
      </c>
      <c r="U242" s="9">
        <v>2.35E-2</v>
      </c>
      <c r="V242" s="9">
        <v>0.73</v>
      </c>
    </row>
    <row r="243" spans="1:22" ht="20" customHeight="1">
      <c r="A243" s="7" t="s">
        <v>30</v>
      </c>
      <c r="B243" s="8">
        <v>121</v>
      </c>
      <c r="C243" s="10" t="s">
        <v>35</v>
      </c>
      <c r="D243" s="10" t="s">
        <v>26</v>
      </c>
      <c r="E243" s="9">
        <v>12.493550000000001</v>
      </c>
      <c r="F243" s="9">
        <v>857.81149805749806</v>
      </c>
      <c r="G243" s="9">
        <v>2419.9150489510498</v>
      </c>
      <c r="H243" s="9">
        <v>14.12981917342</v>
      </c>
      <c r="I243" s="9">
        <v>12.76566</v>
      </c>
      <c r="J243" s="9">
        <v>5281.1165695415602</v>
      </c>
      <c r="K243" s="9">
        <v>3220.4174685314701</v>
      </c>
      <c r="L243" s="9">
        <v>60.916747483319398</v>
      </c>
      <c r="M243" s="9">
        <v>2</v>
      </c>
      <c r="N243" s="9">
        <v>1.4999999999999999E-2</v>
      </c>
      <c r="O243" s="9">
        <v>4.2500000000000003E-2</v>
      </c>
      <c r="P243" s="9">
        <v>12.493550000000001</v>
      </c>
      <c r="Q243" s="9">
        <v>5281.1165695415602</v>
      </c>
      <c r="R243" s="9">
        <v>3220.4174685314701</v>
      </c>
      <c r="S243" s="9">
        <v>75.046566656739401</v>
      </c>
      <c r="T243" s="9">
        <v>2</v>
      </c>
      <c r="U243" s="9">
        <v>1.4999999999999999E-2</v>
      </c>
      <c r="V243" s="9">
        <v>4.2500000000000003E-2</v>
      </c>
    </row>
    <row r="244" spans="1:22" ht="20" customHeight="1">
      <c r="A244" s="7" t="s">
        <v>30</v>
      </c>
      <c r="B244" s="8">
        <v>121</v>
      </c>
      <c r="C244" s="10" t="s">
        <v>35</v>
      </c>
      <c r="D244" s="10" t="s">
        <v>25</v>
      </c>
      <c r="E244" s="9">
        <v>6.1312899999999999</v>
      </c>
      <c r="F244" s="9">
        <v>276.091608104118</v>
      </c>
      <c r="G244" s="9">
        <v>640.15895687645605</v>
      </c>
      <c r="H244" s="9">
        <v>6.3805352666819699</v>
      </c>
      <c r="I244" s="9">
        <v>14.470929999999999</v>
      </c>
      <c r="J244" s="9">
        <v>2409.12985260295</v>
      </c>
      <c r="K244" s="9">
        <v>1723.58144988345</v>
      </c>
      <c r="L244" s="9">
        <v>168.43078576087399</v>
      </c>
      <c r="M244" s="9">
        <v>5</v>
      </c>
      <c r="N244" s="9">
        <v>7.7499999999999999E-2</v>
      </c>
      <c r="O244" s="9">
        <v>0.79649999999999999</v>
      </c>
      <c r="P244" s="9">
        <v>14.470929999999999</v>
      </c>
      <c r="Q244" s="9">
        <v>2409.12985260295</v>
      </c>
      <c r="R244" s="9">
        <v>1723.58144988345</v>
      </c>
      <c r="S244" s="9">
        <v>174.811321027556</v>
      </c>
      <c r="T244" s="9">
        <v>5</v>
      </c>
      <c r="U244" s="9">
        <v>7.7499999999999999E-2</v>
      </c>
      <c r="V244" s="9">
        <v>0.79649999999999999</v>
      </c>
    </row>
    <row r="245" spans="1:22" ht="20" customHeight="1">
      <c r="A245" s="7" t="s">
        <v>30</v>
      </c>
      <c r="B245" s="8">
        <v>122</v>
      </c>
      <c r="C245" s="10" t="s">
        <v>35</v>
      </c>
      <c r="D245" s="10" t="s">
        <v>23</v>
      </c>
      <c r="E245" s="9">
        <v>7.8016120000000004</v>
      </c>
      <c r="F245" s="9">
        <v>535.53175986790995</v>
      </c>
      <c r="G245" s="9">
        <v>854.66661111111102</v>
      </c>
      <c r="H245" s="9">
        <v>8.9996565510626905</v>
      </c>
      <c r="I245" s="9">
        <v>7.798413</v>
      </c>
      <c r="J245" s="9">
        <v>297.17952300310799</v>
      </c>
      <c r="K245" s="9">
        <v>451.33380419580499</v>
      </c>
      <c r="L245" s="9">
        <v>8.8963054907633392</v>
      </c>
      <c r="M245" s="9">
        <v>0</v>
      </c>
      <c r="N245" s="9">
        <v>0</v>
      </c>
      <c r="O245" s="9">
        <v>3.0499999999999999E-2</v>
      </c>
      <c r="P245" s="9">
        <v>7.8016120000000004</v>
      </c>
      <c r="Q245" s="9">
        <v>535.53175986790995</v>
      </c>
      <c r="R245" s="9">
        <v>854.66661111111102</v>
      </c>
      <c r="S245" s="9">
        <v>17.895962041825999</v>
      </c>
      <c r="T245" s="9">
        <v>0</v>
      </c>
      <c r="U245" s="9">
        <v>0</v>
      </c>
      <c r="V245" s="9">
        <v>3.0499999999999999E-2</v>
      </c>
    </row>
    <row r="246" spans="1:22" ht="20" customHeight="1">
      <c r="A246" s="7" t="s">
        <v>30</v>
      </c>
      <c r="B246" s="8">
        <v>122</v>
      </c>
      <c r="C246" s="10" t="s">
        <v>35</v>
      </c>
      <c r="D246" s="10" t="s">
        <v>24</v>
      </c>
      <c r="E246" s="9">
        <v>12.727679999999999</v>
      </c>
      <c r="F246" s="9">
        <v>984.03663636363399</v>
      </c>
      <c r="G246" s="9">
        <v>1046.5642696192699</v>
      </c>
      <c r="H246" s="9">
        <v>17.329483853799399</v>
      </c>
      <c r="I246" s="9">
        <v>19.136690000000002</v>
      </c>
      <c r="J246" s="9">
        <v>1486.7547397047399</v>
      </c>
      <c r="K246" s="9">
        <v>1109.6063426573501</v>
      </c>
      <c r="L246" s="9">
        <v>83.265187899532805</v>
      </c>
      <c r="M246" s="9">
        <v>3</v>
      </c>
      <c r="N246" s="9">
        <v>7.3499999999999996E-2</v>
      </c>
      <c r="O246" s="9">
        <v>0.33650000000000002</v>
      </c>
      <c r="P246" s="9">
        <v>19.11544</v>
      </c>
      <c r="Q246" s="9">
        <v>1486.7547397047399</v>
      </c>
      <c r="R246" s="9">
        <v>1109.6063426573501</v>
      </c>
      <c r="S246" s="9">
        <v>100.59467175333199</v>
      </c>
      <c r="T246" s="9">
        <v>3</v>
      </c>
      <c r="U246" s="9">
        <v>7.3499999999999996E-2</v>
      </c>
      <c r="V246" s="9">
        <v>0.33650000000000002</v>
      </c>
    </row>
    <row r="247" spans="1:22" ht="20" customHeight="1">
      <c r="A247" s="7" t="s">
        <v>30</v>
      </c>
      <c r="B247" s="8">
        <v>123</v>
      </c>
      <c r="C247" s="10" t="s">
        <v>35</v>
      </c>
      <c r="D247" s="10" t="s">
        <v>23</v>
      </c>
      <c r="E247" s="9">
        <v>6.8246640000000003</v>
      </c>
      <c r="F247" s="9">
        <v>563.63242074591903</v>
      </c>
      <c r="G247" s="9">
        <v>650.23730769230701</v>
      </c>
      <c r="H247" s="9">
        <v>13.265130553934901</v>
      </c>
      <c r="I247" s="9">
        <v>6.8223060000000002</v>
      </c>
      <c r="J247" s="9">
        <v>549.54478826728598</v>
      </c>
      <c r="K247" s="9">
        <v>398.96353690753801</v>
      </c>
      <c r="L247" s="9">
        <v>11.965023179011601</v>
      </c>
      <c r="M247" s="9">
        <v>0</v>
      </c>
      <c r="N247" s="9">
        <v>0</v>
      </c>
      <c r="O247" s="9">
        <v>3.2500000000000001E-2</v>
      </c>
      <c r="P247" s="9">
        <v>6.8246640000000003</v>
      </c>
      <c r="Q247" s="9">
        <v>563.63242074591903</v>
      </c>
      <c r="R247" s="9">
        <v>650.23730769230701</v>
      </c>
      <c r="S247" s="9">
        <v>25.230153732946501</v>
      </c>
      <c r="T247" s="9">
        <v>0</v>
      </c>
      <c r="U247" s="9">
        <v>0</v>
      </c>
      <c r="V247" s="9">
        <v>3.2500000000000001E-2</v>
      </c>
    </row>
    <row r="248" spans="1:22" ht="20" customHeight="1">
      <c r="A248" s="7" t="s">
        <v>30</v>
      </c>
      <c r="B248" s="8">
        <v>123</v>
      </c>
      <c r="C248" s="10" t="s">
        <v>35</v>
      </c>
      <c r="D248" s="10" t="s">
        <v>24</v>
      </c>
      <c r="E248" s="9">
        <v>4.6334710000000001</v>
      </c>
      <c r="F248" s="9">
        <v>529.71775757575597</v>
      </c>
      <c r="G248" s="9">
        <v>385.699827117327</v>
      </c>
      <c r="H248" s="9">
        <v>7.3364889875825403</v>
      </c>
      <c r="I248" s="9">
        <v>4.6460509999999999</v>
      </c>
      <c r="J248" s="9">
        <v>542.61181002330898</v>
      </c>
      <c r="K248" s="9">
        <v>323.29599922300002</v>
      </c>
      <c r="L248" s="9">
        <v>9.2404549093020698</v>
      </c>
      <c r="M248" s="9">
        <v>0</v>
      </c>
      <c r="N248" s="9">
        <v>0</v>
      </c>
      <c r="O248" s="9">
        <v>0.03</v>
      </c>
      <c r="P248" s="9">
        <v>4.6334710000000001</v>
      </c>
      <c r="Q248" s="9">
        <v>542.61181002330898</v>
      </c>
      <c r="R248" s="9">
        <v>385.699827117327</v>
      </c>
      <c r="S248" s="9">
        <v>16.5769438968846</v>
      </c>
      <c r="T248" s="9">
        <v>0</v>
      </c>
      <c r="U248" s="9">
        <v>0</v>
      </c>
      <c r="V248" s="9">
        <v>0.03</v>
      </c>
    </row>
    <row r="249" spans="1:22" ht="20" customHeight="1">
      <c r="A249" s="7" t="s">
        <v>30</v>
      </c>
      <c r="B249" s="8">
        <v>123</v>
      </c>
      <c r="C249" s="10" t="s">
        <v>35</v>
      </c>
      <c r="D249" s="10" t="s">
        <v>26</v>
      </c>
      <c r="E249" s="9">
        <v>22.47523</v>
      </c>
      <c r="F249" s="9">
        <v>5161.2300473970399</v>
      </c>
      <c r="G249" s="9">
        <v>4161.8516297591304</v>
      </c>
      <c r="H249" s="9">
        <v>48.903794409719701</v>
      </c>
      <c r="I249" s="9">
        <v>22.413350000000001</v>
      </c>
      <c r="J249" s="9">
        <v>2329.9179409479498</v>
      </c>
      <c r="K249" s="9">
        <v>2018.8213069153101</v>
      </c>
      <c r="L249" s="9">
        <v>28.133430166458901</v>
      </c>
      <c r="M249" s="9">
        <v>0</v>
      </c>
      <c r="N249" s="9">
        <v>0</v>
      </c>
      <c r="O249" s="9">
        <v>2.35E-2</v>
      </c>
      <c r="P249" s="9">
        <v>22.47523</v>
      </c>
      <c r="Q249" s="9">
        <v>5161.2300473970399</v>
      </c>
      <c r="R249" s="9">
        <v>4161.8516297591304</v>
      </c>
      <c r="S249" s="9">
        <v>77.037224576178602</v>
      </c>
      <c r="T249" s="9">
        <v>0</v>
      </c>
      <c r="U249" s="9">
        <v>0</v>
      </c>
      <c r="V249" s="9">
        <v>2.35E-2</v>
      </c>
    </row>
    <row r="250" spans="1:22" ht="20" customHeight="1">
      <c r="A250" s="7" t="s">
        <v>30</v>
      </c>
      <c r="B250" s="8">
        <v>123</v>
      </c>
      <c r="C250" s="10" t="s">
        <v>35</v>
      </c>
      <c r="D250" s="10" t="s">
        <v>25</v>
      </c>
      <c r="E250" s="9">
        <v>14.856490000000001</v>
      </c>
      <c r="F250" s="9">
        <v>986.35249300699195</v>
      </c>
      <c r="G250" s="9">
        <v>1269.84181080031</v>
      </c>
      <c r="H250" s="9">
        <v>17.7930738812952</v>
      </c>
      <c r="I250" s="9">
        <v>14.96237</v>
      </c>
      <c r="J250" s="9">
        <v>1189.49798368298</v>
      </c>
      <c r="K250" s="9">
        <v>1510.1515846930899</v>
      </c>
      <c r="L250" s="9">
        <v>40.5195241682503</v>
      </c>
      <c r="M250" s="9">
        <v>0</v>
      </c>
      <c r="N250" s="9">
        <v>0</v>
      </c>
      <c r="O250" s="9">
        <v>0.27050000000000002</v>
      </c>
      <c r="P250" s="9">
        <v>14.856490000000001</v>
      </c>
      <c r="Q250" s="9">
        <v>1189.49798368298</v>
      </c>
      <c r="R250" s="9">
        <v>1510.1515846930899</v>
      </c>
      <c r="S250" s="9">
        <v>58.3125980495455</v>
      </c>
      <c r="T250" s="9">
        <v>0</v>
      </c>
      <c r="U250" s="9">
        <v>0</v>
      </c>
      <c r="V250" s="9">
        <v>0.27050000000000002</v>
      </c>
    </row>
    <row r="251" spans="1:22" ht="20" customHeight="1">
      <c r="A251" s="7" t="s">
        <v>30</v>
      </c>
      <c r="B251" s="8">
        <v>124</v>
      </c>
      <c r="C251" s="10" t="s">
        <v>35</v>
      </c>
      <c r="D251" s="10" t="s">
        <v>23</v>
      </c>
      <c r="E251" s="9">
        <v>9.9265600000000003</v>
      </c>
      <c r="F251" s="9">
        <v>472.55239355089299</v>
      </c>
      <c r="G251" s="9">
        <v>1319.07662634033</v>
      </c>
      <c r="H251" s="9">
        <v>10.9972960097864</v>
      </c>
      <c r="I251" s="9">
        <v>9.9714559999999999</v>
      </c>
      <c r="J251" s="9">
        <v>616.04420707070403</v>
      </c>
      <c r="K251" s="9">
        <v>738.36650155400298</v>
      </c>
      <c r="L251" s="9">
        <v>19.993456317214498</v>
      </c>
      <c r="M251" s="9">
        <v>0</v>
      </c>
      <c r="N251" s="9">
        <v>0</v>
      </c>
      <c r="O251" s="9">
        <v>4.8000000000000001E-2</v>
      </c>
      <c r="P251" s="9">
        <v>9.9265600000000003</v>
      </c>
      <c r="Q251" s="9">
        <v>616.04420707070403</v>
      </c>
      <c r="R251" s="9">
        <v>1319.07662634033</v>
      </c>
      <c r="S251" s="9">
        <v>30.990752327000902</v>
      </c>
      <c r="T251" s="9">
        <v>0</v>
      </c>
      <c r="U251" s="9">
        <v>0</v>
      </c>
      <c r="V251" s="9">
        <v>4.8000000000000001E-2</v>
      </c>
    </row>
    <row r="252" spans="1:22" ht="20" customHeight="1">
      <c r="A252" s="7" t="s">
        <v>30</v>
      </c>
      <c r="B252" s="8">
        <v>124</v>
      </c>
      <c r="C252" s="10" t="s">
        <v>35</v>
      </c>
      <c r="D252" s="10" t="s">
        <v>24</v>
      </c>
      <c r="E252" s="9">
        <v>95.451260000000005</v>
      </c>
      <c r="F252" s="9">
        <v>5044.5884871794797</v>
      </c>
      <c r="G252" s="9">
        <v>7151.5032789432698</v>
      </c>
      <c r="H252" s="9">
        <v>122.332079392219</v>
      </c>
      <c r="I252" s="9">
        <v>95.475070000000002</v>
      </c>
      <c r="J252" s="9">
        <v>3579.5550310800099</v>
      </c>
      <c r="K252" s="9">
        <v>6344.6845299145398</v>
      </c>
      <c r="L252" s="9">
        <v>128.90324304731701</v>
      </c>
      <c r="M252" s="9">
        <v>0</v>
      </c>
      <c r="N252" s="9">
        <v>0</v>
      </c>
      <c r="O252" s="9">
        <v>4.2000000000000003E-2</v>
      </c>
      <c r="P252" s="9">
        <v>95.451260000000005</v>
      </c>
      <c r="Q252" s="9">
        <v>5044.5884871794797</v>
      </c>
      <c r="R252" s="9">
        <v>7151.5032789432698</v>
      </c>
      <c r="S252" s="9">
        <v>251.23532243953599</v>
      </c>
      <c r="T252" s="9">
        <v>0</v>
      </c>
      <c r="U252" s="9">
        <v>0</v>
      </c>
      <c r="V252" s="9">
        <v>4.2000000000000003E-2</v>
      </c>
    </row>
    <row r="253" spans="1:22" ht="20" customHeight="1">
      <c r="A253" s="7" t="s">
        <v>30</v>
      </c>
      <c r="B253" s="8">
        <v>124</v>
      </c>
      <c r="C253" s="10" t="s">
        <v>35</v>
      </c>
      <c r="D253" s="10" t="s">
        <v>26</v>
      </c>
      <c r="E253" s="9">
        <v>9.1018290000000004</v>
      </c>
      <c r="F253" s="9">
        <v>1490.5171890054401</v>
      </c>
      <c r="G253" s="9">
        <v>2173.0359250194201</v>
      </c>
      <c r="H253" s="9">
        <v>10.534975922066399</v>
      </c>
      <c r="I253" s="9">
        <v>12.44149</v>
      </c>
      <c r="J253" s="9">
        <v>3875.2861410256401</v>
      </c>
      <c r="K253" s="9">
        <v>1689.3025761460699</v>
      </c>
      <c r="L253" s="9">
        <v>33.721366565492801</v>
      </c>
      <c r="M253" s="9">
        <v>0</v>
      </c>
      <c r="N253" s="9">
        <v>0</v>
      </c>
      <c r="O253" s="9">
        <v>3.3500000000000002E-2</v>
      </c>
      <c r="P253" s="9">
        <v>12.417820000000001</v>
      </c>
      <c r="Q253" s="9">
        <v>3875.2861410256401</v>
      </c>
      <c r="R253" s="9">
        <v>2173.0359250194201</v>
      </c>
      <c r="S253" s="9">
        <v>44.256342487559202</v>
      </c>
      <c r="T253" s="9">
        <v>0</v>
      </c>
      <c r="U253" s="9">
        <v>0</v>
      </c>
      <c r="V253" s="9">
        <v>3.3500000000000002E-2</v>
      </c>
    </row>
    <row r="254" spans="1:22" ht="20" customHeight="1">
      <c r="A254" s="7" t="s">
        <v>30</v>
      </c>
      <c r="B254" s="8">
        <v>124</v>
      </c>
      <c r="C254" s="10" t="s">
        <v>35</v>
      </c>
      <c r="D254" s="10" t="s">
        <v>25</v>
      </c>
      <c r="E254" s="9">
        <v>13.271850000000001</v>
      </c>
      <c r="F254" s="9">
        <v>1996.950000777</v>
      </c>
      <c r="G254" s="9">
        <v>1385.6050769230701</v>
      </c>
      <c r="H254" s="9">
        <v>19.754192050261899</v>
      </c>
      <c r="I254" s="9">
        <v>24.74586</v>
      </c>
      <c r="J254" s="9">
        <v>2739.9488578088499</v>
      </c>
      <c r="K254" s="11">
        <v>1552.3376029526</v>
      </c>
      <c r="L254" s="9">
        <v>63.759508900330196</v>
      </c>
      <c r="M254" s="9">
        <v>2</v>
      </c>
      <c r="N254" s="9">
        <v>4.0500000000000001E-2</v>
      </c>
      <c r="O254" s="9">
        <v>1.6E-2</v>
      </c>
      <c r="P254" s="9">
        <v>24.692720000000001</v>
      </c>
      <c r="Q254" s="9">
        <v>2739.9488578088499</v>
      </c>
      <c r="R254" s="11">
        <v>1552.3376029526</v>
      </c>
      <c r="S254" s="9">
        <v>83.513700950592195</v>
      </c>
      <c r="T254" s="9">
        <v>2</v>
      </c>
      <c r="U254" s="9">
        <v>4.0500000000000001E-2</v>
      </c>
      <c r="V254" s="9">
        <v>1.6E-2</v>
      </c>
    </row>
    <row r="255" spans="1:22" ht="20" customHeight="1">
      <c r="A255" s="7" t="s">
        <v>30</v>
      </c>
      <c r="B255" s="8">
        <v>125</v>
      </c>
      <c r="C255" s="10" t="s">
        <v>35</v>
      </c>
      <c r="D255" s="10" t="s">
        <v>23</v>
      </c>
      <c r="E255" s="9">
        <v>3.192326</v>
      </c>
      <c r="F255" s="9">
        <v>317.87277233877097</v>
      </c>
      <c r="G255" s="9">
        <v>254.21942579642501</v>
      </c>
      <c r="H255" s="9">
        <v>6.1677664806970496</v>
      </c>
      <c r="I255" s="9">
        <v>3.195179</v>
      </c>
      <c r="J255" s="9">
        <v>475.34957264957001</v>
      </c>
      <c r="K255" s="9">
        <v>437.79786829836797</v>
      </c>
      <c r="L255" s="9">
        <v>6.6269342545052696</v>
      </c>
      <c r="M255" s="9">
        <v>0</v>
      </c>
      <c r="N255" s="9">
        <v>0</v>
      </c>
      <c r="O255" s="9">
        <v>2.8500000000000001E-2</v>
      </c>
      <c r="P255" s="9">
        <v>3.192326</v>
      </c>
      <c r="Q255" s="9">
        <v>475.34957264957001</v>
      </c>
      <c r="R255" s="9">
        <v>437.79786829836797</v>
      </c>
      <c r="S255" s="9">
        <v>12.7947007352023</v>
      </c>
      <c r="T255" s="9">
        <v>0</v>
      </c>
      <c r="U255" s="9">
        <v>0</v>
      </c>
      <c r="V255" s="9">
        <v>2.8500000000000001E-2</v>
      </c>
    </row>
    <row r="256" spans="1:22" ht="20" customHeight="1">
      <c r="A256" s="7" t="s">
        <v>30</v>
      </c>
      <c r="B256" s="8">
        <v>125</v>
      </c>
      <c r="C256" s="10" t="s">
        <v>35</v>
      </c>
      <c r="D256" s="10" t="s">
        <v>24</v>
      </c>
      <c r="E256" s="9">
        <v>67.095259999999996</v>
      </c>
      <c r="F256" s="9">
        <v>8397.5742773892598</v>
      </c>
      <c r="G256" s="9">
        <v>7220.7113170163102</v>
      </c>
      <c r="H256" s="9">
        <v>120.747893880375</v>
      </c>
      <c r="I256" s="9">
        <v>67.071770000000001</v>
      </c>
      <c r="J256" s="9">
        <v>6891.9555361305202</v>
      </c>
      <c r="K256" s="9">
        <v>1668.4169036519099</v>
      </c>
      <c r="L256" s="9">
        <v>226.72858304922499</v>
      </c>
      <c r="M256" s="9">
        <v>2</v>
      </c>
      <c r="N256" s="9">
        <v>3.3000000000000002E-2</v>
      </c>
      <c r="O256" s="9">
        <v>7.4499999999999997E-2</v>
      </c>
      <c r="P256" s="9">
        <v>67.095259999999996</v>
      </c>
      <c r="Q256" s="9">
        <v>8397.5742773892598</v>
      </c>
      <c r="R256" s="9">
        <v>7220.7113170163102</v>
      </c>
      <c r="S256" s="9">
        <v>347.47647692960101</v>
      </c>
      <c r="T256" s="9">
        <v>2</v>
      </c>
      <c r="U256" s="9">
        <v>3.3000000000000002E-2</v>
      </c>
      <c r="V256" s="9">
        <v>7.4499999999999997E-2</v>
      </c>
    </row>
    <row r="257" spans="1:22" ht="20" customHeight="1">
      <c r="A257" s="7" t="s">
        <v>30</v>
      </c>
      <c r="B257" s="8">
        <v>125</v>
      </c>
      <c r="C257" s="10" t="s">
        <v>35</v>
      </c>
      <c r="D257" s="10" t="s">
        <v>26</v>
      </c>
      <c r="E257" s="9">
        <v>14.90255</v>
      </c>
      <c r="F257" s="9">
        <v>1778.4115564102599</v>
      </c>
      <c r="G257" s="9">
        <v>2155.94953146853</v>
      </c>
      <c r="H257" s="9">
        <v>17.362511609930699</v>
      </c>
      <c r="I257" s="9">
        <v>17.603739999999998</v>
      </c>
      <c r="J257" s="9">
        <v>3985.4883597513599</v>
      </c>
      <c r="K257" s="9">
        <v>3662.1130431235501</v>
      </c>
      <c r="L257" s="9">
        <v>165.44621643049001</v>
      </c>
      <c r="M257" s="9">
        <v>6</v>
      </c>
      <c r="N257" s="9">
        <v>0.08</v>
      </c>
      <c r="O257" s="9">
        <v>0.34399999999999997</v>
      </c>
      <c r="P257" s="9">
        <v>17.603739999999998</v>
      </c>
      <c r="Q257" s="9">
        <v>3985.4883597513599</v>
      </c>
      <c r="R257" s="9">
        <v>3662.1130431235501</v>
      </c>
      <c r="S257" s="9">
        <v>182.80872804042099</v>
      </c>
      <c r="T257" s="9">
        <v>6</v>
      </c>
      <c r="U257" s="9">
        <v>0.08</v>
      </c>
      <c r="V257" s="9">
        <v>0.34399999999999997</v>
      </c>
    </row>
    <row r="258" spans="1:22" ht="20" customHeight="1">
      <c r="A258" s="7" t="s">
        <v>30</v>
      </c>
      <c r="B258" s="8">
        <v>125</v>
      </c>
      <c r="C258" s="10" t="s">
        <v>35</v>
      </c>
      <c r="D258" s="10" t="s">
        <v>25</v>
      </c>
      <c r="E258" s="9">
        <v>12.54894</v>
      </c>
      <c r="F258" s="9">
        <v>1243.0348115773099</v>
      </c>
      <c r="G258" s="9">
        <v>1309.00494522144</v>
      </c>
      <c r="H258" s="9">
        <v>17.750771867932102</v>
      </c>
      <c r="I258" s="9">
        <v>12.56822</v>
      </c>
      <c r="J258" s="9">
        <v>376.38498445998198</v>
      </c>
      <c r="K258" s="9">
        <v>962.12525602175799</v>
      </c>
      <c r="L258" s="9">
        <v>18.538795291732601</v>
      </c>
      <c r="M258" s="9">
        <v>0</v>
      </c>
      <c r="N258" s="9">
        <v>0</v>
      </c>
      <c r="O258" s="9">
        <v>5.6500000000000002E-2</v>
      </c>
      <c r="P258" s="9">
        <v>12.54894</v>
      </c>
      <c r="Q258" s="9">
        <v>1243.0348115773099</v>
      </c>
      <c r="R258" s="9">
        <v>1309.00494522144</v>
      </c>
      <c r="S258" s="9">
        <v>36.289567159664699</v>
      </c>
      <c r="T258" s="9">
        <v>0</v>
      </c>
      <c r="U258" s="9">
        <v>0</v>
      </c>
      <c r="V258" s="9">
        <v>5.6500000000000002E-2</v>
      </c>
    </row>
    <row r="259" spans="1:22" ht="20" customHeight="1">
      <c r="A259" s="7" t="s">
        <v>30</v>
      </c>
      <c r="B259" s="8">
        <v>126</v>
      </c>
      <c r="C259" s="10" t="s">
        <v>35</v>
      </c>
      <c r="D259" s="10" t="s">
        <v>23</v>
      </c>
      <c r="E259" s="9">
        <v>5.3859180000000002</v>
      </c>
      <c r="F259" s="9">
        <v>194.94487334887299</v>
      </c>
      <c r="G259" s="9">
        <v>247.112895493395</v>
      </c>
      <c r="H259" s="9">
        <v>6.6293450087823</v>
      </c>
      <c r="I259" s="9">
        <v>5.3837900000000003</v>
      </c>
      <c r="J259" s="9">
        <v>231.81442890442801</v>
      </c>
      <c r="K259" s="9">
        <v>238.47193317793401</v>
      </c>
      <c r="L259" s="9">
        <v>7.6576356483423398</v>
      </c>
      <c r="M259" s="9">
        <v>0</v>
      </c>
      <c r="N259" s="9">
        <v>0</v>
      </c>
      <c r="O259" s="9">
        <v>4.5499999999999999E-2</v>
      </c>
      <c r="P259" s="9">
        <v>5.3859180000000002</v>
      </c>
      <c r="Q259" s="9">
        <v>231.81442890442801</v>
      </c>
      <c r="R259" s="9">
        <v>247.112895493395</v>
      </c>
      <c r="S259" s="9">
        <v>14.2869806571246</v>
      </c>
      <c r="T259" s="9">
        <v>0</v>
      </c>
      <c r="U259" s="9">
        <v>0</v>
      </c>
      <c r="V259" s="9">
        <v>4.5499999999999999E-2</v>
      </c>
    </row>
    <row r="260" spans="1:22" ht="20" customHeight="1">
      <c r="A260" s="7" t="s">
        <v>30</v>
      </c>
      <c r="B260" s="8">
        <v>126</v>
      </c>
      <c r="C260" s="10" t="s">
        <v>35</v>
      </c>
      <c r="D260" s="10" t="s">
        <v>24</v>
      </c>
      <c r="E260" s="9">
        <v>3.192707</v>
      </c>
      <c r="F260" s="9">
        <v>490.77581857031799</v>
      </c>
      <c r="G260" s="9">
        <v>295.81921623931601</v>
      </c>
      <c r="H260" s="9">
        <v>6.1001993871798001</v>
      </c>
      <c r="I260" s="9">
        <v>3.1883460000000001</v>
      </c>
      <c r="J260" s="9">
        <v>483.75767132867003</v>
      </c>
      <c r="K260" s="9">
        <v>144.96204584304601</v>
      </c>
      <c r="L260" s="9">
        <v>6.0008737045262297</v>
      </c>
      <c r="M260" s="9">
        <v>0</v>
      </c>
      <c r="N260" s="9">
        <v>0</v>
      </c>
      <c r="O260" s="9">
        <v>3.4500000000000003E-2</v>
      </c>
      <c r="P260" s="9">
        <v>3.192707</v>
      </c>
      <c r="Q260" s="9">
        <v>490.77581857031799</v>
      </c>
      <c r="R260" s="9">
        <v>295.81921623931601</v>
      </c>
      <c r="S260" s="9">
        <v>12.101073091706001</v>
      </c>
      <c r="T260" s="9">
        <v>0</v>
      </c>
      <c r="U260" s="9">
        <v>0</v>
      </c>
      <c r="V260" s="9">
        <v>3.4500000000000003E-2</v>
      </c>
    </row>
    <row r="261" spans="1:22" ht="20" customHeight="1">
      <c r="A261" s="7" t="s">
        <v>30</v>
      </c>
      <c r="B261" s="8">
        <v>126</v>
      </c>
      <c r="C261" s="10" t="s">
        <v>35</v>
      </c>
      <c r="D261" s="10" t="s">
        <v>26</v>
      </c>
      <c r="E261" s="9">
        <v>11.66813</v>
      </c>
      <c r="F261" s="9">
        <v>682.453593278943</v>
      </c>
      <c r="G261" s="9">
        <v>1584.5019156954099</v>
      </c>
      <c r="H261" s="9">
        <v>13.5863394784337</v>
      </c>
      <c r="I261" s="9">
        <v>11.62388</v>
      </c>
      <c r="J261" s="9">
        <v>1143.4130100233101</v>
      </c>
      <c r="K261" s="9">
        <v>2022.4550800310799</v>
      </c>
      <c r="L261" s="9">
        <v>49.088302998309601</v>
      </c>
      <c r="M261" s="9">
        <v>0</v>
      </c>
      <c r="N261" s="9">
        <v>0</v>
      </c>
      <c r="O261" s="9">
        <v>0.45050000000000001</v>
      </c>
      <c r="P261" s="9">
        <v>11.66813</v>
      </c>
      <c r="Q261" s="9">
        <v>1143.4130100233101</v>
      </c>
      <c r="R261" s="9">
        <v>2022.4550800310799</v>
      </c>
      <c r="S261" s="9">
        <v>62.674642476743301</v>
      </c>
      <c r="T261" s="9">
        <v>0</v>
      </c>
      <c r="U261" s="9">
        <v>0</v>
      </c>
      <c r="V261" s="9">
        <v>0.45050000000000001</v>
      </c>
    </row>
    <row r="262" spans="1:22" ht="20" customHeight="1">
      <c r="A262" s="7" t="s">
        <v>30</v>
      </c>
      <c r="B262" s="8">
        <v>126</v>
      </c>
      <c r="C262" s="10" t="s">
        <v>35</v>
      </c>
      <c r="D262" s="10" t="s">
        <v>25</v>
      </c>
      <c r="E262" s="9">
        <v>7.8298129999999997</v>
      </c>
      <c r="F262" s="9">
        <v>641.06313053612905</v>
      </c>
      <c r="G262" s="9">
        <v>397.87679215229201</v>
      </c>
      <c r="H262" s="9">
        <v>15.5142275918474</v>
      </c>
      <c r="I262" s="9">
        <v>7.8233750000000004</v>
      </c>
      <c r="J262" s="9">
        <v>312.49145260295001</v>
      </c>
      <c r="K262" s="9">
        <v>168.53941103341199</v>
      </c>
      <c r="L262" s="9">
        <v>20.3612955955277</v>
      </c>
      <c r="M262" s="9">
        <v>2</v>
      </c>
      <c r="N262" s="9">
        <v>6.8000000000000005E-2</v>
      </c>
      <c r="O262" s="9">
        <v>5.7000000000000002E-2</v>
      </c>
      <c r="P262" s="9">
        <v>7.8298129999999997</v>
      </c>
      <c r="Q262" s="9">
        <v>641.06313053612905</v>
      </c>
      <c r="R262" s="9">
        <v>397.87679215229201</v>
      </c>
      <c r="S262" s="9">
        <v>35.875523187375101</v>
      </c>
      <c r="T262" s="9">
        <v>2</v>
      </c>
      <c r="U262" s="9">
        <v>6.8000000000000005E-2</v>
      </c>
      <c r="V262" s="9">
        <v>5.7000000000000002E-2</v>
      </c>
    </row>
    <row r="263" spans="1:22" ht="20" customHeight="1">
      <c r="A263" s="7" t="s">
        <v>30</v>
      </c>
      <c r="B263" s="8">
        <v>127</v>
      </c>
      <c r="C263" s="10" t="s">
        <v>35</v>
      </c>
      <c r="D263" s="10" t="s">
        <v>23</v>
      </c>
      <c r="E263" s="9">
        <v>42.806319999999999</v>
      </c>
      <c r="F263" s="9">
        <v>1850.97037296037</v>
      </c>
      <c r="G263" s="9">
        <v>2544.8209324009299</v>
      </c>
      <c r="H263" s="9">
        <v>50.587004004344003</v>
      </c>
      <c r="I263" s="9">
        <v>42.852060000000002</v>
      </c>
      <c r="J263" s="9">
        <v>2154.8609906759798</v>
      </c>
      <c r="K263" s="9">
        <v>1270.16287490288</v>
      </c>
      <c r="L263" s="9">
        <v>106.06220078271301</v>
      </c>
      <c r="M263" s="9">
        <v>0</v>
      </c>
      <c r="N263" s="9">
        <v>0</v>
      </c>
      <c r="O263" s="9">
        <v>0.20849999999999999</v>
      </c>
      <c r="P263" s="9">
        <v>42.806319999999999</v>
      </c>
      <c r="Q263" s="9">
        <v>2154.8609906759798</v>
      </c>
      <c r="R263" s="9">
        <v>2544.8209324009299</v>
      </c>
      <c r="S263" s="9">
        <v>156.64920478705699</v>
      </c>
      <c r="T263" s="9">
        <v>0</v>
      </c>
      <c r="U263" s="9">
        <v>0</v>
      </c>
      <c r="V263" s="9">
        <v>0.20849999999999999</v>
      </c>
    </row>
    <row r="264" spans="1:22" ht="20" customHeight="1">
      <c r="A264" s="7" t="s">
        <v>30</v>
      </c>
      <c r="B264" s="8">
        <v>127</v>
      </c>
      <c r="C264" s="10" t="s">
        <v>35</v>
      </c>
      <c r="D264" s="10" t="s">
        <v>24</v>
      </c>
      <c r="E264" s="9">
        <v>5.203983</v>
      </c>
      <c r="F264" s="9">
        <v>583.853585470084</v>
      </c>
      <c r="G264" s="9">
        <v>425.91138383838302</v>
      </c>
      <c r="H264" s="9">
        <v>9.1585264416933292</v>
      </c>
      <c r="I264" s="9">
        <v>5.201784</v>
      </c>
      <c r="J264" s="9">
        <v>401.58834226883999</v>
      </c>
      <c r="K264" s="9">
        <v>507.184423465424</v>
      </c>
      <c r="L264" s="9">
        <v>6.3666807221181196</v>
      </c>
      <c r="M264" s="9">
        <v>0</v>
      </c>
      <c r="N264" s="9">
        <v>0</v>
      </c>
      <c r="O264" s="9">
        <v>2.7E-2</v>
      </c>
      <c r="P264" s="9">
        <v>5.203983</v>
      </c>
      <c r="Q264" s="9">
        <v>583.853585470084</v>
      </c>
      <c r="R264" s="9">
        <v>507.184423465424</v>
      </c>
      <c r="S264" s="9">
        <v>15.5252071638114</v>
      </c>
      <c r="T264" s="9">
        <v>0</v>
      </c>
      <c r="U264" s="9">
        <v>0</v>
      </c>
      <c r="V264" s="9">
        <v>2.7E-2</v>
      </c>
    </row>
    <row r="265" spans="1:22" ht="20" customHeight="1">
      <c r="A265" s="7" t="s">
        <v>30</v>
      </c>
      <c r="B265" s="8">
        <v>127</v>
      </c>
      <c r="C265" s="10" t="s">
        <v>35</v>
      </c>
      <c r="D265" s="10" t="s">
        <v>26</v>
      </c>
      <c r="E265" s="9">
        <v>7.7754089999999998</v>
      </c>
      <c r="F265" s="9">
        <v>851.06448710178699</v>
      </c>
      <c r="G265" s="9">
        <v>792.82670318570194</v>
      </c>
      <c r="H265" s="9">
        <v>9.4513838982117093</v>
      </c>
      <c r="I265" s="9">
        <v>8.7643620000000002</v>
      </c>
      <c r="J265" s="9">
        <v>692.61104312354496</v>
      </c>
      <c r="K265" s="9">
        <v>1656.28128749029</v>
      </c>
      <c r="L265" s="9">
        <v>49.628608816870397</v>
      </c>
      <c r="M265" s="9">
        <v>2</v>
      </c>
      <c r="N265" s="9">
        <v>4.8500000000000001E-2</v>
      </c>
      <c r="O265" s="9">
        <v>0.245</v>
      </c>
      <c r="P265" s="9">
        <v>8.7643620000000002</v>
      </c>
      <c r="Q265" s="9">
        <v>851.06448710178699</v>
      </c>
      <c r="R265" s="9">
        <v>1656.28128749029</v>
      </c>
      <c r="S265" s="9">
        <v>59.079992715082099</v>
      </c>
      <c r="T265" s="9">
        <v>2</v>
      </c>
      <c r="U265" s="9">
        <v>4.8500000000000001E-2</v>
      </c>
      <c r="V265" s="9">
        <v>0.245</v>
      </c>
    </row>
    <row r="266" spans="1:22" ht="20" customHeight="1">
      <c r="A266" s="7" t="s">
        <v>30</v>
      </c>
      <c r="B266" s="8">
        <v>127</v>
      </c>
      <c r="C266" s="10" t="s">
        <v>35</v>
      </c>
      <c r="D266" s="10" t="s">
        <v>25</v>
      </c>
      <c r="E266" s="9">
        <v>5.9857529999999999</v>
      </c>
      <c r="F266" s="9">
        <v>360.10977311577199</v>
      </c>
      <c r="G266" s="9">
        <v>641.08731623931499</v>
      </c>
      <c r="H266" s="9">
        <v>7.5860123817571603</v>
      </c>
      <c r="I266" s="9">
        <v>7.3287990000000001</v>
      </c>
      <c r="J266" s="9">
        <v>781.12828593628296</v>
      </c>
      <c r="K266" s="9">
        <v>666.20477700077595</v>
      </c>
      <c r="L266" s="9">
        <v>24.913876368218599</v>
      </c>
      <c r="M266" s="9">
        <v>2</v>
      </c>
      <c r="N266" s="9">
        <v>1.7500000000000002E-2</v>
      </c>
      <c r="O266" s="9">
        <v>5.6000000000000001E-2</v>
      </c>
      <c r="P266" s="9">
        <v>7.3287990000000001</v>
      </c>
      <c r="Q266" s="9">
        <v>781.12828593628296</v>
      </c>
      <c r="R266" s="9">
        <v>666.20477700077595</v>
      </c>
      <c r="S266" s="9">
        <v>32.499888749975803</v>
      </c>
      <c r="T266" s="9">
        <v>2</v>
      </c>
      <c r="U266" s="9">
        <v>1.7500000000000002E-2</v>
      </c>
      <c r="V266" s="9">
        <v>5.6000000000000001E-2</v>
      </c>
    </row>
    <row r="267" spans="1:22" ht="20" customHeight="1">
      <c r="A267" s="7" t="s">
        <v>30</v>
      </c>
      <c r="B267" s="8">
        <v>128</v>
      </c>
      <c r="C267" s="10" t="s">
        <v>36</v>
      </c>
      <c r="D267" s="10" t="s">
        <v>23</v>
      </c>
      <c r="E267" s="9">
        <v>4.0640359999999998</v>
      </c>
      <c r="F267" s="9">
        <v>488.722578477078</v>
      </c>
      <c r="G267" s="9">
        <v>510.44028282828299</v>
      </c>
      <c r="H267" s="9">
        <v>5.0243874968591502</v>
      </c>
      <c r="I267" s="9">
        <v>4.212059</v>
      </c>
      <c r="J267" s="9">
        <v>636.50272416472296</v>
      </c>
      <c r="K267" s="9">
        <v>797.38875928515995</v>
      </c>
      <c r="L267" s="9">
        <v>18.015862195010499</v>
      </c>
      <c r="M267" s="9">
        <v>0</v>
      </c>
      <c r="N267" s="9">
        <v>0</v>
      </c>
      <c r="O267" s="9">
        <v>4.8000000000000001E-2</v>
      </c>
      <c r="P267" s="9">
        <v>4.0640359999999998</v>
      </c>
      <c r="Q267" s="9">
        <v>636.50272416472296</v>
      </c>
      <c r="R267" s="9">
        <v>797.38875928515995</v>
      </c>
      <c r="S267" s="9">
        <v>23.0402496918697</v>
      </c>
      <c r="T267" s="9">
        <v>0</v>
      </c>
      <c r="U267" s="9">
        <v>0</v>
      </c>
      <c r="V267" s="9">
        <v>4.8000000000000001E-2</v>
      </c>
    </row>
    <row r="268" spans="1:22" ht="20" customHeight="1">
      <c r="A268" s="7" t="s">
        <v>30</v>
      </c>
      <c r="B268" s="8">
        <v>128</v>
      </c>
      <c r="C268" s="10" t="s">
        <v>36</v>
      </c>
      <c r="D268" s="10" t="s">
        <v>24</v>
      </c>
      <c r="E268" s="9">
        <v>4.2418050000000003</v>
      </c>
      <c r="F268" s="9">
        <v>595.80028360528104</v>
      </c>
      <c r="G268" s="9">
        <v>288.26122222222199</v>
      </c>
      <c r="H268" s="9">
        <v>11.3579668924482</v>
      </c>
      <c r="I268" s="9">
        <v>4.2491890000000003</v>
      </c>
      <c r="J268" s="9">
        <v>757.10083527583197</v>
      </c>
      <c r="K268" s="9">
        <v>314.43343092463101</v>
      </c>
      <c r="L268" s="9">
        <v>11.5036397546844</v>
      </c>
      <c r="M268" s="9">
        <v>0</v>
      </c>
      <c r="N268" s="9">
        <v>0</v>
      </c>
      <c r="O268" s="9">
        <v>2.5999999999999999E-2</v>
      </c>
      <c r="P268" s="9">
        <v>4.2418050000000003</v>
      </c>
      <c r="Q268" s="9">
        <v>757.10083527583197</v>
      </c>
      <c r="R268" s="9">
        <v>314.43343092463101</v>
      </c>
      <c r="S268" s="9">
        <v>22.8616066471326</v>
      </c>
      <c r="T268" s="9">
        <v>0</v>
      </c>
      <c r="U268" s="9">
        <v>0</v>
      </c>
      <c r="V268" s="9">
        <v>2.5999999999999999E-2</v>
      </c>
    </row>
    <row r="269" spans="1:22" ht="20" customHeight="1">
      <c r="A269" s="7" t="s">
        <v>30</v>
      </c>
      <c r="B269" s="8">
        <v>128</v>
      </c>
      <c r="C269" s="10" t="s">
        <v>36</v>
      </c>
      <c r="D269" s="10" t="s">
        <v>26</v>
      </c>
      <c r="E269" s="9">
        <v>16.45346</v>
      </c>
      <c r="F269" s="9">
        <v>1331.0809257964199</v>
      </c>
      <c r="G269" s="9">
        <v>3576.2876926961899</v>
      </c>
      <c r="H269" s="9">
        <v>19.823240983809001</v>
      </c>
      <c r="I269" s="9">
        <v>15.80405</v>
      </c>
      <c r="J269" s="9">
        <v>4981.9093566433603</v>
      </c>
      <c r="K269" s="9">
        <v>2167.9322222222199</v>
      </c>
      <c r="L269" s="9">
        <v>83.612701142423404</v>
      </c>
      <c r="M269" s="9">
        <v>5</v>
      </c>
      <c r="N269" s="9">
        <v>0.14499999999999999</v>
      </c>
      <c r="O269" s="9">
        <v>8.8499999999999995E-2</v>
      </c>
      <c r="P269" s="9">
        <v>16.45346</v>
      </c>
      <c r="Q269" s="9">
        <v>4981.9093566433603</v>
      </c>
      <c r="R269" s="9">
        <v>3576.2876926961899</v>
      </c>
      <c r="S269" s="9">
        <v>103.43594212623201</v>
      </c>
      <c r="T269" s="9">
        <v>5</v>
      </c>
      <c r="U269" s="9">
        <v>0.14499999999999999</v>
      </c>
      <c r="V269" s="9">
        <v>8.8499999999999995E-2</v>
      </c>
    </row>
    <row r="270" spans="1:22" ht="20" customHeight="1">
      <c r="A270" s="7" t="s">
        <v>30</v>
      </c>
      <c r="B270" s="8">
        <v>128</v>
      </c>
      <c r="C270" s="10" t="s">
        <v>36</v>
      </c>
      <c r="D270" s="10" t="s">
        <v>25</v>
      </c>
      <c r="E270" s="9">
        <v>4.1728079999999999</v>
      </c>
      <c r="F270" s="9">
        <v>179.95505924630899</v>
      </c>
      <c r="G270" s="9">
        <v>714.38319090908999</v>
      </c>
      <c r="H270" s="9">
        <v>4.3385338155589697</v>
      </c>
      <c r="I270" s="9">
        <v>9.7706300000000006</v>
      </c>
      <c r="J270" s="9">
        <v>1521.6202443667401</v>
      </c>
      <c r="K270" s="9">
        <v>1073.8250089355099</v>
      </c>
      <c r="L270" s="9">
        <v>39.412493030739199</v>
      </c>
      <c r="M270" s="9">
        <v>2</v>
      </c>
      <c r="N270" s="9">
        <v>3.7499999999999999E-2</v>
      </c>
      <c r="O270" s="9">
        <v>0.03</v>
      </c>
      <c r="P270" s="9">
        <v>9.7643540000000009</v>
      </c>
      <c r="Q270" s="9">
        <v>1521.6202443667401</v>
      </c>
      <c r="R270" s="9">
        <v>1073.8250089355099</v>
      </c>
      <c r="S270" s="9">
        <v>43.751026846298203</v>
      </c>
      <c r="T270" s="9">
        <v>2</v>
      </c>
      <c r="U270" s="9">
        <v>3.7499999999999999E-2</v>
      </c>
      <c r="V270" s="9">
        <v>0.03</v>
      </c>
    </row>
    <row r="271" spans="1:22" ht="20" customHeight="1">
      <c r="A271" s="7" t="s">
        <v>30</v>
      </c>
      <c r="B271" s="8">
        <v>129</v>
      </c>
      <c r="C271" s="10" t="s">
        <v>36</v>
      </c>
      <c r="D271" s="10" t="s">
        <v>23</v>
      </c>
      <c r="E271" s="9">
        <v>5.0293530000000004</v>
      </c>
      <c r="F271" s="9">
        <v>205.04768983682999</v>
      </c>
      <c r="G271" s="9">
        <v>335.68876534576498</v>
      </c>
      <c r="H271" s="9">
        <v>5.2266036807864298</v>
      </c>
      <c r="I271" s="9">
        <v>4.9931200000000002</v>
      </c>
      <c r="J271" s="9">
        <v>387.34898989898898</v>
      </c>
      <c r="K271" s="9">
        <v>379.73248640248698</v>
      </c>
      <c r="L271" s="9">
        <v>6.1041735272606896</v>
      </c>
      <c r="M271" s="9">
        <v>0</v>
      </c>
      <c r="N271" s="9">
        <v>0</v>
      </c>
      <c r="O271" s="9">
        <v>2.4500000000000001E-2</v>
      </c>
      <c r="P271" s="9">
        <v>5.0293530000000004</v>
      </c>
      <c r="Q271" s="9">
        <v>387.34898989898898</v>
      </c>
      <c r="R271" s="9">
        <v>379.73248640248698</v>
      </c>
      <c r="S271" s="9">
        <v>11.330777208047101</v>
      </c>
      <c r="T271" s="9">
        <v>0</v>
      </c>
      <c r="U271" s="9">
        <v>0</v>
      </c>
      <c r="V271" s="9">
        <v>2.4500000000000001E-2</v>
      </c>
    </row>
    <row r="272" spans="1:22" ht="20" customHeight="1">
      <c r="A272" s="7" t="s">
        <v>30</v>
      </c>
      <c r="B272" s="8">
        <v>129</v>
      </c>
      <c r="C272" s="10" t="s">
        <v>36</v>
      </c>
      <c r="D272" s="10" t="s">
        <v>24</v>
      </c>
      <c r="E272" s="9">
        <v>1.1518379999999999</v>
      </c>
      <c r="F272" s="9">
        <v>560.95357731157696</v>
      </c>
      <c r="G272" s="9">
        <v>170.885168865579</v>
      </c>
      <c r="H272" s="9">
        <v>3.6367818494422299</v>
      </c>
      <c r="I272" s="9">
        <v>3.6540059999999999</v>
      </c>
      <c r="J272" s="9">
        <v>1264.45347319347</v>
      </c>
      <c r="K272" s="9">
        <v>433.84927428127497</v>
      </c>
      <c r="L272" s="9">
        <v>22.915353783439699</v>
      </c>
      <c r="M272" s="9">
        <v>0</v>
      </c>
      <c r="N272" s="9">
        <v>0</v>
      </c>
      <c r="O272" s="9">
        <v>4.1000000000000002E-2</v>
      </c>
      <c r="P272" s="9">
        <v>3.6406290000000001</v>
      </c>
      <c r="Q272" s="9">
        <v>1264.45347319347</v>
      </c>
      <c r="R272" s="9">
        <v>433.84927428127497</v>
      </c>
      <c r="S272" s="9">
        <v>26.5521356328819</v>
      </c>
      <c r="T272" s="9">
        <v>0</v>
      </c>
      <c r="U272" s="9">
        <v>0</v>
      </c>
      <c r="V272" s="9">
        <v>4.1000000000000002E-2</v>
      </c>
    </row>
    <row r="273" spans="1:22" ht="20" customHeight="1">
      <c r="A273" s="7" t="s">
        <v>30</v>
      </c>
      <c r="B273" s="8">
        <v>129</v>
      </c>
      <c r="C273" s="10" t="s">
        <v>36</v>
      </c>
      <c r="D273" s="10" t="s">
        <v>26</v>
      </c>
      <c r="E273" s="9">
        <v>7.1166479999999996</v>
      </c>
      <c r="F273" s="9">
        <v>3324.27326767677</v>
      </c>
      <c r="G273" s="9">
        <v>1159.14026107226</v>
      </c>
      <c r="H273" s="9">
        <v>19.241620352340298</v>
      </c>
      <c r="I273" s="9">
        <v>14.88076</v>
      </c>
      <c r="J273" s="9">
        <v>3266.0111421911402</v>
      </c>
      <c r="K273" s="9">
        <v>2057.5168123543099</v>
      </c>
      <c r="L273" s="9">
        <v>53.302474144879803</v>
      </c>
      <c r="M273" s="9">
        <v>2</v>
      </c>
      <c r="N273" s="9">
        <v>2.1499999999999998E-2</v>
      </c>
      <c r="O273" s="9">
        <v>4.65E-2</v>
      </c>
      <c r="P273" s="9">
        <v>14.87027</v>
      </c>
      <c r="Q273" s="9">
        <v>3324.27326767677</v>
      </c>
      <c r="R273" s="9">
        <v>2057.5168123543099</v>
      </c>
      <c r="S273" s="9">
        <v>72.544094497220101</v>
      </c>
      <c r="T273" s="9">
        <v>2</v>
      </c>
      <c r="U273" s="9">
        <v>2.1499999999999998E-2</v>
      </c>
      <c r="V273" s="9">
        <v>4.65E-2</v>
      </c>
    </row>
    <row r="274" spans="1:22" ht="20" customHeight="1">
      <c r="A274" s="7" t="s">
        <v>30</v>
      </c>
      <c r="B274" s="8">
        <v>129</v>
      </c>
      <c r="C274" s="10" t="s">
        <v>36</v>
      </c>
      <c r="D274" s="10" t="s">
        <v>25</v>
      </c>
      <c r="E274" s="9">
        <v>9.9127860000000005</v>
      </c>
      <c r="F274" s="9">
        <v>775.938769230768</v>
      </c>
      <c r="G274" s="9">
        <v>992.80638461538297</v>
      </c>
      <c r="H274" s="9">
        <v>15.050398630253</v>
      </c>
      <c r="I274" s="9">
        <v>9.9010700000000007</v>
      </c>
      <c r="J274" s="9">
        <v>719.26819735819402</v>
      </c>
      <c r="K274" s="9">
        <v>766.26749689199801</v>
      </c>
      <c r="L274" s="9">
        <v>14.184851621642</v>
      </c>
      <c r="M274" s="9">
        <v>0</v>
      </c>
      <c r="N274" s="9">
        <v>0</v>
      </c>
      <c r="O274" s="9">
        <v>2.8000000000000001E-2</v>
      </c>
      <c r="P274" s="9">
        <v>9.9127860000000005</v>
      </c>
      <c r="Q274" s="9">
        <v>775.938769230768</v>
      </c>
      <c r="R274" s="9">
        <v>992.80638461538297</v>
      </c>
      <c r="S274" s="9">
        <v>29.235250251895</v>
      </c>
      <c r="T274" s="9">
        <v>0</v>
      </c>
      <c r="U274" s="9">
        <v>0</v>
      </c>
      <c r="V274" s="9">
        <v>2.8000000000000001E-2</v>
      </c>
    </row>
    <row r="275" spans="1:22" ht="20" customHeight="1">
      <c r="A275" s="7" t="s">
        <v>30</v>
      </c>
      <c r="B275" s="8">
        <v>130</v>
      </c>
      <c r="C275" s="10" t="s">
        <v>36</v>
      </c>
      <c r="D275" s="10" t="s">
        <v>23</v>
      </c>
      <c r="E275" s="9">
        <v>7.2202529999999996</v>
      </c>
      <c r="F275" s="9">
        <v>535.25495998445899</v>
      </c>
      <c r="G275" s="9">
        <v>1019.6527762237801</v>
      </c>
      <c r="H275" s="9">
        <v>8.2198677449529498</v>
      </c>
      <c r="I275" s="9">
        <v>12.94713</v>
      </c>
      <c r="J275" s="9">
        <v>1000.43468065268</v>
      </c>
      <c r="K275" s="9">
        <v>1281.7595454545501</v>
      </c>
      <c r="L275" s="9">
        <v>43.035523626617902</v>
      </c>
      <c r="M275" s="9">
        <v>2</v>
      </c>
      <c r="N275" s="9">
        <v>1.7999999999999999E-2</v>
      </c>
      <c r="O275" s="9">
        <v>4.2000000000000003E-2</v>
      </c>
      <c r="P275" s="9">
        <v>12.94275</v>
      </c>
      <c r="Q275" s="9">
        <v>1000.43468065268</v>
      </c>
      <c r="R275" s="9">
        <v>1281.7595454545501</v>
      </c>
      <c r="S275" s="9">
        <v>51.255391371570902</v>
      </c>
      <c r="T275" s="9">
        <v>2</v>
      </c>
      <c r="U275" s="9">
        <v>1.7999999999999999E-2</v>
      </c>
      <c r="V275" s="9">
        <v>4.2000000000000003E-2</v>
      </c>
    </row>
    <row r="276" spans="1:22" ht="20" customHeight="1">
      <c r="A276" s="7" t="s">
        <v>30</v>
      </c>
      <c r="B276" s="8">
        <v>130</v>
      </c>
      <c r="C276" s="10" t="s">
        <v>36</v>
      </c>
      <c r="D276" s="10" t="s">
        <v>24</v>
      </c>
      <c r="E276" s="9">
        <v>58.573309999999999</v>
      </c>
      <c r="F276" s="9">
        <v>4548.1820590520501</v>
      </c>
      <c r="G276" s="9">
        <v>4078.37549728049</v>
      </c>
      <c r="H276" s="9">
        <v>103.02447681312</v>
      </c>
      <c r="I276" s="9">
        <v>58.686540000000001</v>
      </c>
      <c r="J276" s="9">
        <v>3938.62184926183</v>
      </c>
      <c r="K276" s="9">
        <v>2633.2357070707199</v>
      </c>
      <c r="L276" s="9">
        <v>131.20468089158999</v>
      </c>
      <c r="M276" s="9">
        <v>0</v>
      </c>
      <c r="N276" s="9">
        <v>0</v>
      </c>
      <c r="O276" s="9">
        <v>6.3500000000000001E-2</v>
      </c>
      <c r="P276" s="9">
        <v>58.573309999999999</v>
      </c>
      <c r="Q276" s="9">
        <v>4548.1820590520501</v>
      </c>
      <c r="R276" s="9">
        <v>4078.37549728049</v>
      </c>
      <c r="S276" s="9">
        <v>234.22915770470999</v>
      </c>
      <c r="T276" s="9">
        <v>0</v>
      </c>
      <c r="U276" s="9">
        <v>0</v>
      </c>
      <c r="V276" s="9">
        <v>6.3500000000000001E-2</v>
      </c>
    </row>
    <row r="277" spans="1:22" ht="20" customHeight="1">
      <c r="A277" s="7" t="s">
        <v>30</v>
      </c>
      <c r="B277" s="8">
        <v>130</v>
      </c>
      <c r="C277" s="10" t="s">
        <v>36</v>
      </c>
      <c r="D277" s="10" t="s">
        <v>26</v>
      </c>
      <c r="E277" s="9">
        <v>37.651119999999999</v>
      </c>
      <c r="F277" s="9">
        <v>5927.1587917637898</v>
      </c>
      <c r="G277" s="9">
        <v>4677.0181464646403</v>
      </c>
      <c r="H277" s="9">
        <v>61.037835402346801</v>
      </c>
      <c r="I277" s="9">
        <v>37.745559999999998</v>
      </c>
      <c r="J277" s="9">
        <v>3209.1062160062202</v>
      </c>
      <c r="K277" s="11">
        <v>2451.0212898212999</v>
      </c>
      <c r="L277" s="9">
        <v>54.666402194031903</v>
      </c>
      <c r="M277" s="9">
        <v>0</v>
      </c>
      <c r="N277" s="9">
        <v>0</v>
      </c>
      <c r="O277" s="9">
        <v>3.6999999999999998E-2</v>
      </c>
      <c r="P277" s="9">
        <v>37.651119999999999</v>
      </c>
      <c r="Q277" s="9">
        <v>5927.1587917637898</v>
      </c>
      <c r="R277" s="9">
        <v>4677.0181464646403</v>
      </c>
      <c r="S277" s="9">
        <v>115.704237596379</v>
      </c>
      <c r="T277" s="9">
        <v>0</v>
      </c>
      <c r="U277" s="9">
        <v>0</v>
      </c>
      <c r="V277" s="9">
        <v>3.6999999999999998E-2</v>
      </c>
    </row>
    <row r="278" spans="1:22" ht="20" customHeight="1">
      <c r="A278" s="7" t="s">
        <v>30</v>
      </c>
      <c r="B278" s="8">
        <v>130</v>
      </c>
      <c r="C278" s="10" t="s">
        <v>36</v>
      </c>
      <c r="D278" s="10" t="s">
        <v>25</v>
      </c>
      <c r="E278" s="9">
        <v>3.9418690000000001</v>
      </c>
      <c r="F278" s="9">
        <v>1134.70718919969</v>
      </c>
      <c r="G278" s="9">
        <v>464.44274475524401</v>
      </c>
      <c r="H278" s="9">
        <v>8.4114555312504606</v>
      </c>
      <c r="I278" s="9">
        <v>8.8430479999999996</v>
      </c>
      <c r="J278" s="9">
        <v>1116.7111604506599</v>
      </c>
      <c r="K278" s="9">
        <v>1020.12711383061</v>
      </c>
      <c r="L278" s="9">
        <v>29.044170897732801</v>
      </c>
      <c r="M278" s="9">
        <v>3</v>
      </c>
      <c r="N278" s="9">
        <v>6.4500000000000002E-2</v>
      </c>
      <c r="O278" s="9">
        <v>1.8499999999999999E-2</v>
      </c>
      <c r="P278" s="9">
        <v>8.8430479999999996</v>
      </c>
      <c r="Q278" s="9">
        <v>1134.70718919969</v>
      </c>
      <c r="R278" s="9">
        <v>1020.12711383061</v>
      </c>
      <c r="S278" s="9">
        <v>37.455626428983201</v>
      </c>
      <c r="T278" s="9">
        <v>3</v>
      </c>
      <c r="U278" s="9">
        <v>6.4500000000000002E-2</v>
      </c>
      <c r="V278" s="9">
        <v>1.8499999999999999E-2</v>
      </c>
    </row>
    <row r="279" spans="1:22" ht="20" customHeight="1">
      <c r="A279" s="7" t="s">
        <v>30</v>
      </c>
      <c r="B279" s="8">
        <v>131</v>
      </c>
      <c r="C279" s="10" t="s">
        <v>36</v>
      </c>
      <c r="D279" s="10" t="s">
        <v>23</v>
      </c>
      <c r="E279" s="9">
        <v>8.0416899999999991</v>
      </c>
      <c r="F279" s="9">
        <v>786.088151126649</v>
      </c>
      <c r="G279" s="9">
        <v>822.14034965034898</v>
      </c>
      <c r="H279" s="9">
        <v>11.7894550694093</v>
      </c>
      <c r="I279" s="9">
        <v>8.0059590000000007</v>
      </c>
      <c r="J279" s="9">
        <v>547.44392074591894</v>
      </c>
      <c r="K279" s="9">
        <v>844.18131351981401</v>
      </c>
      <c r="L279" s="9">
        <v>9.1331468353062402</v>
      </c>
      <c r="M279" s="9">
        <v>0</v>
      </c>
      <c r="N279" s="9">
        <v>0</v>
      </c>
      <c r="O279" s="9">
        <v>2.35E-2</v>
      </c>
      <c r="P279" s="9">
        <v>8.0416899999999991</v>
      </c>
      <c r="Q279" s="9">
        <v>786.088151126649</v>
      </c>
      <c r="R279" s="9">
        <v>844.18131351981401</v>
      </c>
      <c r="S279" s="9">
        <v>20.922601904715599</v>
      </c>
      <c r="T279" s="9">
        <v>0</v>
      </c>
      <c r="U279" s="9">
        <v>0</v>
      </c>
      <c r="V279" s="9">
        <v>2.35E-2</v>
      </c>
    </row>
    <row r="280" spans="1:22" ht="20" customHeight="1">
      <c r="A280" s="7" t="s">
        <v>30</v>
      </c>
      <c r="B280" s="8">
        <v>131</v>
      </c>
      <c r="C280" s="10" t="s">
        <v>36</v>
      </c>
      <c r="D280" s="10" t="s">
        <v>24</v>
      </c>
      <c r="E280" s="9">
        <v>13.23283</v>
      </c>
      <c r="F280" s="9">
        <v>1307.43147513597</v>
      </c>
      <c r="G280" s="9">
        <v>1410.5153488733499</v>
      </c>
      <c r="H280" s="9">
        <v>20.620989041859499</v>
      </c>
      <c r="I280" s="9">
        <v>13.192539999999999</v>
      </c>
      <c r="J280" s="9">
        <v>1155.4022533022501</v>
      </c>
      <c r="K280" s="9">
        <v>779.68111732711895</v>
      </c>
      <c r="L280" s="9">
        <v>19.772588460938</v>
      </c>
      <c r="M280" s="9">
        <v>0</v>
      </c>
      <c r="N280" s="9">
        <v>0</v>
      </c>
      <c r="O280" s="9">
        <v>2.9000000000000001E-2</v>
      </c>
      <c r="P280" s="9">
        <v>13.23283</v>
      </c>
      <c r="Q280" s="9">
        <v>1307.43147513597</v>
      </c>
      <c r="R280" s="9">
        <v>1410.5153488733499</v>
      </c>
      <c r="S280" s="9">
        <v>40.393577502797498</v>
      </c>
      <c r="T280" s="9">
        <v>0</v>
      </c>
      <c r="U280" s="9">
        <v>0</v>
      </c>
      <c r="V280" s="9">
        <v>2.9000000000000001E-2</v>
      </c>
    </row>
    <row r="281" spans="1:22" ht="20" customHeight="1">
      <c r="A281" s="7" t="s">
        <v>30</v>
      </c>
      <c r="B281" s="8">
        <v>131</v>
      </c>
      <c r="C281" s="10" t="s">
        <v>36</v>
      </c>
      <c r="D281" s="10" t="s">
        <v>25</v>
      </c>
      <c r="E281" s="9">
        <v>20.420719999999999</v>
      </c>
      <c r="F281" s="9">
        <v>1482.06701243201</v>
      </c>
      <c r="G281" s="9">
        <v>1430.1775889665901</v>
      </c>
      <c r="H281" s="9">
        <v>28.564784192745702</v>
      </c>
      <c r="I281" s="9">
        <v>20.341550000000002</v>
      </c>
      <c r="J281" s="11">
        <v>1682.4467055166999</v>
      </c>
      <c r="K281" s="9">
        <v>975.08608780109103</v>
      </c>
      <c r="L281" s="9">
        <v>69.291232441449594</v>
      </c>
      <c r="M281" s="9">
        <v>3</v>
      </c>
      <c r="N281" s="9">
        <v>4.65E-2</v>
      </c>
      <c r="O281" s="9">
        <v>6.1499999999999999E-2</v>
      </c>
      <c r="P281" s="9">
        <v>20.420719999999999</v>
      </c>
      <c r="Q281" s="11">
        <v>1682.4467055166999</v>
      </c>
      <c r="R281" s="9">
        <v>1430.1775889665901</v>
      </c>
      <c r="S281" s="9">
        <v>97.856016634195399</v>
      </c>
      <c r="T281" s="9">
        <v>3</v>
      </c>
      <c r="U281" s="9">
        <v>4.65E-2</v>
      </c>
      <c r="V281" s="9">
        <v>6.1499999999999999E-2</v>
      </c>
    </row>
    <row r="282" spans="1:22" ht="20" customHeight="1">
      <c r="A282" s="7" t="s">
        <v>30</v>
      </c>
      <c r="B282" s="8">
        <v>132</v>
      </c>
      <c r="C282" s="10" t="s">
        <v>36</v>
      </c>
      <c r="D282" s="10" t="s">
        <v>23</v>
      </c>
      <c r="E282" s="9">
        <v>6.1650650000000002</v>
      </c>
      <c r="F282" s="9">
        <v>476.769848096347</v>
      </c>
      <c r="G282" s="9">
        <v>429.67640831390702</v>
      </c>
      <c r="H282" s="9">
        <v>9.2775220949258603</v>
      </c>
      <c r="I282" s="9">
        <v>6.1559480000000004</v>
      </c>
      <c r="J282" s="9">
        <v>500.94761266511102</v>
      </c>
      <c r="K282" s="9">
        <v>245.47206954156999</v>
      </c>
      <c r="L282" s="9">
        <v>11.724381348264201</v>
      </c>
      <c r="M282" s="9">
        <v>0</v>
      </c>
      <c r="N282" s="9">
        <v>0</v>
      </c>
      <c r="O282" s="9">
        <v>4.9500000000000002E-2</v>
      </c>
      <c r="P282" s="9">
        <v>6.1650650000000002</v>
      </c>
      <c r="Q282" s="9">
        <v>500.94761266511102</v>
      </c>
      <c r="R282" s="9">
        <v>429.67640831390702</v>
      </c>
      <c r="S282" s="9">
        <v>21.001903443189999</v>
      </c>
      <c r="T282" s="9">
        <v>0</v>
      </c>
      <c r="U282" s="9">
        <v>0</v>
      </c>
      <c r="V282" s="9">
        <v>4.9500000000000002E-2</v>
      </c>
    </row>
    <row r="283" spans="1:22" ht="20" customHeight="1">
      <c r="A283" s="7" t="s">
        <v>30</v>
      </c>
      <c r="B283" s="8">
        <v>132</v>
      </c>
      <c r="C283" s="10" t="s">
        <v>36</v>
      </c>
      <c r="D283" s="10" t="s">
        <v>24</v>
      </c>
      <c r="E283" s="9">
        <v>7.9421480000000004</v>
      </c>
      <c r="F283" s="9">
        <v>478.846493395491</v>
      </c>
      <c r="G283" s="9">
        <v>451.29575058274901</v>
      </c>
      <c r="H283" s="9">
        <v>11.304972680714499</v>
      </c>
      <c r="I283" s="9">
        <v>7.9365800000000002</v>
      </c>
      <c r="J283" s="9">
        <v>489.98059595959398</v>
      </c>
      <c r="K283" s="9">
        <v>417.97921212121298</v>
      </c>
      <c r="L283" s="9">
        <v>11.1935849416402</v>
      </c>
      <c r="M283" s="9">
        <v>0</v>
      </c>
      <c r="N283" s="9">
        <v>0</v>
      </c>
      <c r="O283" s="9">
        <v>3.4500000000000003E-2</v>
      </c>
      <c r="P283" s="9">
        <v>7.9421480000000004</v>
      </c>
      <c r="Q283" s="9">
        <v>489.98059595959398</v>
      </c>
      <c r="R283" s="9">
        <v>451.29575058274901</v>
      </c>
      <c r="S283" s="9">
        <v>22.498557622354699</v>
      </c>
      <c r="T283" s="9">
        <v>0</v>
      </c>
      <c r="U283" s="9">
        <v>0</v>
      </c>
      <c r="V283" s="9">
        <v>3.4500000000000003E-2</v>
      </c>
    </row>
    <row r="284" spans="1:22" ht="20" customHeight="1">
      <c r="A284" s="7" t="s">
        <v>30</v>
      </c>
      <c r="B284" s="8">
        <v>132</v>
      </c>
      <c r="C284" s="10" t="s">
        <v>36</v>
      </c>
      <c r="D284" s="10" t="s">
        <v>26</v>
      </c>
      <c r="E284" s="9">
        <v>19.035299999999999</v>
      </c>
      <c r="F284" s="9">
        <v>5320.6343480963396</v>
      </c>
      <c r="G284" s="9">
        <v>2885.0059708624699</v>
      </c>
      <c r="H284" s="9">
        <v>34.041326111506102</v>
      </c>
      <c r="I284" s="9">
        <v>22.851610000000001</v>
      </c>
      <c r="J284" s="9">
        <v>6199.3080419580301</v>
      </c>
      <c r="K284" s="9">
        <v>1936.8630536130599</v>
      </c>
      <c r="L284" s="9">
        <v>69.812024469489103</v>
      </c>
      <c r="M284" s="9">
        <v>2</v>
      </c>
      <c r="N284" s="9">
        <v>2.4E-2</v>
      </c>
      <c r="O284" s="9">
        <v>1.15E-2</v>
      </c>
      <c r="P284" s="9">
        <v>22.31861</v>
      </c>
      <c r="Q284" s="9">
        <v>6199.3080419580301</v>
      </c>
      <c r="R284" s="9">
        <v>2885.0059708624699</v>
      </c>
      <c r="S284" s="9">
        <v>103.853350580995</v>
      </c>
      <c r="T284" s="9">
        <v>2</v>
      </c>
      <c r="U284" s="9">
        <v>2.4E-2</v>
      </c>
      <c r="V284" s="9">
        <v>1.15E-2</v>
      </c>
    </row>
    <row r="285" spans="1:22" ht="20" customHeight="1">
      <c r="A285" s="7" t="s">
        <v>30</v>
      </c>
      <c r="B285" s="8">
        <v>132</v>
      </c>
      <c r="C285" s="10" t="s">
        <v>36</v>
      </c>
      <c r="D285" s="10" t="s">
        <v>25</v>
      </c>
      <c r="E285" s="9">
        <v>8.1498799999999996</v>
      </c>
      <c r="F285" s="9">
        <v>857.86564374514296</v>
      </c>
      <c r="G285" s="9">
        <v>1037.7202338772299</v>
      </c>
      <c r="H285" s="9">
        <v>10.336637527622299</v>
      </c>
      <c r="I285" s="9">
        <v>18.553129999999999</v>
      </c>
      <c r="J285" s="9">
        <v>1550.2341763791701</v>
      </c>
      <c r="K285" s="9">
        <v>1838.4563016550101</v>
      </c>
      <c r="L285" s="9">
        <v>106.88870224118099</v>
      </c>
      <c r="M285" s="9">
        <v>3</v>
      </c>
      <c r="N285" s="9">
        <v>4.3499999999999997E-2</v>
      </c>
      <c r="O285" s="9">
        <v>0.13950000000000001</v>
      </c>
      <c r="P285" s="9">
        <v>18.553129999999999</v>
      </c>
      <c r="Q285" s="9">
        <v>1550.2341763791701</v>
      </c>
      <c r="R285" s="9">
        <v>1838.4563016550101</v>
      </c>
      <c r="S285" s="9">
        <v>117.225339768803</v>
      </c>
      <c r="T285" s="9">
        <v>3</v>
      </c>
      <c r="U285" s="9">
        <v>4.3499999999999997E-2</v>
      </c>
      <c r="V285" s="9">
        <v>0.13950000000000001</v>
      </c>
    </row>
    <row r="286" spans="1:22" ht="20" customHeight="1">
      <c r="A286" s="7" t="s">
        <v>30</v>
      </c>
      <c r="B286" s="8">
        <v>133</v>
      </c>
      <c r="C286" s="10" t="s">
        <v>36</v>
      </c>
      <c r="D286" s="10" t="s">
        <v>23</v>
      </c>
      <c r="E286" s="9">
        <v>4.9541230000000001</v>
      </c>
      <c r="F286" s="9">
        <v>609.27457614607499</v>
      </c>
      <c r="G286" s="9">
        <v>380.41975135975099</v>
      </c>
      <c r="H286" s="9">
        <v>9.6059611076072198</v>
      </c>
      <c r="I286" s="9">
        <v>4.9510300000000003</v>
      </c>
      <c r="J286" s="9">
        <v>546.85922416472204</v>
      </c>
      <c r="K286" s="9">
        <v>255.97250893550901</v>
      </c>
      <c r="L286" s="9">
        <v>9.3068477128936706</v>
      </c>
      <c r="M286" s="9">
        <v>0</v>
      </c>
      <c r="N286" s="9">
        <v>0</v>
      </c>
      <c r="O286" s="9">
        <v>4.3999999999999997E-2</v>
      </c>
      <c r="P286" s="9">
        <v>4.9541230000000001</v>
      </c>
      <c r="Q286" s="9">
        <v>609.27457614607499</v>
      </c>
      <c r="R286" s="9">
        <v>380.41975135975099</v>
      </c>
      <c r="S286" s="9">
        <v>18.912808820500899</v>
      </c>
      <c r="T286" s="9">
        <v>0</v>
      </c>
      <c r="U286" s="9">
        <v>0</v>
      </c>
      <c r="V286" s="9">
        <v>4.3999999999999997E-2</v>
      </c>
    </row>
    <row r="287" spans="1:22" ht="20" customHeight="1">
      <c r="A287" s="7" t="s">
        <v>30</v>
      </c>
      <c r="B287" s="8">
        <v>133</v>
      </c>
      <c r="C287" s="10" t="s">
        <v>36</v>
      </c>
      <c r="D287" s="10" t="s">
        <v>24</v>
      </c>
      <c r="E287" s="9">
        <v>75.959649999999996</v>
      </c>
      <c r="F287" s="9">
        <v>9934.1299533799192</v>
      </c>
      <c r="G287" s="9">
        <v>6863.2545221445198</v>
      </c>
      <c r="H287" s="9">
        <v>162.04556896117501</v>
      </c>
      <c r="I287" s="9">
        <v>76.067099999999996</v>
      </c>
      <c r="J287" s="9">
        <v>9881.1017871017702</v>
      </c>
      <c r="K287" s="9">
        <v>4869.7070085470205</v>
      </c>
      <c r="L287" s="9">
        <v>160.68288469164199</v>
      </c>
      <c r="M287" s="9">
        <v>0</v>
      </c>
      <c r="N287" s="9">
        <v>0</v>
      </c>
      <c r="O287" s="9">
        <v>0.03</v>
      </c>
      <c r="P287" s="9">
        <v>75.959649999999996</v>
      </c>
      <c r="Q287" s="9">
        <v>9934.1299533799192</v>
      </c>
      <c r="R287" s="9">
        <v>6863.2545221445198</v>
      </c>
      <c r="S287" s="9">
        <v>322.728453652817</v>
      </c>
      <c r="T287" s="9">
        <v>0</v>
      </c>
      <c r="U287" s="9">
        <v>0</v>
      </c>
      <c r="V287" s="9">
        <v>0.03</v>
      </c>
    </row>
    <row r="288" spans="1:22" ht="20" customHeight="1">
      <c r="A288" s="7" t="s">
        <v>30</v>
      </c>
      <c r="B288" s="8">
        <v>133</v>
      </c>
      <c r="C288" s="10" t="s">
        <v>36</v>
      </c>
      <c r="D288" s="10" t="s">
        <v>26</v>
      </c>
      <c r="E288" s="9">
        <v>309.78629999999998</v>
      </c>
      <c r="F288" s="11">
        <v>48840.2115423465</v>
      </c>
      <c r="G288" s="11">
        <v>52803.903146853103</v>
      </c>
      <c r="H288" s="9">
        <v>452.80216419383402</v>
      </c>
      <c r="I288" s="9">
        <v>308.9033</v>
      </c>
      <c r="J288" s="11">
        <v>34569.1212509713</v>
      </c>
      <c r="K288" s="11">
        <v>40461.0284770785</v>
      </c>
      <c r="L288" s="9">
        <v>471.38168458293501</v>
      </c>
      <c r="M288" s="9">
        <v>0</v>
      </c>
      <c r="N288" s="9">
        <v>0</v>
      </c>
      <c r="O288" s="9">
        <v>2.9499999999999998E-2</v>
      </c>
      <c r="P288" s="9">
        <v>309.78629999999998</v>
      </c>
      <c r="Q288" s="11">
        <v>48840.2115423465</v>
      </c>
      <c r="R288" s="11">
        <v>52803.903146853103</v>
      </c>
      <c r="S288" s="9">
        <v>924.18384877676897</v>
      </c>
      <c r="T288" s="9">
        <v>0</v>
      </c>
      <c r="U288" s="9">
        <v>0</v>
      </c>
      <c r="V288" s="9">
        <v>2.9499999999999998E-2</v>
      </c>
    </row>
    <row r="289" spans="1:22" ht="20" customHeight="1">
      <c r="A289" s="7" t="s">
        <v>30</v>
      </c>
      <c r="B289" s="8">
        <v>133</v>
      </c>
      <c r="C289" s="10" t="s">
        <v>36</v>
      </c>
      <c r="D289" s="10" t="s">
        <v>25</v>
      </c>
      <c r="E289" s="9">
        <v>9.6240699999999997</v>
      </c>
      <c r="F289" s="9">
        <v>917.58449766899696</v>
      </c>
      <c r="G289" s="9">
        <v>836.28578943278899</v>
      </c>
      <c r="H289" s="9">
        <v>13.989490196062</v>
      </c>
      <c r="I289" s="9">
        <v>9.623462</v>
      </c>
      <c r="J289" s="9">
        <v>678.60537140636995</v>
      </c>
      <c r="K289" s="9">
        <v>679.898872960375</v>
      </c>
      <c r="L289" s="9">
        <v>10.762877843921601</v>
      </c>
      <c r="M289" s="9">
        <v>0</v>
      </c>
      <c r="N289" s="9">
        <v>0</v>
      </c>
      <c r="O289" s="9">
        <v>2.6499999999999999E-2</v>
      </c>
      <c r="P289" s="9">
        <v>9.6240699999999997</v>
      </c>
      <c r="Q289" s="9">
        <v>917.58449766899696</v>
      </c>
      <c r="R289" s="9">
        <v>836.28578943278899</v>
      </c>
      <c r="S289" s="9">
        <v>24.752368039983601</v>
      </c>
      <c r="T289" s="9">
        <v>0</v>
      </c>
      <c r="U289" s="9">
        <v>0</v>
      </c>
      <c r="V289" s="9">
        <v>2.6499999999999999E-2</v>
      </c>
    </row>
    <row r="290" spans="1:22" ht="20" customHeight="1">
      <c r="A290" s="7" t="s">
        <v>30</v>
      </c>
      <c r="B290" s="8">
        <v>134</v>
      </c>
      <c r="C290" s="10" t="s">
        <v>36</v>
      </c>
      <c r="D290" s="10" t="s">
        <v>23</v>
      </c>
      <c r="E290" s="9">
        <v>12.68816</v>
      </c>
      <c r="F290" s="9">
        <v>775.95880303030197</v>
      </c>
      <c r="G290" s="9">
        <v>1042.5594149184101</v>
      </c>
      <c r="H290" s="9">
        <v>15.3584224616796</v>
      </c>
      <c r="I290" s="9">
        <v>12.655469999999999</v>
      </c>
      <c r="J290" s="9">
        <v>176.68402214452399</v>
      </c>
      <c r="K290" s="9">
        <v>538.92278438228698</v>
      </c>
      <c r="L290" s="9">
        <v>12.2540760756495</v>
      </c>
      <c r="M290" s="9">
        <v>0</v>
      </c>
      <c r="N290" s="9">
        <v>0</v>
      </c>
      <c r="O290" s="9">
        <v>4.4499999999999998E-2</v>
      </c>
      <c r="P290" s="9">
        <v>12.68816</v>
      </c>
      <c r="Q290" s="9">
        <v>775.95880303030197</v>
      </c>
      <c r="R290" s="9">
        <v>1042.5594149184101</v>
      </c>
      <c r="S290" s="9">
        <v>27.612498537329099</v>
      </c>
      <c r="T290" s="9">
        <v>0</v>
      </c>
      <c r="U290" s="9">
        <v>0</v>
      </c>
      <c r="V290" s="9">
        <v>4.4499999999999998E-2</v>
      </c>
    </row>
    <row r="291" spans="1:22" ht="20" customHeight="1">
      <c r="A291" s="7" t="s">
        <v>30</v>
      </c>
      <c r="B291" s="8">
        <v>134</v>
      </c>
      <c r="C291" s="10" t="s">
        <v>36</v>
      </c>
      <c r="D291" s="10" t="s">
        <v>24</v>
      </c>
      <c r="E291" s="9">
        <v>6.7456240000000003</v>
      </c>
      <c r="F291" s="9">
        <v>584.126416200466</v>
      </c>
      <c r="G291" s="11">
        <v>1060.3239005439</v>
      </c>
      <c r="H291" s="9">
        <v>8.5935819456296905</v>
      </c>
      <c r="I291" s="9">
        <v>6.733206</v>
      </c>
      <c r="J291" s="9">
        <v>96.436686868685698</v>
      </c>
      <c r="K291" s="9">
        <v>429.40001476301597</v>
      </c>
      <c r="L291" s="9">
        <v>5.11151950325036</v>
      </c>
      <c r="M291" s="9">
        <v>0</v>
      </c>
      <c r="N291" s="9">
        <v>0</v>
      </c>
      <c r="O291" s="9">
        <v>2.5499999999999998E-2</v>
      </c>
      <c r="P291" s="9">
        <v>6.7456240000000003</v>
      </c>
      <c r="Q291" s="9">
        <v>584.126416200466</v>
      </c>
      <c r="R291" s="11">
        <v>1060.3239005439</v>
      </c>
      <c r="S291" s="9">
        <v>13.705101448880001</v>
      </c>
      <c r="T291" s="9">
        <v>0</v>
      </c>
      <c r="U291" s="9">
        <v>0</v>
      </c>
      <c r="V291" s="9">
        <v>2.5499999999999998E-2</v>
      </c>
    </row>
    <row r="292" spans="1:22" ht="20" customHeight="1">
      <c r="A292" s="7" t="s">
        <v>30</v>
      </c>
      <c r="B292" s="8">
        <v>134</v>
      </c>
      <c r="C292" s="10" t="s">
        <v>36</v>
      </c>
      <c r="D292" s="10" t="s">
        <v>26</v>
      </c>
      <c r="E292" s="9">
        <v>20.630019999999998</v>
      </c>
      <c r="F292" s="9">
        <v>5211.5919191919102</v>
      </c>
      <c r="G292" s="9">
        <v>3067.9325089355102</v>
      </c>
      <c r="H292" s="9">
        <v>61.914143076604901</v>
      </c>
      <c r="I292" s="9">
        <v>20.401479999999999</v>
      </c>
      <c r="J292" s="9">
        <v>4403.3583333333399</v>
      </c>
      <c r="K292" s="9">
        <v>1824.8396161616199</v>
      </c>
      <c r="L292" s="9">
        <v>33.465675805431097</v>
      </c>
      <c r="M292" s="9">
        <v>0</v>
      </c>
      <c r="N292" s="9">
        <v>0</v>
      </c>
      <c r="O292" s="9">
        <v>2.4500000000000001E-2</v>
      </c>
      <c r="P292" s="9">
        <v>20.630019999999998</v>
      </c>
      <c r="Q292" s="9">
        <v>5211.5919191919102</v>
      </c>
      <c r="R292" s="9">
        <v>3067.9325089355102</v>
      </c>
      <c r="S292" s="9">
        <v>95.379818882035906</v>
      </c>
      <c r="T292" s="9">
        <v>0</v>
      </c>
      <c r="U292" s="9">
        <v>0</v>
      </c>
      <c r="V292" s="9">
        <v>2.4500000000000001E-2</v>
      </c>
    </row>
    <row r="293" spans="1:22" ht="20" customHeight="1">
      <c r="A293" s="7" t="s">
        <v>30</v>
      </c>
      <c r="B293" s="8">
        <v>134</v>
      </c>
      <c r="C293" s="10" t="s">
        <v>36</v>
      </c>
      <c r="D293" s="10" t="s">
        <v>25</v>
      </c>
      <c r="E293" s="9">
        <v>102.6516</v>
      </c>
      <c r="F293" s="11">
        <v>20809.727121989101</v>
      </c>
      <c r="G293" s="11">
        <v>14885.4342113442</v>
      </c>
      <c r="H293" s="9">
        <v>139.90757448409499</v>
      </c>
      <c r="I293" s="9">
        <v>245.0993</v>
      </c>
      <c r="J293" s="11">
        <v>26891.295827505801</v>
      </c>
      <c r="K293" s="11">
        <v>17729.346309246299</v>
      </c>
      <c r="L293" s="9">
        <v>713.40782456121894</v>
      </c>
      <c r="M293" s="9">
        <v>2</v>
      </c>
      <c r="N293" s="9">
        <v>0.05</v>
      </c>
      <c r="O293" s="9">
        <v>1.7000000000000001E-2</v>
      </c>
      <c r="P293" s="9">
        <v>244.08969999999999</v>
      </c>
      <c r="Q293" s="11">
        <v>26891.295827505801</v>
      </c>
      <c r="R293" s="11">
        <v>17729.346309246299</v>
      </c>
      <c r="S293" s="9">
        <v>853.31539904531405</v>
      </c>
      <c r="T293" s="9">
        <v>2</v>
      </c>
      <c r="U293" s="9">
        <v>0.05</v>
      </c>
      <c r="V293" s="9">
        <v>1.7000000000000001E-2</v>
      </c>
    </row>
    <row r="294" spans="1:22" ht="20" customHeight="1">
      <c r="A294" s="7" t="s">
        <v>30</v>
      </c>
      <c r="B294" s="8">
        <v>135</v>
      </c>
      <c r="C294" s="10" t="s">
        <v>36</v>
      </c>
      <c r="D294" s="10" t="s">
        <v>23</v>
      </c>
      <c r="E294" s="9">
        <v>8.6306139999999996</v>
      </c>
      <c r="F294" s="9">
        <v>891.35079953379795</v>
      </c>
      <c r="G294" s="11">
        <v>1086.3737972028</v>
      </c>
      <c r="H294" s="9">
        <v>12.7272653659216</v>
      </c>
      <c r="I294" s="9">
        <v>10.52009</v>
      </c>
      <c r="J294" s="9">
        <v>567.66799145299001</v>
      </c>
      <c r="K294" s="9">
        <v>1646.8251631701601</v>
      </c>
      <c r="L294" s="9">
        <v>32.649274409816002</v>
      </c>
      <c r="M294" s="9">
        <v>0</v>
      </c>
      <c r="N294" s="9">
        <v>0</v>
      </c>
      <c r="O294" s="9">
        <v>7.2999999999999995E-2</v>
      </c>
      <c r="P294" s="9">
        <v>10.508290000000001</v>
      </c>
      <c r="Q294" s="9">
        <v>891.35079953379795</v>
      </c>
      <c r="R294" s="9">
        <v>1646.8251631701601</v>
      </c>
      <c r="S294" s="9">
        <v>45.376539775737598</v>
      </c>
      <c r="T294" s="9">
        <v>0</v>
      </c>
      <c r="U294" s="9">
        <v>0</v>
      </c>
      <c r="V294" s="9">
        <v>7.2999999999999995E-2</v>
      </c>
    </row>
    <row r="295" spans="1:22" ht="20" customHeight="1">
      <c r="A295" s="7" t="s">
        <v>30</v>
      </c>
      <c r="B295" s="8">
        <v>135</v>
      </c>
      <c r="C295" s="10" t="s">
        <v>36</v>
      </c>
      <c r="D295" s="10" t="s">
        <v>24</v>
      </c>
      <c r="E295" s="9">
        <v>7.3453010000000001</v>
      </c>
      <c r="F295" s="9">
        <v>650.77024125874004</v>
      </c>
      <c r="G295" s="9">
        <v>438.21231002330899</v>
      </c>
      <c r="H295" s="9">
        <v>13.0298862092835</v>
      </c>
      <c r="I295" s="9">
        <v>7.3897130000000004</v>
      </c>
      <c r="J295" s="9">
        <v>357.72136285936</v>
      </c>
      <c r="K295" s="9">
        <v>650.36435586635696</v>
      </c>
      <c r="L295" s="9">
        <v>6.9922012749758</v>
      </c>
      <c r="M295" s="9">
        <v>0</v>
      </c>
      <c r="N295" s="9">
        <v>0</v>
      </c>
      <c r="O295" s="9">
        <v>2.2499999999999999E-2</v>
      </c>
      <c r="P295" s="9">
        <v>7.3453010000000001</v>
      </c>
      <c r="Q295" s="9">
        <v>650.77024125874004</v>
      </c>
      <c r="R295" s="9">
        <v>650.36435586635696</v>
      </c>
      <c r="S295" s="9">
        <v>20.022087484259298</v>
      </c>
      <c r="T295" s="9">
        <v>0</v>
      </c>
      <c r="U295" s="9">
        <v>0</v>
      </c>
      <c r="V295" s="9">
        <v>2.2499999999999999E-2</v>
      </c>
    </row>
    <row r="296" spans="1:22" ht="20" customHeight="1">
      <c r="A296" s="7" t="s">
        <v>30</v>
      </c>
      <c r="B296" s="8">
        <v>135</v>
      </c>
      <c r="C296" s="10" t="s">
        <v>36</v>
      </c>
      <c r="D296" s="10" t="s">
        <v>26</v>
      </c>
      <c r="E296" s="9">
        <v>5.4348039999999997</v>
      </c>
      <c r="F296" s="9">
        <v>2738.7902816627802</v>
      </c>
      <c r="G296" s="9">
        <v>1320.9651229992201</v>
      </c>
      <c r="H296" s="9">
        <v>17.574602617785001</v>
      </c>
      <c r="I296" s="9">
        <v>9.3238599999999998</v>
      </c>
      <c r="J296" s="9">
        <v>2185.3735369075298</v>
      </c>
      <c r="K296" s="9">
        <v>2563.56948850039</v>
      </c>
      <c r="L296" s="9">
        <v>39.307877342660703</v>
      </c>
      <c r="M296" s="9">
        <v>2</v>
      </c>
      <c r="N296" s="9">
        <v>2.4500000000000001E-2</v>
      </c>
      <c r="O296" s="9">
        <v>3.6499999999999998E-2</v>
      </c>
      <c r="P296" s="9">
        <v>9.3232759999999999</v>
      </c>
      <c r="Q296" s="9">
        <v>2738.7902816627802</v>
      </c>
      <c r="R296" s="9">
        <v>2563.56948850039</v>
      </c>
      <c r="S296" s="9">
        <v>56.8824799604457</v>
      </c>
      <c r="T296" s="9">
        <v>2</v>
      </c>
      <c r="U296" s="9">
        <v>2.4500000000000001E-2</v>
      </c>
      <c r="V296" s="9">
        <v>3.6499999999999998E-2</v>
      </c>
    </row>
    <row r="297" spans="1:22" ht="20" customHeight="1">
      <c r="A297" s="7" t="s">
        <v>30</v>
      </c>
      <c r="B297" s="8">
        <v>135</v>
      </c>
      <c r="C297" s="10" t="s">
        <v>36</v>
      </c>
      <c r="D297" s="10" t="s">
        <v>25</v>
      </c>
      <c r="E297" s="9">
        <v>94.528649999999999</v>
      </c>
      <c r="F297" s="11">
        <v>10126.1964102564</v>
      </c>
      <c r="G297" s="9">
        <v>8090.4294522144401</v>
      </c>
      <c r="H297" s="9">
        <v>151.94967035054901</v>
      </c>
      <c r="I297" s="9">
        <v>94.318110000000004</v>
      </c>
      <c r="J297" s="11">
        <v>6599.4215151515</v>
      </c>
      <c r="K297" s="11">
        <v>7324.4913869463999</v>
      </c>
      <c r="L297" s="9">
        <v>120.638542157763</v>
      </c>
      <c r="M297" s="9">
        <v>0</v>
      </c>
      <c r="N297" s="9">
        <v>0</v>
      </c>
      <c r="O297" s="9">
        <v>2.8000000000000001E-2</v>
      </c>
      <c r="P297" s="9">
        <v>94.528649999999999</v>
      </c>
      <c r="Q297" s="11">
        <v>10126.1964102564</v>
      </c>
      <c r="R297" s="9">
        <v>8090.4294522144401</v>
      </c>
      <c r="S297" s="9">
        <v>272.58821250831198</v>
      </c>
      <c r="T297" s="9">
        <v>0</v>
      </c>
      <c r="U297" s="9">
        <v>0</v>
      </c>
      <c r="V297" s="9">
        <v>2.8000000000000001E-2</v>
      </c>
    </row>
    <row r="298" spans="1:22" ht="20" customHeight="1">
      <c r="A298" s="7" t="s">
        <v>30</v>
      </c>
      <c r="B298" s="8">
        <v>136</v>
      </c>
      <c r="C298" s="10" t="s">
        <v>36</v>
      </c>
      <c r="D298" s="10" t="s">
        <v>23</v>
      </c>
      <c r="E298" s="9">
        <v>4.8885050000000003</v>
      </c>
      <c r="F298" s="9">
        <v>919.737075369075</v>
      </c>
      <c r="G298" s="9">
        <v>669.60249425019401</v>
      </c>
      <c r="H298" s="9">
        <v>8.46541044939881</v>
      </c>
      <c r="I298" s="9">
        <v>6.5995499999999998</v>
      </c>
      <c r="J298" s="9">
        <v>1412.04173232323</v>
      </c>
      <c r="K298" s="9">
        <v>1162.6558085470101</v>
      </c>
      <c r="L298" s="9">
        <v>23.409850837831499</v>
      </c>
      <c r="M298" s="9">
        <v>0</v>
      </c>
      <c r="N298" s="9">
        <v>0</v>
      </c>
      <c r="O298" s="9">
        <v>6.0499999999999998E-2</v>
      </c>
      <c r="P298" s="9">
        <v>6.5995499999999998</v>
      </c>
      <c r="Q298" s="9">
        <v>1412.04173232323</v>
      </c>
      <c r="R298" s="9">
        <v>1162.6558085470101</v>
      </c>
      <c r="S298" s="9">
        <v>31.875261287230298</v>
      </c>
      <c r="T298" s="9">
        <v>0</v>
      </c>
      <c r="U298" s="9">
        <v>0</v>
      </c>
      <c r="V298" s="9">
        <v>6.0499999999999998E-2</v>
      </c>
    </row>
    <row r="299" spans="1:22" ht="20" customHeight="1">
      <c r="A299" s="7" t="s">
        <v>30</v>
      </c>
      <c r="B299" s="8">
        <v>136</v>
      </c>
      <c r="C299" s="10" t="s">
        <v>36</v>
      </c>
      <c r="D299" s="10" t="s">
        <v>24</v>
      </c>
      <c r="E299" s="9">
        <v>6.2220370000000003</v>
      </c>
      <c r="F299" s="9">
        <v>733.12443006992896</v>
      </c>
      <c r="G299" s="9">
        <v>873.06435275835304</v>
      </c>
      <c r="H299" s="9">
        <v>10.374538643519999</v>
      </c>
      <c r="I299" s="9">
        <v>6.2359840000000002</v>
      </c>
      <c r="J299" s="9">
        <v>619.76290365190096</v>
      </c>
      <c r="K299" s="9">
        <v>846.43511965812002</v>
      </c>
      <c r="L299" s="9">
        <v>8.2902042174771005</v>
      </c>
      <c r="M299" s="9">
        <v>0</v>
      </c>
      <c r="N299" s="9">
        <v>0</v>
      </c>
      <c r="O299" s="9">
        <v>2.3E-2</v>
      </c>
      <c r="P299" s="9">
        <v>6.2220370000000003</v>
      </c>
      <c r="Q299" s="9">
        <v>733.12443006992896</v>
      </c>
      <c r="R299" s="9">
        <v>873.06435275835304</v>
      </c>
      <c r="S299" s="9">
        <v>18.664742860997102</v>
      </c>
      <c r="T299" s="9">
        <v>0</v>
      </c>
      <c r="U299" s="9">
        <v>0</v>
      </c>
      <c r="V299" s="9">
        <v>2.3E-2</v>
      </c>
    </row>
    <row r="300" spans="1:22" ht="20" customHeight="1">
      <c r="A300" s="7" t="s">
        <v>30</v>
      </c>
      <c r="B300" s="8">
        <v>136</v>
      </c>
      <c r="C300" s="10" t="s">
        <v>36</v>
      </c>
      <c r="D300" s="10" t="s">
        <v>26</v>
      </c>
      <c r="E300" s="9">
        <v>37.648449999999997</v>
      </c>
      <c r="F300" s="9">
        <v>4148.77260916861</v>
      </c>
      <c r="G300" s="11">
        <v>4190.2807109556998</v>
      </c>
      <c r="H300" s="9">
        <v>53.737610651036199</v>
      </c>
      <c r="I300" s="9">
        <v>37.320549999999997</v>
      </c>
      <c r="J300" s="9">
        <v>3460.5521903651902</v>
      </c>
      <c r="K300" s="9">
        <v>3251.18047008548</v>
      </c>
      <c r="L300" s="9">
        <v>52.479573675300699</v>
      </c>
      <c r="M300" s="9">
        <v>0</v>
      </c>
      <c r="N300" s="9">
        <v>0</v>
      </c>
      <c r="O300" s="9">
        <v>2.6499999999999999E-2</v>
      </c>
      <c r="P300" s="9">
        <v>37.648449999999997</v>
      </c>
      <c r="Q300" s="9">
        <v>4148.77260916861</v>
      </c>
      <c r="R300" s="11">
        <v>4190.2807109556998</v>
      </c>
      <c r="S300" s="9">
        <v>106.21718432633701</v>
      </c>
      <c r="T300" s="9">
        <v>0</v>
      </c>
      <c r="U300" s="9">
        <v>0</v>
      </c>
      <c r="V300" s="9">
        <v>2.6499999999999999E-2</v>
      </c>
    </row>
    <row r="301" spans="1:22" ht="20" customHeight="1">
      <c r="A301" s="7" t="s">
        <v>30</v>
      </c>
      <c r="B301" s="8">
        <v>136</v>
      </c>
      <c r="C301" s="10" t="s">
        <v>36</v>
      </c>
      <c r="D301" s="10" t="s">
        <v>25</v>
      </c>
      <c r="E301" s="9">
        <v>6.5248020000000002</v>
      </c>
      <c r="F301" s="9">
        <v>1497.3861981351899</v>
      </c>
      <c r="G301" s="9">
        <v>669.42686285936202</v>
      </c>
      <c r="H301" s="9">
        <v>13.676471002694001</v>
      </c>
      <c r="I301" s="9">
        <v>11.544320000000001</v>
      </c>
      <c r="J301" s="9">
        <v>3036.59557109557</v>
      </c>
      <c r="K301" s="9">
        <v>1498.8638671328699</v>
      </c>
      <c r="L301" s="9">
        <v>69.653796251432993</v>
      </c>
      <c r="M301" s="9">
        <v>2</v>
      </c>
      <c r="N301" s="9">
        <v>3.7499999999999999E-2</v>
      </c>
      <c r="O301" s="9">
        <v>2.9000000000000001E-2</v>
      </c>
      <c r="P301" s="9">
        <v>11.53021</v>
      </c>
      <c r="Q301" s="9">
        <v>3036.59557109557</v>
      </c>
      <c r="R301" s="9">
        <v>1498.8638671328699</v>
      </c>
      <c r="S301" s="9">
        <v>83.330267254126994</v>
      </c>
      <c r="T301" s="9">
        <v>2</v>
      </c>
      <c r="U301" s="9">
        <v>3.7499999999999999E-2</v>
      </c>
      <c r="V301" s="9">
        <v>2.9000000000000001E-2</v>
      </c>
    </row>
    <row r="302" spans="1:22" ht="20" customHeight="1">
      <c r="A302" s="7" t="s">
        <v>30</v>
      </c>
      <c r="B302" s="8">
        <v>137</v>
      </c>
      <c r="C302" s="10" t="s">
        <v>36</v>
      </c>
      <c r="D302" s="10" t="s">
        <v>23</v>
      </c>
      <c r="E302" s="9">
        <v>13.31016</v>
      </c>
      <c r="F302" s="9">
        <v>1039.54763403263</v>
      </c>
      <c r="G302" s="11">
        <v>1556.7023970473999</v>
      </c>
      <c r="H302" s="9">
        <v>16.565408753287901</v>
      </c>
      <c r="I302" s="9">
        <v>13.30561</v>
      </c>
      <c r="J302" s="9">
        <v>696.58903108002903</v>
      </c>
      <c r="K302" s="9">
        <v>1076.53893317794</v>
      </c>
      <c r="L302" s="9">
        <v>15.5127751768668</v>
      </c>
      <c r="M302" s="9">
        <v>0</v>
      </c>
      <c r="N302" s="9">
        <v>0</v>
      </c>
      <c r="O302" s="9">
        <v>2.5499999999999998E-2</v>
      </c>
      <c r="P302" s="9">
        <v>13.31016</v>
      </c>
      <c r="Q302" s="9">
        <v>1039.54763403263</v>
      </c>
      <c r="R302" s="11">
        <v>1556.7023970473999</v>
      </c>
      <c r="S302" s="9">
        <v>32.078183930154701</v>
      </c>
      <c r="T302" s="9">
        <v>0</v>
      </c>
      <c r="U302" s="9">
        <v>0</v>
      </c>
      <c r="V302" s="9">
        <v>2.5499999999999998E-2</v>
      </c>
    </row>
    <row r="303" spans="1:22" ht="20" customHeight="1">
      <c r="A303" s="7" t="s">
        <v>30</v>
      </c>
      <c r="B303" s="8">
        <v>137</v>
      </c>
      <c r="C303" s="10" t="s">
        <v>36</v>
      </c>
      <c r="D303" s="10" t="s">
        <v>24</v>
      </c>
      <c r="E303" s="9">
        <v>7.3769039999999997</v>
      </c>
      <c r="F303" s="9">
        <v>326.69498018648</v>
      </c>
      <c r="G303" s="9">
        <v>368.54617793317698</v>
      </c>
      <c r="H303" s="9">
        <v>9.5958005400148796</v>
      </c>
      <c r="I303" s="9">
        <v>7.3614369999999996</v>
      </c>
      <c r="J303" s="9">
        <v>308.16541608391498</v>
      </c>
      <c r="K303" s="9">
        <v>247.738156954158</v>
      </c>
      <c r="L303" s="9">
        <v>8.3338912749280407</v>
      </c>
      <c r="M303" s="9">
        <v>0</v>
      </c>
      <c r="N303" s="9">
        <v>0</v>
      </c>
      <c r="O303" s="9">
        <v>5.0999999999999997E-2</v>
      </c>
      <c r="P303" s="9">
        <v>7.3769039999999997</v>
      </c>
      <c r="Q303" s="9">
        <v>326.69498018648</v>
      </c>
      <c r="R303" s="9">
        <v>368.54617793317698</v>
      </c>
      <c r="S303" s="9">
        <v>17.929691814942899</v>
      </c>
      <c r="T303" s="9">
        <v>0</v>
      </c>
      <c r="U303" s="9">
        <v>0</v>
      </c>
      <c r="V303" s="9">
        <v>5.0999999999999997E-2</v>
      </c>
    </row>
    <row r="304" spans="1:22" ht="20" customHeight="1">
      <c r="A304" s="7" t="s">
        <v>30</v>
      </c>
      <c r="B304" s="8">
        <v>137</v>
      </c>
      <c r="C304" s="10" t="s">
        <v>36</v>
      </c>
      <c r="D304" s="10" t="s">
        <v>26</v>
      </c>
      <c r="E304" s="9">
        <v>7.2413030000000003</v>
      </c>
      <c r="F304" s="9">
        <v>3743.2181600621602</v>
      </c>
      <c r="G304" s="9">
        <v>1992.7111114996101</v>
      </c>
      <c r="H304" s="9">
        <v>15.524288778440299</v>
      </c>
      <c r="I304" s="9">
        <v>23.615079999999999</v>
      </c>
      <c r="J304" s="9">
        <v>6865.5171561771504</v>
      </c>
      <c r="K304" s="9">
        <v>4696.9230590520501</v>
      </c>
      <c r="L304" s="9">
        <v>93.932606698129206</v>
      </c>
      <c r="M304" s="9">
        <v>2</v>
      </c>
      <c r="N304" s="9">
        <v>3.2500000000000001E-2</v>
      </c>
      <c r="O304" s="9">
        <v>1.2500000000000001E-2</v>
      </c>
      <c r="P304" s="9">
        <v>23.371420000000001</v>
      </c>
      <c r="Q304" s="9">
        <v>6865.5171561771504</v>
      </c>
      <c r="R304" s="9">
        <v>4696.9230590520501</v>
      </c>
      <c r="S304" s="9">
        <v>109.456895476569</v>
      </c>
      <c r="T304" s="9">
        <v>2</v>
      </c>
      <c r="U304" s="9">
        <v>3.2500000000000001E-2</v>
      </c>
      <c r="V304" s="9">
        <v>1.2500000000000001E-2</v>
      </c>
    </row>
    <row r="305" spans="1:22" ht="20" customHeight="1">
      <c r="A305" s="7" t="s">
        <v>30</v>
      </c>
      <c r="B305" s="8">
        <v>137</v>
      </c>
      <c r="C305" s="10" t="s">
        <v>36</v>
      </c>
      <c r="D305" s="10" t="s">
        <v>25</v>
      </c>
      <c r="E305" s="9">
        <v>8.6017220000000005</v>
      </c>
      <c r="F305" s="12">
        <v>1403.2743057498101</v>
      </c>
      <c r="G305" s="9">
        <v>869.60137451437299</v>
      </c>
      <c r="H305" s="9">
        <v>20.690932498171499</v>
      </c>
      <c r="I305" s="9">
        <v>16.399339999999999</v>
      </c>
      <c r="J305" s="12">
        <v>1128.5444522144501</v>
      </c>
      <c r="K305" s="12">
        <v>1490.3121802641799</v>
      </c>
      <c r="L305" s="9">
        <v>50.961650625174698</v>
      </c>
      <c r="M305" s="9">
        <v>0</v>
      </c>
      <c r="N305" s="9">
        <v>0</v>
      </c>
      <c r="O305" s="9">
        <v>6.4000000000000001E-2</v>
      </c>
      <c r="P305" s="9">
        <v>16.399339999999999</v>
      </c>
      <c r="Q305" s="12">
        <v>1403.2743057498101</v>
      </c>
      <c r="R305" s="12">
        <v>1490.3121802641799</v>
      </c>
      <c r="S305" s="9">
        <v>71.652583123346105</v>
      </c>
      <c r="T305" s="9">
        <v>0</v>
      </c>
      <c r="U305" s="9">
        <v>0</v>
      </c>
      <c r="V305" s="9">
        <v>6.4000000000000001E-2</v>
      </c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46"/>
  <sheetViews>
    <sheetView showGridLines="0" tabSelected="1" topLeftCell="C2" zoomScale="70" zoomScaleNormal="70" workbookViewId="0">
      <pane xSplit="1" topLeftCell="D1" activePane="topRight" state="frozen"/>
      <selection activeCell="C2" sqref="C2"/>
      <selection pane="topRight" activeCell="W2" sqref="W1:AC1048576"/>
    </sheetView>
  </sheetViews>
  <sheetFormatPr baseColWidth="10" defaultColWidth="16.33203125" defaultRowHeight="20" customHeight="1"/>
  <cols>
    <col min="1" max="2" width="16.33203125" style="13" hidden="1" customWidth="1"/>
    <col min="3" max="3" width="6.33203125" style="13" customWidth="1"/>
    <col min="4" max="5" width="15.83203125" style="13" customWidth="1"/>
    <col min="6" max="11" width="16.33203125" style="13" customWidth="1"/>
    <col min="12" max="14" width="16.33203125" style="13" hidden="1" customWidth="1"/>
    <col min="15" max="22" width="16.33203125" style="13" customWidth="1"/>
    <col min="23" max="29" width="16.33203125" style="13" hidden="1" customWidth="1"/>
    <col min="30" max="256" width="16.33203125" style="13" customWidth="1"/>
  </cols>
  <sheetData>
    <row r="1" spans="1:51" ht="27.5" hidden="1" customHeight="1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</row>
    <row r="2" spans="1:51" ht="32.25" customHeight="1">
      <c r="A2" s="14" t="s">
        <v>1</v>
      </c>
      <c r="B2" s="14" t="s">
        <v>2</v>
      </c>
      <c r="C2" s="14" t="s">
        <v>3</v>
      </c>
      <c r="D2" s="14" t="s">
        <v>4</v>
      </c>
      <c r="E2" s="14" t="s">
        <v>38</v>
      </c>
      <c r="F2" s="14" t="s">
        <v>5</v>
      </c>
      <c r="G2" s="14" t="s">
        <v>39</v>
      </c>
      <c r="H2" s="14" t="s">
        <v>6</v>
      </c>
      <c r="I2" s="14" t="s">
        <v>40</v>
      </c>
      <c r="J2" s="14" t="s">
        <v>7</v>
      </c>
      <c r="K2" s="14" t="s">
        <v>41</v>
      </c>
      <c r="L2" s="14" t="s">
        <v>8</v>
      </c>
      <c r="M2" s="14" t="s">
        <v>9</v>
      </c>
      <c r="N2" s="14" t="s">
        <v>10</v>
      </c>
      <c r="O2" s="14" t="s">
        <v>11</v>
      </c>
      <c r="P2" s="14" t="s">
        <v>42</v>
      </c>
      <c r="Q2" s="14" t="s">
        <v>12</v>
      </c>
      <c r="R2" s="14" t="s">
        <v>38</v>
      </c>
      <c r="S2" s="14" t="s">
        <v>13</v>
      </c>
      <c r="T2" s="14" t="s">
        <v>43</v>
      </c>
      <c r="U2" s="14" t="s">
        <v>14</v>
      </c>
      <c r="V2" s="14" t="s">
        <v>43</v>
      </c>
      <c r="W2" s="14" t="s">
        <v>15</v>
      </c>
      <c r="X2" s="14" t="s">
        <v>16</v>
      </c>
      <c r="Y2" s="14" t="s">
        <v>17</v>
      </c>
      <c r="Z2" s="14" t="s">
        <v>18</v>
      </c>
      <c r="AA2" s="14" t="s">
        <v>19</v>
      </c>
      <c r="AB2" s="14" t="s">
        <v>20</v>
      </c>
      <c r="AC2" s="14" t="s">
        <v>21</v>
      </c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</row>
    <row r="3" spans="1:51" ht="20.25" customHeight="1">
      <c r="A3" s="16">
        <v>956</v>
      </c>
      <c r="B3" s="17" t="s">
        <v>29</v>
      </c>
      <c r="C3" s="17" t="s">
        <v>23</v>
      </c>
      <c r="D3" s="16">
        <v>4.009934425</v>
      </c>
      <c r="E3" s="16">
        <f t="shared" ref="E3:E42" si="0">((D3)-(10.487))/(6.3535)</f>
        <v>-1.0194484260643739</v>
      </c>
      <c r="F3" s="16">
        <v>906.58768500971098</v>
      </c>
      <c r="G3" s="16">
        <f t="shared" ref="G3:G42" si="1">((F3)-(2104.4038))/(1638.4656)</f>
        <v>-0.7310596664283272</v>
      </c>
      <c r="H3" s="16">
        <v>525.14857933449798</v>
      </c>
      <c r="I3" s="16">
        <f t="shared" ref="I3:I42" si="2">((H3)-(2105.0016))/1211.327</f>
        <v>-1.3042333083184823</v>
      </c>
      <c r="J3" s="16">
        <v>9.7699133351606093</v>
      </c>
      <c r="K3" s="16">
        <f t="shared" ref="K3:K42" si="3">((J3)-(17.6923))/(12.1841)</f>
        <v>-0.65022337840623345</v>
      </c>
      <c r="L3" s="16">
        <v>4.2523727420000004</v>
      </c>
      <c r="M3" s="16">
        <v>812.41559762509496</v>
      </c>
      <c r="N3" s="18">
        <v>1042.48878651166</v>
      </c>
      <c r="O3" s="16">
        <v>7.7477596696862303</v>
      </c>
      <c r="P3" s="16">
        <f t="shared" ref="P3:P42" si="4">((O3)-(35.2087))/(27.0831)</f>
        <v>-1.0139511477753198</v>
      </c>
      <c r="Q3" s="16">
        <v>0</v>
      </c>
      <c r="R3" s="16">
        <f t="shared" ref="R3:R42" si="5">((Q3)-(0.875))/(1.32408)</f>
        <v>-0.66083620325055892</v>
      </c>
      <c r="S3" s="16">
        <v>0</v>
      </c>
      <c r="T3" s="16">
        <f t="shared" ref="T3:T42" si="6">((S3)-(0.0092))/(0.01521)</f>
        <v>-0.60486522024983569</v>
      </c>
      <c r="U3" s="16">
        <v>2.1499999999999998E-2</v>
      </c>
      <c r="V3" s="16">
        <f>((U3)-(0.05215))/(0.05747)</f>
        <v>-0.5333217330781278</v>
      </c>
      <c r="W3" s="16">
        <v>4.009934425</v>
      </c>
      <c r="X3" s="16">
        <v>906.58768500971098</v>
      </c>
      <c r="Y3" s="18">
        <v>1042.48878651166</v>
      </c>
      <c r="Z3" s="16">
        <v>17.517673004846799</v>
      </c>
      <c r="AA3" s="16">
        <v>0</v>
      </c>
      <c r="AB3" s="16">
        <v>0</v>
      </c>
      <c r="AC3" s="16">
        <v>2.1499999999999998E-2</v>
      </c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</row>
    <row r="4" spans="1:51" ht="20" customHeight="1">
      <c r="A4" s="20">
        <v>957</v>
      </c>
      <c r="B4" s="21" t="s">
        <v>29</v>
      </c>
      <c r="C4" s="21" t="s">
        <v>23</v>
      </c>
      <c r="D4" s="20">
        <v>3.8733699320000001</v>
      </c>
      <c r="E4" s="20">
        <f t="shared" si="0"/>
        <v>-1.0409427981427559</v>
      </c>
      <c r="F4" s="22">
        <v>1233.84279979914</v>
      </c>
      <c r="G4" s="22">
        <f t="shared" si="1"/>
        <v>-0.53132699288948149</v>
      </c>
      <c r="H4" s="20">
        <v>786.22049767171598</v>
      </c>
      <c r="I4" s="20">
        <f t="shared" si="2"/>
        <v>-1.0887077579615447</v>
      </c>
      <c r="J4" s="20">
        <v>7.3753383552076697</v>
      </c>
      <c r="K4" s="20">
        <f t="shared" si="3"/>
        <v>-0.84675615308412833</v>
      </c>
      <c r="L4" s="20">
        <v>3.8463351729999999</v>
      </c>
      <c r="M4" s="22">
        <v>1269.0063470007799</v>
      </c>
      <c r="N4" s="22">
        <v>613.75587276962005</v>
      </c>
      <c r="O4" s="20">
        <v>10.3568659437355</v>
      </c>
      <c r="P4" s="20">
        <f t="shared" si="4"/>
        <v>-0.91761408613727746</v>
      </c>
      <c r="Q4" s="20">
        <v>0</v>
      </c>
      <c r="R4" s="20">
        <f t="shared" si="5"/>
        <v>-0.66083620325055892</v>
      </c>
      <c r="S4" s="20">
        <v>0</v>
      </c>
      <c r="T4" s="20">
        <f t="shared" si="6"/>
        <v>-0.60486522024983569</v>
      </c>
      <c r="U4" s="20">
        <v>2.2499999999999999E-2</v>
      </c>
      <c r="V4" s="16">
        <f t="shared" ref="V4:V42" si="7">((U4)-(0.05215))/(0.05747)</f>
        <v>-0.51592135026970598</v>
      </c>
      <c r="W4" s="20">
        <v>3.8733699320000001</v>
      </c>
      <c r="X4" s="22">
        <v>1269.0063470007799</v>
      </c>
      <c r="Y4" s="20">
        <v>786.22049767171598</v>
      </c>
      <c r="Z4" s="20">
        <v>17.732204298943198</v>
      </c>
      <c r="AA4" s="20">
        <v>0</v>
      </c>
      <c r="AB4" s="20">
        <v>0</v>
      </c>
      <c r="AC4" s="20">
        <v>2.2499999999999999E-2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</row>
    <row r="5" spans="1:51" ht="20" customHeight="1">
      <c r="A5" s="20">
        <v>958</v>
      </c>
      <c r="B5" s="21" t="s">
        <v>29</v>
      </c>
      <c r="C5" s="21" t="s">
        <v>23</v>
      </c>
      <c r="D5" s="20">
        <v>4.6979432110000001</v>
      </c>
      <c r="E5" s="20">
        <f t="shared" si="0"/>
        <v>-0.91116027213346973</v>
      </c>
      <c r="F5" s="22">
        <v>1103.95873726379</v>
      </c>
      <c r="G5" s="22">
        <f t="shared" si="1"/>
        <v>-0.61059875943456488</v>
      </c>
      <c r="H5" s="22">
        <v>1068.07883627467</v>
      </c>
      <c r="I5" s="22">
        <f t="shared" si="2"/>
        <v>-0.85602216719789948</v>
      </c>
      <c r="J5" s="20">
        <v>7.67913685140834</v>
      </c>
      <c r="K5" s="20">
        <f t="shared" si="3"/>
        <v>-0.82182214103558393</v>
      </c>
      <c r="L5" s="20">
        <v>5.1059393880000004</v>
      </c>
      <c r="M5" s="20">
        <v>506.34750677972198</v>
      </c>
      <c r="N5" s="20">
        <v>363.56116482905901</v>
      </c>
      <c r="O5" s="20">
        <v>16.313523540932401</v>
      </c>
      <c r="P5" s="20">
        <f t="shared" si="4"/>
        <v>-0.69767406460366788</v>
      </c>
      <c r="Q5" s="20">
        <v>0</v>
      </c>
      <c r="R5" s="20">
        <f t="shared" si="5"/>
        <v>-0.66083620325055892</v>
      </c>
      <c r="S5" s="20">
        <v>0</v>
      </c>
      <c r="T5" s="20">
        <f t="shared" si="6"/>
        <v>-0.60486522024983569</v>
      </c>
      <c r="U5" s="20">
        <v>5.0999999999999997E-2</v>
      </c>
      <c r="V5" s="16">
        <f t="shared" si="7"/>
        <v>-2.0010440229685143E-2</v>
      </c>
      <c r="W5" s="20">
        <v>5.0449361799999997</v>
      </c>
      <c r="X5" s="22">
        <v>1103.95873726379</v>
      </c>
      <c r="Y5" s="22">
        <v>1068.07883627467</v>
      </c>
      <c r="Z5" s="20">
        <v>23.992660392340799</v>
      </c>
      <c r="AA5" s="20">
        <v>0</v>
      </c>
      <c r="AB5" s="20">
        <v>0</v>
      </c>
      <c r="AC5" s="20">
        <v>5.0999999999999997E-2</v>
      </c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</row>
    <row r="6" spans="1:51" ht="20" customHeight="1">
      <c r="A6" s="20">
        <v>959</v>
      </c>
      <c r="B6" s="21" t="s">
        <v>29</v>
      </c>
      <c r="C6" s="21" t="s">
        <v>23</v>
      </c>
      <c r="D6" s="20">
        <v>5.186035156</v>
      </c>
      <c r="E6" s="20">
        <f t="shared" si="0"/>
        <v>-0.83433774203195088</v>
      </c>
      <c r="F6" s="20">
        <v>748.62412424009199</v>
      </c>
      <c r="G6" s="20">
        <f t="shared" si="1"/>
        <v>-0.82746911241829435</v>
      </c>
      <c r="H6" s="22">
        <v>1172.0371909918399</v>
      </c>
      <c r="I6" s="22">
        <f t="shared" si="2"/>
        <v>-0.7702002919180041</v>
      </c>
      <c r="J6" s="20">
        <v>8.4687504178392192</v>
      </c>
      <c r="K6" s="20">
        <f t="shared" si="3"/>
        <v>-0.75701525612567033</v>
      </c>
      <c r="L6" s="20">
        <v>5.186035156</v>
      </c>
      <c r="M6" s="20">
        <v>745.16963867676702</v>
      </c>
      <c r="N6" s="20">
        <v>805.93921870862505</v>
      </c>
      <c r="O6" s="20">
        <v>8.0189845155978894</v>
      </c>
      <c r="P6" s="20">
        <f t="shared" si="4"/>
        <v>-1.0039366056471419</v>
      </c>
      <c r="Q6" s="20">
        <v>0</v>
      </c>
      <c r="R6" s="20">
        <f t="shared" si="5"/>
        <v>-0.66083620325055892</v>
      </c>
      <c r="S6" s="20">
        <v>0</v>
      </c>
      <c r="T6" s="20">
        <f t="shared" si="6"/>
        <v>-0.60486522024983569</v>
      </c>
      <c r="U6" s="20">
        <v>2.1499999999999998E-2</v>
      </c>
      <c r="V6" s="16">
        <f t="shared" si="7"/>
        <v>-0.5333217330781278</v>
      </c>
      <c r="W6" s="20">
        <v>5.186035156</v>
      </c>
      <c r="X6" s="20">
        <v>748.62412424009199</v>
      </c>
      <c r="Y6" s="22">
        <v>1172.0371909918399</v>
      </c>
      <c r="Z6" s="20">
        <v>16.4877349334371</v>
      </c>
      <c r="AA6" s="20">
        <v>0</v>
      </c>
      <c r="AB6" s="20">
        <v>0</v>
      </c>
      <c r="AC6" s="20">
        <v>2.1499999999999998E-2</v>
      </c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</row>
    <row r="7" spans="1:51" ht="20" customHeight="1">
      <c r="A7" s="20">
        <v>960</v>
      </c>
      <c r="B7" s="21" t="s">
        <v>29</v>
      </c>
      <c r="C7" s="21" t="s">
        <v>23</v>
      </c>
      <c r="D7" s="20">
        <v>2.784729719</v>
      </c>
      <c r="E7" s="20">
        <f t="shared" si="0"/>
        <v>-1.2122877596600299</v>
      </c>
      <c r="F7" s="20">
        <v>279.71324538616898</v>
      </c>
      <c r="G7" s="20">
        <f t="shared" si="1"/>
        <v>-1.1136581412596218</v>
      </c>
      <c r="H7" s="22">
        <v>350.21353466316998</v>
      </c>
      <c r="I7" s="22">
        <f t="shared" si="2"/>
        <v>-1.4486493451700739</v>
      </c>
      <c r="J7" s="20">
        <v>5.0837581777734604</v>
      </c>
      <c r="K7" s="20">
        <f t="shared" si="3"/>
        <v>-1.0348357139408357</v>
      </c>
      <c r="L7" s="20">
        <v>2.7875151630000001</v>
      </c>
      <c r="M7" s="20">
        <v>287.66844021639503</v>
      </c>
      <c r="N7" s="20">
        <v>471.87755591103399</v>
      </c>
      <c r="O7" s="20">
        <v>3.2049528794065698</v>
      </c>
      <c r="P7" s="20">
        <f t="shared" si="4"/>
        <v>-1.1816869974483508</v>
      </c>
      <c r="Q7" s="20">
        <v>0</v>
      </c>
      <c r="R7" s="20">
        <f t="shared" si="5"/>
        <v>-0.66083620325055892</v>
      </c>
      <c r="S7" s="20">
        <v>0</v>
      </c>
      <c r="T7" s="20">
        <f t="shared" si="6"/>
        <v>-0.60486522024983569</v>
      </c>
      <c r="U7" s="20">
        <v>2.0500000000000001E-2</v>
      </c>
      <c r="V7" s="16">
        <f t="shared" si="7"/>
        <v>-0.55072211588654951</v>
      </c>
      <c r="W7" s="20">
        <v>2.784729719</v>
      </c>
      <c r="X7" s="20">
        <v>287.66844021639503</v>
      </c>
      <c r="Y7" s="20">
        <v>471.87755591103399</v>
      </c>
      <c r="Z7" s="20">
        <v>8.2887110571800307</v>
      </c>
      <c r="AA7" s="20">
        <v>0</v>
      </c>
      <c r="AB7" s="20">
        <v>0</v>
      </c>
      <c r="AC7" s="20">
        <v>2.0500000000000001E-2</v>
      </c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</row>
    <row r="8" spans="1:51" ht="20" customHeight="1">
      <c r="A8" s="20">
        <v>961</v>
      </c>
      <c r="B8" s="21" t="s">
        <v>29</v>
      </c>
      <c r="C8" s="21" t="s">
        <v>23</v>
      </c>
      <c r="D8" s="20">
        <v>3.6478459839999999</v>
      </c>
      <c r="E8" s="20">
        <f t="shared" si="0"/>
        <v>-1.0764388157708349</v>
      </c>
      <c r="F8" s="22">
        <v>1100.3587984537701</v>
      </c>
      <c r="G8" s="22">
        <f t="shared" si="1"/>
        <v>-0.6127958997407269</v>
      </c>
      <c r="H8" s="20">
        <v>828.33664273620798</v>
      </c>
      <c r="I8" s="20">
        <f t="shared" si="2"/>
        <v>-1.0539391570267913</v>
      </c>
      <c r="J8" s="20">
        <v>8.6880260326907592</v>
      </c>
      <c r="K8" s="20">
        <f t="shared" si="3"/>
        <v>-0.73901839014036652</v>
      </c>
      <c r="L8" s="20">
        <v>3.6248922349999999</v>
      </c>
      <c r="M8" s="22">
        <v>1378.13115550777</v>
      </c>
      <c r="N8" s="20">
        <v>681.07454999300705</v>
      </c>
      <c r="O8" s="20">
        <v>10.869086129852001</v>
      </c>
      <c r="P8" s="20">
        <f t="shared" si="4"/>
        <v>-0.89870117786176618</v>
      </c>
      <c r="Q8" s="20">
        <v>0</v>
      </c>
      <c r="R8" s="20">
        <f t="shared" si="5"/>
        <v>-0.66083620325055892</v>
      </c>
      <c r="S8" s="20">
        <v>0</v>
      </c>
      <c r="T8" s="20">
        <f t="shared" si="6"/>
        <v>-0.60486522024983569</v>
      </c>
      <c r="U8" s="20">
        <v>2.0500000000000001E-2</v>
      </c>
      <c r="V8" s="16">
        <f t="shared" si="7"/>
        <v>-0.55072211588654951</v>
      </c>
      <c r="W8" s="20">
        <v>3.6478459839999999</v>
      </c>
      <c r="X8" s="22">
        <v>1378.13115550777</v>
      </c>
      <c r="Y8" s="20">
        <v>828.33664273620798</v>
      </c>
      <c r="Z8" s="20">
        <v>19.557112162542701</v>
      </c>
      <c r="AA8" s="20">
        <v>0</v>
      </c>
      <c r="AB8" s="20">
        <v>0</v>
      </c>
      <c r="AC8" s="20">
        <v>2.0500000000000001E-2</v>
      </c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</row>
    <row r="9" spans="1:51" ht="20" customHeight="1">
      <c r="A9" s="20">
        <v>962</v>
      </c>
      <c r="B9" s="21" t="s">
        <v>29</v>
      </c>
      <c r="C9" s="21" t="s">
        <v>23</v>
      </c>
      <c r="D9" s="20">
        <v>5.8031702039999997</v>
      </c>
      <c r="E9" s="20">
        <f t="shared" si="0"/>
        <v>-0.73720465821987879</v>
      </c>
      <c r="F9" s="20">
        <v>897.573150360917</v>
      </c>
      <c r="G9" s="20">
        <f t="shared" si="1"/>
        <v>-0.73656148144891354</v>
      </c>
      <c r="H9" s="22">
        <v>1093.60422282945</v>
      </c>
      <c r="I9" s="22">
        <f t="shared" si="2"/>
        <v>-0.83494991622456205</v>
      </c>
      <c r="J9" s="20">
        <v>9.3615231431938604</v>
      </c>
      <c r="K9" s="20">
        <f t="shared" si="3"/>
        <v>-0.68374166797762148</v>
      </c>
      <c r="L9" s="20">
        <v>5.7707500459999999</v>
      </c>
      <c r="M9" s="20">
        <v>535.42030312004499</v>
      </c>
      <c r="N9" s="20">
        <v>301.48615183721898</v>
      </c>
      <c r="O9" s="20">
        <v>11.207548619614601</v>
      </c>
      <c r="P9" s="20">
        <f t="shared" si="4"/>
        <v>-0.886203993648637</v>
      </c>
      <c r="Q9" s="20">
        <v>0</v>
      </c>
      <c r="R9" s="20">
        <f t="shared" si="5"/>
        <v>-0.66083620325055892</v>
      </c>
      <c r="S9" s="20">
        <v>0</v>
      </c>
      <c r="T9" s="20">
        <f t="shared" si="6"/>
        <v>-0.60486522024983569</v>
      </c>
      <c r="U9" s="20">
        <v>4.7500000000000001E-2</v>
      </c>
      <c r="V9" s="16">
        <f t="shared" si="7"/>
        <v>-8.0911780059161331E-2</v>
      </c>
      <c r="W9" s="20">
        <v>5.8031702039999997</v>
      </c>
      <c r="X9" s="20">
        <v>897.573150360917</v>
      </c>
      <c r="Y9" s="22">
        <v>1093.60422282945</v>
      </c>
      <c r="Z9" s="20">
        <v>20.569071762808498</v>
      </c>
      <c r="AA9" s="20">
        <v>0</v>
      </c>
      <c r="AB9" s="20">
        <v>0</v>
      </c>
      <c r="AC9" s="20">
        <v>4.7500000000000001E-2</v>
      </c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</row>
    <row r="10" spans="1:51" ht="20" customHeight="1">
      <c r="A10" s="20">
        <v>963</v>
      </c>
      <c r="B10" s="21" t="s">
        <v>29</v>
      </c>
      <c r="C10" s="21" t="s">
        <v>23</v>
      </c>
      <c r="D10" s="20">
        <v>3.7667934889999999</v>
      </c>
      <c r="E10" s="20">
        <f t="shared" si="0"/>
        <v>-1.0577172441961125</v>
      </c>
      <c r="F10" s="22">
        <v>1019.37757712121</v>
      </c>
      <c r="G10" s="22">
        <f t="shared" si="1"/>
        <v>-0.66222093578210617</v>
      </c>
      <c r="H10" s="20">
        <v>880.58734693084602</v>
      </c>
      <c r="I10" s="20">
        <f t="shared" si="2"/>
        <v>-1.0108040628741488</v>
      </c>
      <c r="J10" s="20">
        <v>6.40404222585373</v>
      </c>
      <c r="K10" s="20">
        <f t="shared" si="3"/>
        <v>-0.92647448511964525</v>
      </c>
      <c r="L10" s="20">
        <v>3.685742378</v>
      </c>
      <c r="M10" s="20">
        <v>276.91129177350302</v>
      </c>
      <c r="N10" s="20">
        <v>478.12144735936403</v>
      </c>
      <c r="O10" s="20">
        <v>6.21879985277626</v>
      </c>
      <c r="P10" s="20">
        <f t="shared" si="4"/>
        <v>-1.0704055350836403</v>
      </c>
      <c r="Q10" s="20">
        <v>0</v>
      </c>
      <c r="R10" s="20">
        <f t="shared" si="5"/>
        <v>-0.66083620325055892</v>
      </c>
      <c r="S10" s="20">
        <v>0</v>
      </c>
      <c r="T10" s="20">
        <f t="shared" si="6"/>
        <v>-0.60486522024983569</v>
      </c>
      <c r="U10" s="20">
        <v>2.5499999999999998E-2</v>
      </c>
      <c r="V10" s="16">
        <f t="shared" si="7"/>
        <v>-0.46372020184444063</v>
      </c>
      <c r="W10" s="20">
        <v>3.7667934889999999</v>
      </c>
      <c r="X10" s="22">
        <v>1019.37757712121</v>
      </c>
      <c r="Y10" s="20">
        <v>880.58734693084602</v>
      </c>
      <c r="Z10" s="22">
        <v>12.622842078630001</v>
      </c>
      <c r="AA10" s="20">
        <v>0</v>
      </c>
      <c r="AB10" s="20">
        <v>0</v>
      </c>
      <c r="AC10" s="20">
        <v>2.5499999999999998E-2</v>
      </c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</row>
    <row r="11" spans="1:51" ht="20" customHeight="1">
      <c r="A11" s="20">
        <v>964</v>
      </c>
      <c r="B11" s="21" t="s">
        <v>29</v>
      </c>
      <c r="C11" s="21" t="s">
        <v>23</v>
      </c>
      <c r="D11" s="20">
        <v>8.4759902950000008</v>
      </c>
      <c r="E11" s="20">
        <f t="shared" si="0"/>
        <v>-0.31651998189974018</v>
      </c>
      <c r="F11" s="20">
        <v>970.78181659984398</v>
      </c>
      <c r="G11" s="20">
        <f t="shared" si="1"/>
        <v>-0.69188024661619751</v>
      </c>
      <c r="H11" s="22">
        <v>1763.30782823854</v>
      </c>
      <c r="I11" s="22">
        <f t="shared" si="2"/>
        <v>-0.2820821890054957</v>
      </c>
      <c r="J11" s="20">
        <v>9.7808984538386401</v>
      </c>
      <c r="K11" s="20">
        <f t="shared" si="3"/>
        <v>-0.64932178381344197</v>
      </c>
      <c r="L11" s="20">
        <v>8.4345455170000001</v>
      </c>
      <c r="M11" s="20">
        <v>302.107271324789</v>
      </c>
      <c r="N11" s="20">
        <v>729.47783648446205</v>
      </c>
      <c r="O11" s="20">
        <v>22.404453331103198</v>
      </c>
      <c r="P11" s="20">
        <f t="shared" si="4"/>
        <v>-0.47277625784702643</v>
      </c>
      <c r="Q11" s="20">
        <v>0</v>
      </c>
      <c r="R11" s="20">
        <f t="shared" si="5"/>
        <v>-0.66083620325055892</v>
      </c>
      <c r="S11" s="20">
        <v>0</v>
      </c>
      <c r="T11" s="20">
        <f t="shared" si="6"/>
        <v>-0.60486522024983569</v>
      </c>
      <c r="U11" s="20">
        <v>0.16750000000000001</v>
      </c>
      <c r="V11" s="16">
        <f t="shared" si="7"/>
        <v>2.0071341569514529</v>
      </c>
      <c r="W11" s="20">
        <v>8.4759902950000008</v>
      </c>
      <c r="X11" s="20">
        <v>970.78181659984398</v>
      </c>
      <c r="Y11" s="22">
        <v>1763.30782823854</v>
      </c>
      <c r="Z11" s="20">
        <v>32.185351784941801</v>
      </c>
      <c r="AA11" s="20">
        <v>0</v>
      </c>
      <c r="AB11" s="20">
        <v>0</v>
      </c>
      <c r="AC11" s="20">
        <v>0.16750000000000001</v>
      </c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</row>
    <row r="12" spans="1:51" ht="20" customHeight="1">
      <c r="A12" s="20">
        <v>965</v>
      </c>
      <c r="B12" s="21" t="s">
        <v>29</v>
      </c>
      <c r="C12" s="21" t="s">
        <v>23</v>
      </c>
      <c r="D12" s="20">
        <v>6.413396358</v>
      </c>
      <c r="E12" s="20">
        <f t="shared" si="0"/>
        <v>-0.64115898984811515</v>
      </c>
      <c r="F12" s="22">
        <v>1172.93976099611</v>
      </c>
      <c r="G12" s="22">
        <f t="shared" si="1"/>
        <v>-0.56849776950086106</v>
      </c>
      <c r="H12" s="22">
        <v>1476.26901592385</v>
      </c>
      <c r="I12" s="22">
        <f t="shared" si="2"/>
        <v>-0.51904447277749943</v>
      </c>
      <c r="J12" s="20">
        <v>10.2505117541986</v>
      </c>
      <c r="K12" s="20">
        <f t="shared" si="3"/>
        <v>-0.6107786579067308</v>
      </c>
      <c r="L12" s="20">
        <v>6.2450404170000002</v>
      </c>
      <c r="M12" s="24">
        <v>1117.0873104627001</v>
      </c>
      <c r="N12" s="22">
        <v>850.96289318414995</v>
      </c>
      <c r="O12" s="20">
        <v>11.383633117004299</v>
      </c>
      <c r="P12" s="20">
        <f t="shared" si="4"/>
        <v>-0.8797023561924483</v>
      </c>
      <c r="Q12" s="20">
        <v>0</v>
      </c>
      <c r="R12" s="20">
        <f t="shared" si="5"/>
        <v>-0.66083620325055892</v>
      </c>
      <c r="S12" s="20">
        <v>0</v>
      </c>
      <c r="T12" s="20">
        <f t="shared" si="6"/>
        <v>-0.60486522024983569</v>
      </c>
      <c r="U12" s="20">
        <v>2.1499999999999998E-2</v>
      </c>
      <c r="V12" s="16">
        <f t="shared" si="7"/>
        <v>-0.5333217330781278</v>
      </c>
      <c r="W12" s="20">
        <v>6.413396358</v>
      </c>
      <c r="X12" s="22">
        <v>1172.93976099611</v>
      </c>
      <c r="Y12" s="22">
        <v>1476.26901592385</v>
      </c>
      <c r="Z12" s="20">
        <v>21.634144871202899</v>
      </c>
      <c r="AA12" s="20">
        <v>0</v>
      </c>
      <c r="AB12" s="20">
        <v>0</v>
      </c>
      <c r="AC12" s="20">
        <v>2.1499999999999998E-2</v>
      </c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</row>
    <row r="13" spans="1:51" ht="20" customHeight="1">
      <c r="A13" s="20">
        <v>956</v>
      </c>
      <c r="B13" s="21" t="s">
        <v>29</v>
      </c>
      <c r="C13" s="21" t="s">
        <v>24</v>
      </c>
      <c r="D13" s="20">
        <v>7.1812863350000002</v>
      </c>
      <c r="E13" s="20">
        <f t="shared" si="0"/>
        <v>-0.5202980506807271</v>
      </c>
      <c r="F13" s="22">
        <v>1262.26930154973</v>
      </c>
      <c r="G13" s="22">
        <f t="shared" si="1"/>
        <v>-0.51397752778591754</v>
      </c>
      <c r="H13" s="22">
        <v>1357.67236290909</v>
      </c>
      <c r="I13" s="22">
        <f t="shared" si="2"/>
        <v>-0.61695086222870466</v>
      </c>
      <c r="J13" s="20">
        <v>11.6493246094903</v>
      </c>
      <c r="K13" s="20">
        <f t="shared" si="3"/>
        <v>-0.49597224173387439</v>
      </c>
      <c r="L13" s="20">
        <v>7.0460238459999998</v>
      </c>
      <c r="M13" s="22">
        <v>1153.99803985625</v>
      </c>
      <c r="N13" s="22">
        <v>978.16005351320996</v>
      </c>
      <c r="O13" s="20">
        <v>10.9726049062751</v>
      </c>
      <c r="P13" s="20">
        <f>((O13)-(35.2087))/(27.0831)</f>
        <v>-0.89487891318663293</v>
      </c>
      <c r="Q13" s="20">
        <v>0</v>
      </c>
      <c r="R13" s="20">
        <f t="shared" si="5"/>
        <v>-0.66083620325055892</v>
      </c>
      <c r="S13" s="20">
        <v>0</v>
      </c>
      <c r="T13" s="20">
        <f>((S13)-(0.0092))/(0.01521)</f>
        <v>-0.60486522024983569</v>
      </c>
      <c r="U13" s="20">
        <v>2.0500000000000001E-2</v>
      </c>
      <c r="V13" s="16">
        <f>((U13)-(0.05215))/(0.05747)</f>
        <v>-0.55072211588654951</v>
      </c>
      <c r="W13" s="20">
        <v>7.1812863350000002</v>
      </c>
      <c r="X13" s="22">
        <v>1262.26930154973</v>
      </c>
      <c r="Y13" s="22">
        <v>1357.67236290909</v>
      </c>
      <c r="Z13" s="20">
        <v>22.621929515765501</v>
      </c>
      <c r="AA13" s="20">
        <v>0</v>
      </c>
      <c r="AB13" s="20">
        <v>0</v>
      </c>
      <c r="AC13" s="20">
        <v>2.0500000000000001E-2</v>
      </c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</row>
    <row r="14" spans="1:51" ht="20" customHeight="1">
      <c r="A14" s="20">
        <v>957</v>
      </c>
      <c r="B14" s="21" t="s">
        <v>29</v>
      </c>
      <c r="C14" s="21" t="s">
        <v>24</v>
      </c>
      <c r="D14" s="20">
        <v>17.30362701</v>
      </c>
      <c r="E14" s="20">
        <f t="shared" si="0"/>
        <v>1.0728932100417092</v>
      </c>
      <c r="F14" s="20">
        <v>862.05005424669696</v>
      </c>
      <c r="G14" s="20">
        <f t="shared" si="1"/>
        <v>-0.75824219059179698</v>
      </c>
      <c r="H14" s="22">
        <v>4097.3974742027904</v>
      </c>
      <c r="I14" s="22">
        <f t="shared" si="2"/>
        <v>1.6448043131233683</v>
      </c>
      <c r="J14" s="20">
        <v>20.520958326774299</v>
      </c>
      <c r="K14" s="20">
        <f t="shared" si="3"/>
        <v>0.23215980883071372</v>
      </c>
      <c r="L14" s="20">
        <v>17.157691960000001</v>
      </c>
      <c r="M14" s="22">
        <v>2160.2683929599798</v>
      </c>
      <c r="N14" s="22">
        <v>2700.9775908275101</v>
      </c>
      <c r="O14" s="20">
        <v>48.170611436155198</v>
      </c>
      <c r="P14" s="20">
        <f t="shared" si="4"/>
        <v>0.478597776331188</v>
      </c>
      <c r="Q14" s="20">
        <v>2</v>
      </c>
      <c r="R14" s="20">
        <f t="shared" si="5"/>
        <v>0.84964654703643294</v>
      </c>
      <c r="S14" s="20">
        <v>8.9999999999999993E-3</v>
      </c>
      <c r="T14" s="20">
        <f t="shared" si="6"/>
        <v>-1.3149243918474723E-2</v>
      </c>
      <c r="U14" s="20">
        <v>7.0999999999999994E-2</v>
      </c>
      <c r="V14" s="16">
        <f t="shared" si="7"/>
        <v>0.32799721593875053</v>
      </c>
      <c r="W14" s="20">
        <v>17.30362701</v>
      </c>
      <c r="X14" s="22">
        <v>2160.2683929599798</v>
      </c>
      <c r="Y14" s="22">
        <v>4097.3974742027904</v>
      </c>
      <c r="Z14" s="20">
        <v>68.691569762929504</v>
      </c>
      <c r="AA14" s="20">
        <v>2</v>
      </c>
      <c r="AB14" s="20">
        <v>8.9999999999999993E-3</v>
      </c>
      <c r="AC14" s="20">
        <v>7.0999999999999994E-2</v>
      </c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</row>
    <row r="15" spans="1:51" ht="20" customHeight="1">
      <c r="A15" s="20">
        <v>958</v>
      </c>
      <c r="B15" s="21" t="s">
        <v>29</v>
      </c>
      <c r="C15" s="21" t="s">
        <v>24</v>
      </c>
      <c r="D15" s="20">
        <v>7.9714288709999996</v>
      </c>
      <c r="E15" s="20">
        <f t="shared" si="0"/>
        <v>-0.39593470197528924</v>
      </c>
      <c r="F15" s="20">
        <v>837.47947185780902</v>
      </c>
      <c r="G15" s="20">
        <f t="shared" si="1"/>
        <v>-0.77323828351488788</v>
      </c>
      <c r="H15" s="22">
        <v>1880.0914560932399</v>
      </c>
      <c r="I15" s="22">
        <f t="shared" si="2"/>
        <v>-0.18567252600392803</v>
      </c>
      <c r="J15" s="20">
        <v>9.1676169276530892</v>
      </c>
      <c r="K15" s="20">
        <f t="shared" si="3"/>
        <v>-0.6996563613518364</v>
      </c>
      <c r="L15" s="20">
        <v>7.8550577160000001</v>
      </c>
      <c r="M15" s="20">
        <v>488.21652330924502</v>
      </c>
      <c r="N15" s="24">
        <v>1304.9084183683001</v>
      </c>
      <c r="O15" s="20">
        <v>21.293281111813499</v>
      </c>
      <c r="P15" s="20">
        <f t="shared" si="4"/>
        <v>-0.51380450864880678</v>
      </c>
      <c r="Q15" s="20">
        <v>3</v>
      </c>
      <c r="R15" s="20">
        <f t="shared" si="5"/>
        <v>1.6048879221799288</v>
      </c>
      <c r="S15" s="20">
        <v>0.02</v>
      </c>
      <c r="T15" s="20">
        <f t="shared" si="6"/>
        <v>0.71005917159763321</v>
      </c>
      <c r="U15" s="20">
        <v>2.5999999999999999E-2</v>
      </c>
      <c r="V15" s="16">
        <f t="shared" si="7"/>
        <v>-0.45502001044022972</v>
      </c>
      <c r="W15" s="20">
        <v>7.9714288709999996</v>
      </c>
      <c r="X15" s="20">
        <v>837.47947185780902</v>
      </c>
      <c r="Y15" s="22">
        <v>1880.0914560932399</v>
      </c>
      <c r="Z15" s="20">
        <v>30.4608980394665</v>
      </c>
      <c r="AA15" s="20">
        <v>3</v>
      </c>
      <c r="AB15" s="20">
        <v>0.02</v>
      </c>
      <c r="AC15" s="20">
        <v>2.5999999999999999E-2</v>
      </c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</row>
    <row r="16" spans="1:51" ht="20" customHeight="1">
      <c r="A16" s="20">
        <v>959</v>
      </c>
      <c r="B16" s="21" t="s">
        <v>29</v>
      </c>
      <c r="C16" s="21" t="s">
        <v>24</v>
      </c>
      <c r="D16" s="20">
        <v>6.7832231519999997</v>
      </c>
      <c r="E16" s="20">
        <f t="shared" si="0"/>
        <v>-0.5829506331943024</v>
      </c>
      <c r="F16" s="22">
        <v>1526.23626345649</v>
      </c>
      <c r="G16" s="22">
        <f t="shared" si="1"/>
        <v>-0.35287133067884374</v>
      </c>
      <c r="H16" s="22">
        <v>1393.7903494048201</v>
      </c>
      <c r="I16" s="22">
        <f t="shared" si="2"/>
        <v>-0.58713398660739835</v>
      </c>
      <c r="J16" s="20">
        <v>11.6753173956951</v>
      </c>
      <c r="K16" s="20">
        <f t="shared" si="3"/>
        <v>-0.49383890515548129</v>
      </c>
      <c r="L16" s="20">
        <v>6.7832231519999997</v>
      </c>
      <c r="M16" s="22">
        <v>1499.4420441806501</v>
      </c>
      <c r="N16" s="20">
        <v>788.059372177157</v>
      </c>
      <c r="O16" s="20">
        <v>16.029168947754499</v>
      </c>
      <c r="P16" s="20">
        <f t="shared" si="4"/>
        <v>-0.70817340157683206</v>
      </c>
      <c r="Q16" s="20">
        <v>0</v>
      </c>
      <c r="R16" s="20">
        <f t="shared" si="5"/>
        <v>-0.66083620325055892</v>
      </c>
      <c r="S16" s="20">
        <v>0</v>
      </c>
      <c r="T16" s="20">
        <f t="shared" si="6"/>
        <v>-0.60486522024983569</v>
      </c>
      <c r="U16" s="20">
        <v>2.5999999999999999E-2</v>
      </c>
      <c r="V16" s="16">
        <f t="shared" si="7"/>
        <v>-0.45502001044022972</v>
      </c>
      <c r="W16" s="20">
        <v>6.7832231519999997</v>
      </c>
      <c r="X16" s="22">
        <v>1526.23626345649</v>
      </c>
      <c r="Y16" s="22">
        <v>1393.7903494048201</v>
      </c>
      <c r="Z16" s="20">
        <v>27.704486343449599</v>
      </c>
      <c r="AA16" s="20">
        <v>0</v>
      </c>
      <c r="AB16" s="20">
        <v>0</v>
      </c>
      <c r="AC16" s="20">
        <v>2.5999999999999999E-2</v>
      </c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</row>
    <row r="17" spans="1:51" ht="20" customHeight="1">
      <c r="A17" s="20">
        <v>960</v>
      </c>
      <c r="B17" s="21" t="s">
        <v>29</v>
      </c>
      <c r="C17" s="21" t="s">
        <v>24</v>
      </c>
      <c r="D17" s="20">
        <v>8.2085399629999998</v>
      </c>
      <c r="E17" s="20">
        <f t="shared" si="0"/>
        <v>-0.35861494247265291</v>
      </c>
      <c r="F17" s="20">
        <v>511.16943730769202</v>
      </c>
      <c r="G17" s="20">
        <f t="shared" si="1"/>
        <v>-0.97239414894783749</v>
      </c>
      <c r="H17" s="22">
        <v>1210.9826870598299</v>
      </c>
      <c r="I17" s="22">
        <f t="shared" si="2"/>
        <v>-0.7380491914571129</v>
      </c>
      <c r="J17" s="20">
        <v>18.7573828624074</v>
      </c>
      <c r="K17" s="20">
        <f t="shared" si="3"/>
        <v>8.7415801118457731E-2</v>
      </c>
      <c r="L17" s="20">
        <v>8.4039192200000006</v>
      </c>
      <c r="M17" s="20">
        <v>791.68715439860205</v>
      </c>
      <c r="N17" s="20">
        <v>536.63976096659098</v>
      </c>
      <c r="O17" s="20">
        <v>14.7339696175234</v>
      </c>
      <c r="P17" s="20">
        <f t="shared" si="4"/>
        <v>-0.7559965580925595</v>
      </c>
      <c r="Q17" s="20">
        <v>0</v>
      </c>
      <c r="R17" s="20">
        <f t="shared" si="5"/>
        <v>-0.66083620325055892</v>
      </c>
      <c r="S17" s="20">
        <v>0</v>
      </c>
      <c r="T17" s="20">
        <f t="shared" si="6"/>
        <v>-0.60486522024983569</v>
      </c>
      <c r="U17" s="20">
        <v>3.3500000000000002E-2</v>
      </c>
      <c r="V17" s="16">
        <f t="shared" si="7"/>
        <v>-0.32451713937706628</v>
      </c>
      <c r="W17" s="20">
        <v>8.2085399629999998</v>
      </c>
      <c r="X17" s="20">
        <v>791.68715439860205</v>
      </c>
      <c r="Y17" s="22">
        <v>1210.9826870598299</v>
      </c>
      <c r="Z17" s="20">
        <v>33.491352479930796</v>
      </c>
      <c r="AA17" s="20">
        <v>0</v>
      </c>
      <c r="AB17" s="20">
        <v>0</v>
      </c>
      <c r="AC17" s="20">
        <v>3.3500000000000002E-2</v>
      </c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</row>
    <row r="18" spans="1:51" ht="20" customHeight="1">
      <c r="A18" s="20">
        <v>961</v>
      </c>
      <c r="B18" s="21" t="s">
        <v>29</v>
      </c>
      <c r="C18" s="21" t="s">
        <v>24</v>
      </c>
      <c r="D18" s="20">
        <v>13.664553639999999</v>
      </c>
      <c r="E18" s="20">
        <f t="shared" si="0"/>
        <v>0.50012648776265034</v>
      </c>
      <c r="F18" s="22">
        <v>3272.29494971134</v>
      </c>
      <c r="G18" s="22">
        <f t="shared" si="1"/>
        <v>0.71279564838672227</v>
      </c>
      <c r="H18" s="22">
        <v>3268.4854047004701</v>
      </c>
      <c r="I18" s="22">
        <f t="shared" si="2"/>
        <v>0.96050348477369862</v>
      </c>
      <c r="J18" s="20">
        <v>19.518913598861399</v>
      </c>
      <c r="K18" s="20">
        <f t="shared" si="3"/>
        <v>0.14991781082405753</v>
      </c>
      <c r="L18" s="20">
        <v>17.405195240000001</v>
      </c>
      <c r="M18" s="22">
        <v>3858.79489180264</v>
      </c>
      <c r="N18" s="22">
        <v>1926.10811263869</v>
      </c>
      <c r="O18" s="20">
        <v>69.316511585765397</v>
      </c>
      <c r="P18" s="20">
        <f t="shared" si="4"/>
        <v>1.2593762008693759</v>
      </c>
      <c r="Q18" s="20">
        <v>2</v>
      </c>
      <c r="R18" s="20">
        <f t="shared" si="5"/>
        <v>0.84964654703643294</v>
      </c>
      <c r="S18" s="20">
        <v>2.4E-2</v>
      </c>
      <c r="T18" s="20">
        <f t="shared" si="6"/>
        <v>0.97304404996712701</v>
      </c>
      <c r="U18" s="20">
        <v>6.8000000000000005E-2</v>
      </c>
      <c r="V18" s="16">
        <f t="shared" si="7"/>
        <v>0.27579606751348534</v>
      </c>
      <c r="W18" s="20">
        <v>17.169193270000001</v>
      </c>
      <c r="X18" s="22">
        <v>3858.79489180264</v>
      </c>
      <c r="Y18" s="22">
        <v>3268.4854047004701</v>
      </c>
      <c r="Z18" s="20">
        <v>88.8354251846268</v>
      </c>
      <c r="AA18" s="20">
        <v>2</v>
      </c>
      <c r="AB18" s="20">
        <v>2.4E-2</v>
      </c>
      <c r="AC18" s="20">
        <v>6.8000000000000005E-2</v>
      </c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</row>
    <row r="19" spans="1:51" ht="20" customHeight="1">
      <c r="A19" s="20">
        <v>962</v>
      </c>
      <c r="B19" s="21" t="s">
        <v>29</v>
      </c>
      <c r="C19" s="21" t="s">
        <v>24</v>
      </c>
      <c r="D19" s="20">
        <v>5.3744926450000001</v>
      </c>
      <c r="E19" s="20">
        <f t="shared" si="0"/>
        <v>-0.80467574643897055</v>
      </c>
      <c r="F19" s="22">
        <v>1489.1642764619201</v>
      </c>
      <c r="G19" s="22">
        <f t="shared" si="1"/>
        <v>-0.37549736994055904</v>
      </c>
      <c r="H19" s="22">
        <v>1152.7227638096299</v>
      </c>
      <c r="I19" s="22">
        <f t="shared" si="2"/>
        <v>-0.78614514180759631</v>
      </c>
      <c r="J19" s="20">
        <v>11.175344196784</v>
      </c>
      <c r="K19" s="20">
        <f t="shared" si="3"/>
        <v>-0.53487379479945174</v>
      </c>
      <c r="L19" s="20">
        <v>5.4732360839999998</v>
      </c>
      <c r="M19" s="22">
        <v>1453.9790351289801</v>
      </c>
      <c r="N19" s="22">
        <v>1075.3190364351201</v>
      </c>
      <c r="O19" s="20">
        <v>9.7207655201347407</v>
      </c>
      <c r="P19" s="20">
        <f t="shared" si="4"/>
        <v>-0.94110107335811843</v>
      </c>
      <c r="Q19" s="20">
        <v>0</v>
      </c>
      <c r="R19" s="20">
        <f t="shared" si="5"/>
        <v>-0.66083620325055892</v>
      </c>
      <c r="S19" s="20">
        <v>0</v>
      </c>
      <c r="T19" s="20">
        <f t="shared" si="6"/>
        <v>-0.60486522024983569</v>
      </c>
      <c r="U19" s="20">
        <v>1.95E-2</v>
      </c>
      <c r="V19" s="16">
        <f t="shared" si="7"/>
        <v>-0.56812249869497122</v>
      </c>
      <c r="W19" s="20">
        <v>5.3744926450000001</v>
      </c>
      <c r="X19" s="22">
        <v>1489.1642764619201</v>
      </c>
      <c r="Y19" s="22">
        <v>1152.7227638096299</v>
      </c>
      <c r="Z19" s="20">
        <v>20.896109716918701</v>
      </c>
      <c r="AA19" s="20">
        <v>0</v>
      </c>
      <c r="AB19" s="20">
        <v>0</v>
      </c>
      <c r="AC19" s="20">
        <v>1.95E-2</v>
      </c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</row>
    <row r="20" spans="1:51" ht="20" customHeight="1">
      <c r="A20" s="20">
        <v>963</v>
      </c>
      <c r="B20" s="21" t="s">
        <v>29</v>
      </c>
      <c r="C20" s="21" t="s">
        <v>24</v>
      </c>
      <c r="D20" s="20">
        <v>8.9681797030000006</v>
      </c>
      <c r="E20" s="20">
        <f t="shared" si="0"/>
        <v>-0.2390525374990162</v>
      </c>
      <c r="F20" s="22">
        <v>1248.2943717226101</v>
      </c>
      <c r="G20" s="22">
        <f t="shared" si="1"/>
        <v>-0.522506806537403</v>
      </c>
      <c r="H20" s="22">
        <v>2772.75477058974</v>
      </c>
      <c r="I20" s="22">
        <f t="shared" si="2"/>
        <v>0.55125756347356247</v>
      </c>
      <c r="J20" s="22">
        <v>13.55720154078</v>
      </c>
      <c r="K20" s="22">
        <f t="shared" si="3"/>
        <v>-0.33938480964699891</v>
      </c>
      <c r="L20" s="20">
        <v>8.9212074280000007</v>
      </c>
      <c r="M20" s="22">
        <v>1112.8215479724099</v>
      </c>
      <c r="N20" s="20">
        <v>799.17040836130604</v>
      </c>
      <c r="O20" s="20">
        <v>13.876823946775801</v>
      </c>
      <c r="P20" s="20">
        <f t="shared" si="4"/>
        <v>-0.78764528629382158</v>
      </c>
      <c r="Q20" s="20">
        <v>0</v>
      </c>
      <c r="R20" s="20">
        <f t="shared" si="5"/>
        <v>-0.66083620325055892</v>
      </c>
      <c r="S20" s="20">
        <v>0</v>
      </c>
      <c r="T20" s="20">
        <f t="shared" si="6"/>
        <v>-0.60486522024983569</v>
      </c>
      <c r="U20" s="20">
        <v>2.75E-2</v>
      </c>
      <c r="V20" s="16">
        <f t="shared" si="7"/>
        <v>-0.42891943622759704</v>
      </c>
      <c r="W20" s="20">
        <v>8.9681797030000006</v>
      </c>
      <c r="X20" s="22">
        <v>1248.2943717226101</v>
      </c>
      <c r="Y20" s="22">
        <v>2772.75477058974</v>
      </c>
      <c r="Z20" s="20">
        <v>27.4340254875558</v>
      </c>
      <c r="AA20" s="20">
        <v>0</v>
      </c>
      <c r="AB20" s="20">
        <v>0</v>
      </c>
      <c r="AC20" s="20">
        <v>2.75E-2</v>
      </c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</row>
    <row r="21" spans="1:51" ht="20" customHeight="1">
      <c r="A21" s="20">
        <v>964</v>
      </c>
      <c r="B21" s="21" t="s">
        <v>29</v>
      </c>
      <c r="C21" s="21" t="s">
        <v>24</v>
      </c>
      <c r="D21" s="20">
        <v>6.2350873949999999</v>
      </c>
      <c r="E21" s="20">
        <f t="shared" si="0"/>
        <v>-0.66922367277878336</v>
      </c>
      <c r="F21" s="22">
        <v>1153.7264313181799</v>
      </c>
      <c r="G21" s="22">
        <f t="shared" si="1"/>
        <v>-0.58022418577589918</v>
      </c>
      <c r="H21" s="22">
        <v>1387.08072364646</v>
      </c>
      <c r="I21" s="22">
        <f t="shared" si="2"/>
        <v>-0.59267305719557151</v>
      </c>
      <c r="J21" s="20">
        <v>11.1609357229094</v>
      </c>
      <c r="K21" s="20">
        <f t="shared" si="3"/>
        <v>-0.53605635845820365</v>
      </c>
      <c r="L21" s="20">
        <v>6.0840544699999999</v>
      </c>
      <c r="M21" s="20">
        <v>748.523506248638</v>
      </c>
      <c r="N21" s="20">
        <v>503.45774658702499</v>
      </c>
      <c r="O21" s="20">
        <v>12.388957277208499</v>
      </c>
      <c r="P21" s="20">
        <f t="shared" si="4"/>
        <v>-0.84258237508968703</v>
      </c>
      <c r="Q21" s="20">
        <v>0</v>
      </c>
      <c r="R21" s="20">
        <f t="shared" si="5"/>
        <v>-0.66083620325055892</v>
      </c>
      <c r="S21" s="20">
        <v>0</v>
      </c>
      <c r="T21" s="20">
        <f t="shared" si="6"/>
        <v>-0.60486522024983569</v>
      </c>
      <c r="U21" s="20">
        <v>3.5000000000000003E-2</v>
      </c>
      <c r="V21" s="16">
        <f t="shared" si="7"/>
        <v>-0.2984165651644336</v>
      </c>
      <c r="W21" s="20">
        <v>6.2350873949999999</v>
      </c>
      <c r="X21" s="22">
        <v>1153.7264313181799</v>
      </c>
      <c r="Y21" s="22">
        <v>1387.08072364646</v>
      </c>
      <c r="Z21" s="20">
        <v>23.549893000118001</v>
      </c>
      <c r="AA21" s="20">
        <v>0</v>
      </c>
      <c r="AB21" s="20">
        <v>0</v>
      </c>
      <c r="AC21" s="20">
        <v>3.5000000000000003E-2</v>
      </c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1:51" ht="20" customHeight="1">
      <c r="A22" s="20">
        <v>965</v>
      </c>
      <c r="B22" s="21" t="s">
        <v>29</v>
      </c>
      <c r="C22" s="21" t="s">
        <v>24</v>
      </c>
      <c r="D22" s="20">
        <v>12.957694050000001</v>
      </c>
      <c r="E22" s="20">
        <f t="shared" si="0"/>
        <v>0.38887133863224999</v>
      </c>
      <c r="F22" s="22">
        <v>1097.44612784421</v>
      </c>
      <c r="G22" s="22">
        <f t="shared" si="1"/>
        <v>-0.6145735816216038</v>
      </c>
      <c r="H22" s="22">
        <v>3844.97345991764</v>
      </c>
      <c r="I22" s="22">
        <f t="shared" si="2"/>
        <v>1.4364179613908052</v>
      </c>
      <c r="J22" s="20">
        <v>16.460329598295001</v>
      </c>
      <c r="K22" s="20">
        <f t="shared" si="3"/>
        <v>-0.10111295883200225</v>
      </c>
      <c r="L22" s="20">
        <v>12.34123898</v>
      </c>
      <c r="M22" s="20">
        <v>397.35093225213598</v>
      </c>
      <c r="N22" s="22">
        <v>2369.7741991297598</v>
      </c>
      <c r="O22" s="20">
        <v>14.3171601439001</v>
      </c>
      <c r="P22" s="20">
        <f t="shared" si="4"/>
        <v>-0.77138657894036866</v>
      </c>
      <c r="Q22" s="20">
        <v>0</v>
      </c>
      <c r="R22" s="20">
        <f t="shared" si="5"/>
        <v>-0.66083620325055892</v>
      </c>
      <c r="S22" s="20">
        <v>0</v>
      </c>
      <c r="T22" s="20">
        <f t="shared" si="6"/>
        <v>-0.60486522024983569</v>
      </c>
      <c r="U22" s="20">
        <v>1.95E-2</v>
      </c>
      <c r="V22" s="16">
        <f t="shared" si="7"/>
        <v>-0.56812249869497122</v>
      </c>
      <c r="W22" s="20">
        <v>12.957694050000001</v>
      </c>
      <c r="X22" s="22">
        <v>1097.44612784421</v>
      </c>
      <c r="Y22" s="22">
        <v>3844.97345991764</v>
      </c>
      <c r="Z22" s="20">
        <v>30.777489742195101</v>
      </c>
      <c r="AA22" s="20">
        <v>0</v>
      </c>
      <c r="AB22" s="20">
        <v>0</v>
      </c>
      <c r="AC22" s="20">
        <v>1.95E-2</v>
      </c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</row>
    <row r="23" spans="1:51" ht="20" customHeight="1">
      <c r="A23" s="20">
        <v>956</v>
      </c>
      <c r="B23" s="21" t="s">
        <v>29</v>
      </c>
      <c r="C23" s="21" t="s">
        <v>26</v>
      </c>
      <c r="D23" s="20">
        <v>23.173233029999999</v>
      </c>
      <c r="E23" s="20">
        <f t="shared" si="0"/>
        <v>1.996731412607224</v>
      </c>
      <c r="F23" s="22">
        <v>6967.0040665034903</v>
      </c>
      <c r="G23" s="22">
        <f t="shared" si="1"/>
        <v>2.9677768434708001</v>
      </c>
      <c r="H23" s="22">
        <v>4434.8678298593604</v>
      </c>
      <c r="I23" s="22">
        <f t="shared" si="2"/>
        <v>1.9233998993330128</v>
      </c>
      <c r="J23" s="20">
        <v>59.3056304246156</v>
      </c>
      <c r="K23" s="20">
        <f t="shared" si="3"/>
        <v>3.4153799151858237</v>
      </c>
      <c r="L23" s="20">
        <v>25.213211059999999</v>
      </c>
      <c r="M23" s="22">
        <v>4278.5521785198198</v>
      </c>
      <c r="N23" s="22">
        <v>2711.76912667949</v>
      </c>
      <c r="O23" s="20">
        <v>48.0348399510194</v>
      </c>
      <c r="P23" s="20">
        <f t="shared" si="4"/>
        <v>0.47358463215139324</v>
      </c>
      <c r="Q23" s="20">
        <v>0</v>
      </c>
      <c r="R23" s="20">
        <f>((Q23)-(0.875))/(1.32408)</f>
        <v>-0.66083620325055892</v>
      </c>
      <c r="S23" s="20">
        <v>0</v>
      </c>
      <c r="T23" s="20">
        <f t="shared" si="6"/>
        <v>-0.60486522024983569</v>
      </c>
      <c r="U23" s="20">
        <v>2.4E-2</v>
      </c>
      <c r="V23" s="16">
        <f t="shared" si="7"/>
        <v>-0.4898207760570733</v>
      </c>
      <c r="W23" s="20">
        <v>23.173233029999999</v>
      </c>
      <c r="X23" s="22">
        <v>6967.0040665034903</v>
      </c>
      <c r="Y23" s="22">
        <v>4434.8678298593604</v>
      </c>
      <c r="Z23" s="20">
        <v>107.34047037563499</v>
      </c>
      <c r="AA23" s="20">
        <v>0</v>
      </c>
      <c r="AB23" s="20">
        <v>0</v>
      </c>
      <c r="AC23" s="20">
        <v>2.4E-2</v>
      </c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</row>
    <row r="24" spans="1:51" ht="20" customHeight="1">
      <c r="A24" s="20">
        <v>957</v>
      </c>
      <c r="B24" s="21" t="s">
        <v>29</v>
      </c>
      <c r="C24" s="21" t="s">
        <v>26</v>
      </c>
      <c r="D24" s="20">
        <v>28.467996599999999</v>
      </c>
      <c r="E24" s="20">
        <f t="shared" si="0"/>
        <v>2.8300931140316354</v>
      </c>
      <c r="F24" s="22">
        <v>4416.5547336196596</v>
      </c>
      <c r="G24" s="22">
        <f t="shared" si="1"/>
        <v>1.4111684332094976</v>
      </c>
      <c r="H24" s="22">
        <v>4371.49360911033</v>
      </c>
      <c r="I24" s="22">
        <f t="shared" si="2"/>
        <v>1.871081887145527</v>
      </c>
      <c r="J24" s="20">
        <v>45.645221498526297</v>
      </c>
      <c r="K24" s="20">
        <f t="shared" si="3"/>
        <v>2.2942130726542209</v>
      </c>
      <c r="L24" s="20">
        <v>28.023584369999998</v>
      </c>
      <c r="M24" s="24">
        <v>4647.2360008511996</v>
      </c>
      <c r="N24" s="22">
        <v>2144.15948377623</v>
      </c>
      <c r="O24" s="20">
        <v>83.087988284586501</v>
      </c>
      <c r="P24" s="20">
        <f t="shared" si="4"/>
        <v>1.7678658751984262</v>
      </c>
      <c r="Q24" s="20">
        <v>2</v>
      </c>
      <c r="R24" s="20">
        <f t="shared" si="5"/>
        <v>0.84964654703643294</v>
      </c>
      <c r="S24" s="20">
        <v>2.8500000000000001E-2</v>
      </c>
      <c r="T24" s="20">
        <f t="shared" si="6"/>
        <v>1.2689020381328076</v>
      </c>
      <c r="U24" s="20">
        <v>8.1000000000000003E-2</v>
      </c>
      <c r="V24" s="16">
        <f t="shared" si="7"/>
        <v>0.50200104402296852</v>
      </c>
      <c r="W24" s="20">
        <v>28.467996599999999</v>
      </c>
      <c r="X24" s="24">
        <v>4647.2360008511996</v>
      </c>
      <c r="Y24" s="22">
        <v>4371.49360911033</v>
      </c>
      <c r="Z24" s="20">
        <v>128.73320978311301</v>
      </c>
      <c r="AA24" s="20">
        <v>2</v>
      </c>
      <c r="AB24" s="20">
        <v>2.8500000000000001E-2</v>
      </c>
      <c r="AC24" s="20">
        <v>8.1000000000000003E-2</v>
      </c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</row>
    <row r="25" spans="1:51" ht="20" customHeight="1">
      <c r="A25" s="20">
        <v>958</v>
      </c>
      <c r="B25" s="21" t="s">
        <v>29</v>
      </c>
      <c r="C25" s="21" t="s">
        <v>26</v>
      </c>
      <c r="D25" s="20">
        <v>11.22165012</v>
      </c>
      <c r="E25" s="20">
        <f t="shared" si="0"/>
        <v>0.11562919965373408</v>
      </c>
      <c r="F25" s="22">
        <v>4192.8583754118099</v>
      </c>
      <c r="G25" s="22">
        <f t="shared" si="1"/>
        <v>1.2746404779031124</v>
      </c>
      <c r="H25" s="24">
        <v>1251.8765142295999</v>
      </c>
      <c r="I25" s="24">
        <f t="shared" si="2"/>
        <v>-0.70428966395564541</v>
      </c>
      <c r="J25" s="20">
        <v>24.624479974464499</v>
      </c>
      <c r="K25" s="20">
        <f t="shared" si="3"/>
        <v>0.56895297760725039</v>
      </c>
      <c r="L25" s="20">
        <v>19.674119950000001</v>
      </c>
      <c r="M25" s="22">
        <v>2234.6056868302298</v>
      </c>
      <c r="N25" s="20">
        <v>3055.368275108</v>
      </c>
      <c r="O25" s="20">
        <v>112.427058439908</v>
      </c>
      <c r="P25" s="20">
        <f t="shared" si="4"/>
        <v>2.8511639524245007</v>
      </c>
      <c r="Q25" s="20">
        <v>2</v>
      </c>
      <c r="R25" s="20">
        <f t="shared" si="5"/>
        <v>0.84964654703643294</v>
      </c>
      <c r="S25" s="20">
        <v>3.15E-2</v>
      </c>
      <c r="T25" s="20">
        <f t="shared" si="6"/>
        <v>1.4661406969099278</v>
      </c>
      <c r="U25" s="20">
        <v>0.30149999999999999</v>
      </c>
      <c r="V25" s="16">
        <f t="shared" si="7"/>
        <v>4.3387854532799723</v>
      </c>
      <c r="W25" s="20">
        <v>19.674119950000001</v>
      </c>
      <c r="X25" s="22">
        <v>4192.8583754118099</v>
      </c>
      <c r="Y25" s="20">
        <v>3055.368275108</v>
      </c>
      <c r="Z25" s="20">
        <v>137.051538414373</v>
      </c>
      <c r="AA25" s="20">
        <v>2</v>
      </c>
      <c r="AB25" s="20">
        <v>3.15E-2</v>
      </c>
      <c r="AC25" s="20">
        <v>0.30149999999999999</v>
      </c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</row>
    <row r="26" spans="1:51" ht="20" customHeight="1">
      <c r="A26" s="20">
        <v>959</v>
      </c>
      <c r="B26" s="21" t="s">
        <v>29</v>
      </c>
      <c r="C26" s="21" t="s">
        <v>26</v>
      </c>
      <c r="D26" s="20">
        <v>23.968574520000001</v>
      </c>
      <c r="E26" s="20">
        <f t="shared" si="0"/>
        <v>2.121913043204533</v>
      </c>
      <c r="F26" s="22">
        <v>5434.3266189308497</v>
      </c>
      <c r="G26" s="22">
        <f t="shared" si="1"/>
        <v>2.0323422224615824</v>
      </c>
      <c r="H26" s="24">
        <v>1782.8741863209</v>
      </c>
      <c r="I26" s="24">
        <f t="shared" si="2"/>
        <v>-0.26592935985006533</v>
      </c>
      <c r="J26" s="20">
        <v>51.139574696045699</v>
      </c>
      <c r="K26" s="20">
        <f t="shared" si="3"/>
        <v>2.7451575985132832</v>
      </c>
      <c r="L26" s="20">
        <v>24.311798100000001</v>
      </c>
      <c r="M26" s="22">
        <v>4651.4463622261101</v>
      </c>
      <c r="N26" s="22">
        <v>2172.09447734266</v>
      </c>
      <c r="O26" s="20">
        <v>48.624315537347897</v>
      </c>
      <c r="P26" s="20">
        <f t="shared" si="4"/>
        <v>0.49535007208731258</v>
      </c>
      <c r="Q26" s="20">
        <v>0</v>
      </c>
      <c r="R26" s="20">
        <f t="shared" si="5"/>
        <v>-0.66083620325055892</v>
      </c>
      <c r="S26" s="20">
        <v>0</v>
      </c>
      <c r="T26" s="20">
        <f t="shared" si="6"/>
        <v>-0.60486522024983569</v>
      </c>
      <c r="U26" s="20">
        <v>0.03</v>
      </c>
      <c r="V26" s="16">
        <f t="shared" si="7"/>
        <v>-0.3854184792065426</v>
      </c>
      <c r="W26" s="20">
        <v>23.968574520000001</v>
      </c>
      <c r="X26" s="22">
        <v>5434.3266189308497</v>
      </c>
      <c r="Y26" s="22">
        <v>2172.09447734266</v>
      </c>
      <c r="Z26" s="20">
        <v>99.763890233393596</v>
      </c>
      <c r="AA26" s="20">
        <v>0</v>
      </c>
      <c r="AB26" s="20">
        <v>0</v>
      </c>
      <c r="AC26" s="20">
        <v>0.03</v>
      </c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</row>
    <row r="27" spans="1:51" ht="20" customHeight="1">
      <c r="A27" s="20">
        <v>960</v>
      </c>
      <c r="B27" s="21" t="s">
        <v>29</v>
      </c>
      <c r="C27" s="21" t="s">
        <v>26</v>
      </c>
      <c r="D27" s="20">
        <v>16.509601589999999</v>
      </c>
      <c r="E27" s="20">
        <f t="shared" si="0"/>
        <v>0.94791872039033587</v>
      </c>
      <c r="F27" s="22">
        <v>1308.89126845493</v>
      </c>
      <c r="G27" s="22">
        <f t="shared" si="1"/>
        <v>-0.48552287673605721</v>
      </c>
      <c r="H27" s="22">
        <v>1782.25655169386</v>
      </c>
      <c r="I27" s="22">
        <f t="shared" si="2"/>
        <v>-0.26643924250523598</v>
      </c>
      <c r="J27" s="20">
        <v>22.854718548791901</v>
      </c>
      <c r="K27" s="20">
        <f t="shared" si="3"/>
        <v>0.42370126220171378</v>
      </c>
      <c r="L27" s="20">
        <v>16.692340850000001</v>
      </c>
      <c r="M27" s="22">
        <v>1786.98701479137</v>
      </c>
      <c r="N27" s="22">
        <v>2758.8160943026401</v>
      </c>
      <c r="O27" s="20">
        <v>51.621914635035701</v>
      </c>
      <c r="P27" s="20">
        <f t="shared" si="4"/>
        <v>0.60603160771978459</v>
      </c>
      <c r="Q27" s="20">
        <v>2</v>
      </c>
      <c r="R27" s="20">
        <f t="shared" si="5"/>
        <v>0.84964654703643294</v>
      </c>
      <c r="S27" s="20">
        <v>1.35E-2</v>
      </c>
      <c r="T27" s="20">
        <f t="shared" si="6"/>
        <v>0.28270874424720577</v>
      </c>
      <c r="U27" s="20">
        <v>4.2500000000000003E-2</v>
      </c>
      <c r="V27" s="16">
        <f t="shared" si="7"/>
        <v>-0.16791369410127022</v>
      </c>
      <c r="W27" s="20">
        <v>16.509601589999999</v>
      </c>
      <c r="X27" s="22">
        <v>1786.98701479137</v>
      </c>
      <c r="Y27" s="22">
        <v>2758.8160943026401</v>
      </c>
      <c r="Z27" s="20">
        <v>74.476633183827602</v>
      </c>
      <c r="AA27" s="20">
        <v>2</v>
      </c>
      <c r="AB27" s="20">
        <v>1.35E-2</v>
      </c>
      <c r="AC27" s="20">
        <v>4.2500000000000003E-2</v>
      </c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</row>
    <row r="28" spans="1:51" ht="20" customHeight="1">
      <c r="A28" s="20">
        <v>961</v>
      </c>
      <c r="B28" s="21" t="s">
        <v>29</v>
      </c>
      <c r="C28" s="21" t="s">
        <v>26</v>
      </c>
      <c r="D28" s="20">
        <v>15.359221460000001</v>
      </c>
      <c r="E28" s="20">
        <f t="shared" si="0"/>
        <v>0.76685629338160077</v>
      </c>
      <c r="F28" s="22">
        <v>1641.99797149495</v>
      </c>
      <c r="G28" s="22">
        <f t="shared" si="1"/>
        <v>-0.28221882016018529</v>
      </c>
      <c r="H28" s="22">
        <v>2292.0183386068402</v>
      </c>
      <c r="I28" s="22">
        <f t="shared" si="2"/>
        <v>0.15438996951842082</v>
      </c>
      <c r="J28" s="20">
        <v>22.222139042511898</v>
      </c>
      <c r="K28" s="20">
        <f t="shared" si="3"/>
        <v>0.37178281879760494</v>
      </c>
      <c r="L28" s="20">
        <v>15.49204445</v>
      </c>
      <c r="M28" s="22">
        <v>1161.4569449067601</v>
      </c>
      <c r="N28" s="22">
        <v>1950.0711459588199</v>
      </c>
      <c r="O28" s="20">
        <v>19.3921695688414</v>
      </c>
      <c r="P28" s="20">
        <f t="shared" si="4"/>
        <v>-0.58400000115048123</v>
      </c>
      <c r="Q28" s="20">
        <v>0</v>
      </c>
      <c r="R28" s="20">
        <f t="shared" si="5"/>
        <v>-0.66083620325055892</v>
      </c>
      <c r="S28" s="20">
        <v>0</v>
      </c>
      <c r="T28" s="20">
        <f t="shared" si="6"/>
        <v>-0.60486522024983569</v>
      </c>
      <c r="U28" s="20">
        <v>2.7E-2</v>
      </c>
      <c r="V28" s="16">
        <f t="shared" si="7"/>
        <v>-0.43761962763180795</v>
      </c>
      <c r="W28" s="20">
        <v>15.359221460000001</v>
      </c>
      <c r="X28" s="22">
        <v>1641.99797149495</v>
      </c>
      <c r="Y28" s="22">
        <v>2292.0183386068402</v>
      </c>
      <c r="Z28" s="20">
        <v>41.614308611353302</v>
      </c>
      <c r="AA28" s="20">
        <v>0</v>
      </c>
      <c r="AB28" s="20">
        <v>0</v>
      </c>
      <c r="AC28" s="20">
        <v>2.7E-2</v>
      </c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</row>
    <row r="29" spans="1:51" ht="20" customHeight="1">
      <c r="A29" s="20">
        <v>962</v>
      </c>
      <c r="B29" s="21" t="s">
        <v>29</v>
      </c>
      <c r="C29" s="21" t="s">
        <v>26</v>
      </c>
      <c r="D29" s="20">
        <v>24.696657179999999</v>
      </c>
      <c r="E29" s="20">
        <f t="shared" si="0"/>
        <v>2.236508566931612</v>
      </c>
      <c r="F29" s="22">
        <v>4212.7880975563303</v>
      </c>
      <c r="G29" s="22">
        <f t="shared" si="1"/>
        <v>1.2868041279330675</v>
      </c>
      <c r="H29" s="22">
        <v>5378.7762526379101</v>
      </c>
      <c r="I29" s="22">
        <f t="shared" si="2"/>
        <v>2.7026349223933011</v>
      </c>
      <c r="J29" s="20">
        <v>36.531945880133897</v>
      </c>
      <c r="K29" s="20">
        <f t="shared" si="3"/>
        <v>1.5462484615305108</v>
      </c>
      <c r="L29" s="20">
        <v>24.127094270000001</v>
      </c>
      <c r="M29" s="22">
        <v>4902.2594227428099</v>
      </c>
      <c r="N29" s="24">
        <v>3246.6078847669</v>
      </c>
      <c r="O29" s="20">
        <v>64.150855446049505</v>
      </c>
      <c r="P29" s="20">
        <f t="shared" si="4"/>
        <v>1.0686426386214836</v>
      </c>
      <c r="Q29" s="20">
        <v>0</v>
      </c>
      <c r="R29" s="20">
        <f t="shared" si="5"/>
        <v>-0.66083620325055892</v>
      </c>
      <c r="S29" s="20">
        <v>0</v>
      </c>
      <c r="T29" s="20">
        <f t="shared" si="6"/>
        <v>-0.60486522024983569</v>
      </c>
      <c r="U29" s="20">
        <v>6.7500000000000004E-2</v>
      </c>
      <c r="V29" s="16">
        <f t="shared" si="7"/>
        <v>0.26709587610927443</v>
      </c>
      <c r="W29" s="20">
        <v>24.696657179999999</v>
      </c>
      <c r="X29" s="22">
        <v>4902.2594227428099</v>
      </c>
      <c r="Y29" s="22">
        <v>5378.7762526379101</v>
      </c>
      <c r="Z29" s="20">
        <v>100.682801326183</v>
      </c>
      <c r="AA29" s="20">
        <v>0</v>
      </c>
      <c r="AB29" s="20">
        <v>0</v>
      </c>
      <c r="AC29" s="20">
        <v>6.7500000000000004E-2</v>
      </c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</row>
    <row r="30" spans="1:51" ht="20" customHeight="1">
      <c r="A30" s="20">
        <v>963</v>
      </c>
      <c r="B30" s="21" t="s">
        <v>29</v>
      </c>
      <c r="C30" s="21" t="s">
        <v>26</v>
      </c>
      <c r="D30" s="20">
        <v>3.9745533470000001</v>
      </c>
      <c r="E30" s="20">
        <f t="shared" si="0"/>
        <v>-1.0250171799795387</v>
      </c>
      <c r="F30" s="20">
        <v>969.87710541258798</v>
      </c>
      <c r="G30" s="20">
        <f t="shared" si="1"/>
        <v>-0.69243241639459019</v>
      </c>
      <c r="H30" s="24">
        <v>1065.2483515337999</v>
      </c>
      <c r="I30" s="24">
        <f t="shared" si="2"/>
        <v>-0.85835884816090136</v>
      </c>
      <c r="J30" s="20">
        <v>6.1943917214467303</v>
      </c>
      <c r="K30" s="20">
        <f t="shared" si="3"/>
        <v>-0.94368137807086838</v>
      </c>
      <c r="L30" s="20">
        <v>13.62875462</v>
      </c>
      <c r="M30" s="22">
        <v>4929.1897549526102</v>
      </c>
      <c r="N30" s="22">
        <v>2564.3325472719498</v>
      </c>
      <c r="O30" s="20">
        <v>76.651310650394294</v>
      </c>
      <c r="P30" s="20">
        <f t="shared" si="4"/>
        <v>1.530201884215407</v>
      </c>
      <c r="Q30" s="20">
        <v>2</v>
      </c>
      <c r="R30" s="20">
        <f t="shared" si="5"/>
        <v>0.84964654703643294</v>
      </c>
      <c r="S30" s="20">
        <v>0.02</v>
      </c>
      <c r="T30" s="20">
        <f t="shared" si="6"/>
        <v>0.71005917159763321</v>
      </c>
      <c r="U30" s="20">
        <v>2.5999999999999999E-2</v>
      </c>
      <c r="V30" s="16">
        <f t="shared" si="7"/>
        <v>-0.45502001044022972</v>
      </c>
      <c r="W30" s="20">
        <v>13.592731479999999</v>
      </c>
      <c r="X30" s="22">
        <v>4929.1897549526102</v>
      </c>
      <c r="Y30" s="22">
        <v>2564.3325472719498</v>
      </c>
      <c r="Z30" s="20">
        <v>82.845702371841</v>
      </c>
      <c r="AA30" s="20">
        <v>2</v>
      </c>
      <c r="AB30" s="20">
        <v>0.02</v>
      </c>
      <c r="AC30" s="20">
        <v>2.5999999999999999E-2</v>
      </c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</row>
    <row r="31" spans="1:51" ht="20" customHeight="1">
      <c r="A31" s="20">
        <v>964</v>
      </c>
      <c r="B31" s="21" t="s">
        <v>29</v>
      </c>
      <c r="C31" s="21" t="s">
        <v>26</v>
      </c>
      <c r="D31" s="20">
        <v>12.708559040000001</v>
      </c>
      <c r="E31" s="20">
        <f t="shared" si="0"/>
        <v>0.34965909183914384</v>
      </c>
      <c r="F31" s="22">
        <v>4983.0320451041198</v>
      </c>
      <c r="G31" s="22">
        <f t="shared" si="1"/>
        <v>1.7569049024307375</v>
      </c>
      <c r="H31" s="22">
        <v>1968.22896903535</v>
      </c>
      <c r="I31" s="22">
        <f t="shared" si="2"/>
        <v>-0.11291140291981441</v>
      </c>
      <c r="J31" s="20">
        <v>33.112735343653803</v>
      </c>
      <c r="K31" s="20">
        <f t="shared" si="3"/>
        <v>1.2656195651425877</v>
      </c>
      <c r="L31" s="20">
        <v>15.00299454</v>
      </c>
      <c r="M31" s="22">
        <v>4198.6184846006199</v>
      </c>
      <c r="N31" s="22">
        <v>2707.79594547747</v>
      </c>
      <c r="O31" s="20">
        <v>45.072719247330298</v>
      </c>
      <c r="P31" s="20">
        <f t="shared" si="4"/>
        <v>0.36421307927564778</v>
      </c>
      <c r="Q31" s="20">
        <v>3</v>
      </c>
      <c r="R31" s="20">
        <f t="shared" si="5"/>
        <v>1.6048879221799288</v>
      </c>
      <c r="S31" s="20">
        <v>4.3999999999999997E-2</v>
      </c>
      <c r="T31" s="20">
        <f t="shared" si="6"/>
        <v>2.2879684418145954</v>
      </c>
      <c r="U31" s="20">
        <v>1.0500000000000001E-2</v>
      </c>
      <c r="V31" s="16">
        <f t="shared" si="7"/>
        <v>-0.72472594397076739</v>
      </c>
      <c r="W31" s="20">
        <v>12.898771289999999</v>
      </c>
      <c r="X31" s="22">
        <v>4983.0320451041198</v>
      </c>
      <c r="Y31" s="22">
        <v>2707.79594547747</v>
      </c>
      <c r="Z31" s="20">
        <v>78.185454590984094</v>
      </c>
      <c r="AA31" s="20">
        <v>3</v>
      </c>
      <c r="AB31" s="20">
        <v>4.3999999999999997E-2</v>
      </c>
      <c r="AC31" s="20">
        <v>1.0500000000000001E-2</v>
      </c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</row>
    <row r="32" spans="1:51" ht="20" customHeight="1">
      <c r="A32" s="20">
        <v>965</v>
      </c>
      <c r="B32" s="21" t="s">
        <v>29</v>
      </c>
      <c r="C32" s="21" t="s">
        <v>26</v>
      </c>
      <c r="D32" s="20">
        <v>12.43844223</v>
      </c>
      <c r="E32" s="20">
        <f t="shared" si="0"/>
        <v>0.30714444479420783</v>
      </c>
      <c r="F32" s="22">
        <v>1359.9562194930099</v>
      </c>
      <c r="G32" s="22">
        <f t="shared" si="1"/>
        <v>-0.45435655195140506</v>
      </c>
      <c r="H32" s="22">
        <v>1075.78637959207</v>
      </c>
      <c r="I32" s="22">
        <f t="shared" si="2"/>
        <v>-0.84965927483489601</v>
      </c>
      <c r="J32" s="20">
        <v>19.187009821207099</v>
      </c>
      <c r="K32" s="20">
        <f t="shared" si="3"/>
        <v>0.12267708088468569</v>
      </c>
      <c r="L32" s="20">
        <v>12.658181190000001</v>
      </c>
      <c r="M32" s="22">
        <v>989.83992683915994</v>
      </c>
      <c r="N32" s="20">
        <v>818.56039080691903</v>
      </c>
      <c r="O32" s="20">
        <v>34.5196214165802</v>
      </c>
      <c r="P32" s="20">
        <f t="shared" si="4"/>
        <v>-2.5443120743925171E-2</v>
      </c>
      <c r="Q32" s="20">
        <v>0</v>
      </c>
      <c r="R32" s="20">
        <f t="shared" si="5"/>
        <v>-0.66083620325055892</v>
      </c>
      <c r="S32" s="20">
        <v>0</v>
      </c>
      <c r="T32" s="20">
        <f t="shared" si="6"/>
        <v>-0.60486522024983569</v>
      </c>
      <c r="U32" s="20">
        <v>7.9500000000000001E-2</v>
      </c>
      <c r="V32" s="16">
        <f t="shared" si="7"/>
        <v>0.47590046981033579</v>
      </c>
      <c r="W32" s="20">
        <v>12.43844223</v>
      </c>
      <c r="X32" s="22">
        <v>1359.9562194930099</v>
      </c>
      <c r="Y32" s="22">
        <v>1075.78637959207</v>
      </c>
      <c r="Z32" s="20">
        <v>53.706631237787299</v>
      </c>
      <c r="AA32" s="20">
        <v>0</v>
      </c>
      <c r="AB32" s="20">
        <v>0</v>
      </c>
      <c r="AC32" s="20">
        <v>7.9500000000000001E-2</v>
      </c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1:51" ht="20" customHeight="1">
      <c r="A33" s="20">
        <v>956</v>
      </c>
      <c r="B33" s="21" t="s">
        <v>29</v>
      </c>
      <c r="C33" s="21" t="s">
        <v>25</v>
      </c>
      <c r="D33" s="20">
        <v>3.1077146529999999</v>
      </c>
      <c r="E33" s="20">
        <f t="shared" si="0"/>
        <v>-1.1614520102305814</v>
      </c>
      <c r="F33" s="22">
        <v>6065.1672434945604</v>
      </c>
      <c r="G33" s="22">
        <f t="shared" si="1"/>
        <v>2.417361367546905</v>
      </c>
      <c r="H33" s="22">
        <v>2149.6140697968099</v>
      </c>
      <c r="I33" s="22">
        <f t="shared" si="2"/>
        <v>3.682941913852314E-2</v>
      </c>
      <c r="J33" s="20">
        <v>19.7684510056989</v>
      </c>
      <c r="K33" s="20">
        <f t="shared" si="3"/>
        <v>0.170398388530864</v>
      </c>
      <c r="L33" s="20">
        <v>8.7773122790000002</v>
      </c>
      <c r="M33" s="22">
        <v>6850.2907260947904</v>
      </c>
      <c r="N33" s="22">
        <v>2138.1434167766101</v>
      </c>
      <c r="O33" s="20">
        <v>42.427965865041799</v>
      </c>
      <c r="P33" s="20">
        <f t="shared" si="4"/>
        <v>0.26655980537832807</v>
      </c>
      <c r="Q33" s="20">
        <v>2</v>
      </c>
      <c r="R33" s="20">
        <f t="shared" si="5"/>
        <v>0.84964654703643294</v>
      </c>
      <c r="S33" s="20">
        <v>1.8499999999999999E-2</v>
      </c>
      <c r="T33" s="20">
        <f t="shared" si="6"/>
        <v>0.61143984220907299</v>
      </c>
      <c r="U33" s="20">
        <v>1.4E-2</v>
      </c>
      <c r="V33" s="16">
        <f t="shared" si="7"/>
        <v>-0.66382460414129119</v>
      </c>
      <c r="W33" s="20">
        <v>7.7692346570000002</v>
      </c>
      <c r="X33" s="22">
        <v>6850.2907260947904</v>
      </c>
      <c r="Y33" s="22">
        <v>2149.6140697968099</v>
      </c>
      <c r="Z33" s="20">
        <v>62.196416870740599</v>
      </c>
      <c r="AA33" s="20">
        <v>2</v>
      </c>
      <c r="AB33" s="20">
        <v>1.8499999999999999E-2</v>
      </c>
      <c r="AC33" s="20">
        <v>1.4E-2</v>
      </c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</row>
    <row r="34" spans="1:51" ht="20" customHeight="1">
      <c r="A34" s="20">
        <v>957</v>
      </c>
      <c r="B34" s="21" t="s">
        <v>29</v>
      </c>
      <c r="C34" s="21" t="s">
        <v>25</v>
      </c>
      <c r="D34" s="20">
        <v>9.3245124819999994</v>
      </c>
      <c r="E34" s="20">
        <f t="shared" si="0"/>
        <v>-0.18296805193987575</v>
      </c>
      <c r="F34" s="22">
        <v>2150.4696803644101</v>
      </c>
      <c r="G34" s="22">
        <f t="shared" si="1"/>
        <v>2.8115256349849564E-2</v>
      </c>
      <c r="H34" s="22">
        <v>2142.6209846919201</v>
      </c>
      <c r="I34" s="22">
        <f t="shared" si="2"/>
        <v>3.1056341262037421E-2</v>
      </c>
      <c r="J34" s="20">
        <v>13.217217810571199</v>
      </c>
      <c r="K34" s="20">
        <f t="shared" si="3"/>
        <v>-0.36728869505575296</v>
      </c>
      <c r="L34" s="20">
        <v>9.4959974290000009</v>
      </c>
      <c r="M34" s="20">
        <v>4893.184583108</v>
      </c>
      <c r="N34" s="22">
        <v>2254.15866630653</v>
      </c>
      <c r="O34" s="20">
        <v>69.973561872808702</v>
      </c>
      <c r="P34" s="20">
        <f t="shared" si="4"/>
        <v>1.2836367281739793</v>
      </c>
      <c r="Q34" s="20">
        <v>4</v>
      </c>
      <c r="R34" s="20">
        <f t="shared" si="5"/>
        <v>2.3601292973234247</v>
      </c>
      <c r="S34" s="20">
        <v>2.4500000000000001E-2</v>
      </c>
      <c r="T34" s="20">
        <f t="shared" si="6"/>
        <v>1.0059171597633136</v>
      </c>
      <c r="U34" s="20">
        <v>5.45E-2</v>
      </c>
      <c r="V34" s="16">
        <f t="shared" si="7"/>
        <v>4.0890899599791163E-2</v>
      </c>
      <c r="W34" s="20">
        <v>9.3245124819999994</v>
      </c>
      <c r="X34" s="20">
        <v>4893.184583108</v>
      </c>
      <c r="Y34" s="22">
        <v>2254.15866630653</v>
      </c>
      <c r="Z34" s="20">
        <v>83.190779683379802</v>
      </c>
      <c r="AA34" s="20">
        <v>4</v>
      </c>
      <c r="AB34" s="20">
        <v>2.4500000000000001E-2</v>
      </c>
      <c r="AC34" s="20">
        <v>5.45E-2</v>
      </c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</row>
    <row r="35" spans="1:51" ht="20" customHeight="1">
      <c r="A35" s="20">
        <v>958</v>
      </c>
      <c r="B35" s="21" t="s">
        <v>29</v>
      </c>
      <c r="C35" s="21" t="s">
        <v>25</v>
      </c>
      <c r="D35" s="20">
        <v>11.92007351</v>
      </c>
      <c r="E35" s="20">
        <f t="shared" si="0"/>
        <v>0.22555654521130081</v>
      </c>
      <c r="F35" s="22">
        <v>3607.1929381600598</v>
      </c>
      <c r="G35" s="22">
        <f t="shared" si="1"/>
        <v>0.91719297503716879</v>
      </c>
      <c r="H35" s="22">
        <v>3837.55285215501</v>
      </c>
      <c r="I35" s="22">
        <f t="shared" si="2"/>
        <v>1.4302919460682457</v>
      </c>
      <c r="J35" s="20">
        <v>16.824696354490701</v>
      </c>
      <c r="K35" s="20">
        <f t="shared" si="3"/>
        <v>-7.1207856592550814E-2</v>
      </c>
      <c r="L35" s="20">
        <v>11.660037040000001</v>
      </c>
      <c r="M35" s="24">
        <v>3949.5159140439</v>
      </c>
      <c r="N35" s="22">
        <v>3592.7064456538501</v>
      </c>
      <c r="O35" s="20">
        <v>83.032657519705594</v>
      </c>
      <c r="P35" s="20">
        <f t="shared" si="4"/>
        <v>1.7658228755092877</v>
      </c>
      <c r="Q35" s="20">
        <v>5</v>
      </c>
      <c r="R35" s="20">
        <f t="shared" si="5"/>
        <v>3.1153706724669208</v>
      </c>
      <c r="S35" s="20">
        <v>5.7000000000000002E-2</v>
      </c>
      <c r="T35" s="20">
        <f t="shared" si="6"/>
        <v>3.1426692965154506</v>
      </c>
      <c r="U35" s="20">
        <v>6.5500000000000003E-2</v>
      </c>
      <c r="V35" s="16">
        <f t="shared" si="7"/>
        <v>0.23229511049243085</v>
      </c>
      <c r="W35" s="20">
        <v>11.92007351</v>
      </c>
      <c r="X35" s="24">
        <v>3949.5159140439</v>
      </c>
      <c r="Y35" s="22">
        <v>3837.55285215501</v>
      </c>
      <c r="Z35" s="20">
        <v>99.857353874196406</v>
      </c>
      <c r="AA35" s="20">
        <v>5</v>
      </c>
      <c r="AB35" s="20">
        <v>5.7000000000000002E-2</v>
      </c>
      <c r="AC35" s="20">
        <v>6.5500000000000003E-2</v>
      </c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</row>
    <row r="36" spans="1:51" ht="20" customHeight="1">
      <c r="A36" s="20">
        <v>959</v>
      </c>
      <c r="B36" s="21" t="s">
        <v>29</v>
      </c>
      <c r="C36" s="21" t="s">
        <v>25</v>
      </c>
      <c r="D36" s="20">
        <v>8.6781244280000003</v>
      </c>
      <c r="E36" s="20">
        <f t="shared" si="0"/>
        <v>-0.2847053705831431</v>
      </c>
      <c r="F36" s="22">
        <v>1204.28196154079</v>
      </c>
      <c r="G36" s="22">
        <f t="shared" si="1"/>
        <v>-0.54936877433326037</v>
      </c>
      <c r="H36" s="22">
        <v>2088.9072644572602</v>
      </c>
      <c r="I36" s="22">
        <f t="shared" si="2"/>
        <v>-1.328653249101178E-2</v>
      </c>
      <c r="J36" s="20">
        <v>10.241023637929599</v>
      </c>
      <c r="K36" s="20">
        <f t="shared" si="3"/>
        <v>-0.6115573872563751</v>
      </c>
      <c r="L36" s="20">
        <v>8.9631719590000003</v>
      </c>
      <c r="M36" s="22">
        <v>1477.3082087121199</v>
      </c>
      <c r="N36" s="24">
        <v>2649.2742556488001</v>
      </c>
      <c r="O36" s="20">
        <v>52.815070984985603</v>
      </c>
      <c r="P36" s="20">
        <f t="shared" si="4"/>
        <v>0.65008699096431355</v>
      </c>
      <c r="Q36" s="20">
        <v>2</v>
      </c>
      <c r="R36" s="20">
        <f t="shared" si="5"/>
        <v>0.84964654703643294</v>
      </c>
      <c r="S36" s="20">
        <v>4.8500000000000001E-2</v>
      </c>
      <c r="T36" s="20">
        <f t="shared" si="6"/>
        <v>2.5838264299802765</v>
      </c>
      <c r="U36" s="20">
        <v>0.13700000000000001</v>
      </c>
      <c r="V36" s="16">
        <f t="shared" si="7"/>
        <v>1.4764224812945885</v>
      </c>
      <c r="W36" s="20">
        <v>8.6781244280000003</v>
      </c>
      <c r="X36" s="22">
        <v>1477.3082087121199</v>
      </c>
      <c r="Y36" s="24">
        <v>2649.2742556488001</v>
      </c>
      <c r="Z36" s="20">
        <v>63.056094622915197</v>
      </c>
      <c r="AA36" s="20">
        <v>2</v>
      </c>
      <c r="AB36" s="20">
        <v>4.8500000000000001E-2</v>
      </c>
      <c r="AC36" s="20">
        <v>0.13700000000000001</v>
      </c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1:51" ht="20" customHeight="1">
      <c r="A37" s="20">
        <v>960</v>
      </c>
      <c r="B37" s="21" t="s">
        <v>29</v>
      </c>
      <c r="C37" s="21" t="s">
        <v>25</v>
      </c>
      <c r="D37" s="20">
        <v>14.045054439999999</v>
      </c>
      <c r="E37" s="20">
        <f t="shared" si="0"/>
        <v>0.56001486424805214</v>
      </c>
      <c r="F37" s="22">
        <v>2615.9506364250201</v>
      </c>
      <c r="G37" s="22">
        <f t="shared" si="1"/>
        <v>0.31221091027179337</v>
      </c>
      <c r="H37" s="22">
        <v>3149.7803538379899</v>
      </c>
      <c r="I37" s="22">
        <f t="shared" si="2"/>
        <v>0.86250760846409746</v>
      </c>
      <c r="J37" s="20">
        <v>18.8610589615264</v>
      </c>
      <c r="K37" s="20">
        <f t="shared" si="3"/>
        <v>9.5924931798524321E-2</v>
      </c>
      <c r="L37" s="20">
        <v>13.50898361</v>
      </c>
      <c r="M37" s="22">
        <v>2872.5270602703899</v>
      </c>
      <c r="N37" s="22">
        <v>1500.19839617871</v>
      </c>
      <c r="O37" s="20">
        <v>23.364125504029602</v>
      </c>
      <c r="P37" s="20">
        <f t="shared" si="4"/>
        <v>-0.43734190310453375</v>
      </c>
      <c r="Q37" s="20">
        <v>0</v>
      </c>
      <c r="R37" s="20">
        <f t="shared" si="5"/>
        <v>-0.66083620325055892</v>
      </c>
      <c r="S37" s="20">
        <v>0</v>
      </c>
      <c r="T37" s="20">
        <f t="shared" si="6"/>
        <v>-0.60486522024983569</v>
      </c>
      <c r="U37" s="20">
        <v>2.3E-2</v>
      </c>
      <c r="V37" s="16">
        <f t="shared" si="7"/>
        <v>-0.50722115886549513</v>
      </c>
      <c r="W37" s="20">
        <v>14.045054439999999</v>
      </c>
      <c r="X37" s="22">
        <v>2872.5270602703899</v>
      </c>
      <c r="Y37" s="22">
        <v>3149.7803538379899</v>
      </c>
      <c r="Z37" s="20">
        <v>42.225184465555998</v>
      </c>
      <c r="AA37" s="20">
        <v>0</v>
      </c>
      <c r="AB37" s="20">
        <v>0</v>
      </c>
      <c r="AC37" s="20">
        <v>2.3E-2</v>
      </c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</row>
    <row r="38" spans="1:51" ht="20" customHeight="1">
      <c r="A38" s="20">
        <v>961</v>
      </c>
      <c r="B38" s="21" t="s">
        <v>29</v>
      </c>
      <c r="C38" s="21" t="s">
        <v>25</v>
      </c>
      <c r="D38" s="20">
        <v>10.681175229999999</v>
      </c>
      <c r="E38" s="20">
        <f t="shared" si="0"/>
        <v>3.0561931219012989E-2</v>
      </c>
      <c r="F38" s="22">
        <v>1625.48743533217</v>
      </c>
      <c r="G38" s="22">
        <f t="shared" si="1"/>
        <v>-0.29229564823810161</v>
      </c>
      <c r="H38" s="22">
        <v>2043.4368859533799</v>
      </c>
      <c r="I38" s="22">
        <f t="shared" si="2"/>
        <v>-5.0824190368595853E-2</v>
      </c>
      <c r="J38" s="20">
        <v>13.943853420978501</v>
      </c>
      <c r="K38" s="20">
        <f t="shared" si="3"/>
        <v>-0.30765067415906783</v>
      </c>
      <c r="L38" s="20">
        <v>10.300884249999999</v>
      </c>
      <c r="M38" s="24">
        <v>3073.6090699192</v>
      </c>
      <c r="N38" s="24">
        <v>2232.8909585372999</v>
      </c>
      <c r="O38" s="20">
        <v>41.091175276862401</v>
      </c>
      <c r="P38" s="20">
        <f t="shared" si="4"/>
        <v>0.2172009584154842</v>
      </c>
      <c r="Q38" s="20">
        <v>2</v>
      </c>
      <c r="R38" s="20">
        <f t="shared" si="5"/>
        <v>0.84964654703643294</v>
      </c>
      <c r="S38" s="20">
        <v>8.5000000000000006E-3</v>
      </c>
      <c r="T38" s="20">
        <f t="shared" si="6"/>
        <v>-4.602235371466136E-2</v>
      </c>
      <c r="U38" s="20">
        <v>2.3E-2</v>
      </c>
      <c r="V38" s="16">
        <f t="shared" si="7"/>
        <v>-0.50722115886549513</v>
      </c>
      <c r="W38" s="20">
        <v>10.681175229999999</v>
      </c>
      <c r="X38" s="24">
        <v>3073.6090699192</v>
      </c>
      <c r="Y38" s="24">
        <v>2232.8909585372999</v>
      </c>
      <c r="Z38" s="20">
        <v>55.035028697840801</v>
      </c>
      <c r="AA38" s="20">
        <v>2</v>
      </c>
      <c r="AB38" s="20">
        <v>8.5000000000000006E-3</v>
      </c>
      <c r="AC38" s="20">
        <v>2.3E-2</v>
      </c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</row>
    <row r="39" spans="1:51" ht="20" customHeight="1">
      <c r="A39" s="20">
        <v>962</v>
      </c>
      <c r="B39" s="21" t="s">
        <v>29</v>
      </c>
      <c r="C39" s="21" t="s">
        <v>25</v>
      </c>
      <c r="D39" s="20">
        <v>11.580755229999999</v>
      </c>
      <c r="E39" s="20">
        <f t="shared" si="0"/>
        <v>0.17215003226568021</v>
      </c>
      <c r="F39" s="22">
        <v>2532.6719916111101</v>
      </c>
      <c r="G39" s="22">
        <f t="shared" si="1"/>
        <v>0.26138369436081543</v>
      </c>
      <c r="H39" s="22">
        <v>2747.8380596083898</v>
      </c>
      <c r="I39" s="22">
        <f t="shared" si="2"/>
        <v>0.53068779909008035</v>
      </c>
      <c r="J39" s="20">
        <v>16.9135762887563</v>
      </c>
      <c r="K39" s="20">
        <f t="shared" si="3"/>
        <v>-6.3913108989888431E-2</v>
      </c>
      <c r="L39" s="20">
        <v>11.366714480000001</v>
      </c>
      <c r="M39" s="22">
        <v>1499.4875333838299</v>
      </c>
      <c r="N39" s="22">
        <v>1397.6398867917701</v>
      </c>
      <c r="O39" s="20">
        <v>16.016722392872499</v>
      </c>
      <c r="P39" s="20">
        <f t="shared" si="4"/>
        <v>-0.70863297063953168</v>
      </c>
      <c r="Q39" s="20">
        <v>0</v>
      </c>
      <c r="R39" s="20">
        <f t="shared" si="5"/>
        <v>-0.66083620325055892</v>
      </c>
      <c r="S39" s="20">
        <v>0</v>
      </c>
      <c r="T39" s="20">
        <f t="shared" si="6"/>
        <v>-0.60486522024983569</v>
      </c>
      <c r="U39" s="20">
        <v>2.1000000000000001E-2</v>
      </c>
      <c r="V39" s="16">
        <f t="shared" si="7"/>
        <v>-0.54202192448233866</v>
      </c>
      <c r="W39" s="20">
        <v>11.580755229999999</v>
      </c>
      <c r="X39" s="22">
        <v>2532.6719916111101</v>
      </c>
      <c r="Y39" s="22">
        <v>2747.8380596083898</v>
      </c>
      <c r="Z39" s="20">
        <v>32.930298681628898</v>
      </c>
      <c r="AA39" s="20">
        <v>0</v>
      </c>
      <c r="AB39" s="20">
        <v>0</v>
      </c>
      <c r="AC39" s="20">
        <v>2.1000000000000001E-2</v>
      </c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ht="20" customHeight="1">
      <c r="A40" s="20">
        <v>963</v>
      </c>
      <c r="B40" s="21" t="s">
        <v>29</v>
      </c>
      <c r="C40" s="21" t="s">
        <v>25</v>
      </c>
      <c r="D40" s="20">
        <v>7.135106564</v>
      </c>
      <c r="E40" s="20">
        <f t="shared" si="0"/>
        <v>-0.52756644935862118</v>
      </c>
      <c r="F40" s="22">
        <v>2256.81534511072</v>
      </c>
      <c r="G40" s="22">
        <f t="shared" si="1"/>
        <v>9.3020900231729001E-2</v>
      </c>
      <c r="H40" s="22">
        <v>2009.20781695959</v>
      </c>
      <c r="I40" s="22">
        <f t="shared" si="2"/>
        <v>-7.9081687306903972E-2</v>
      </c>
      <c r="J40" s="20">
        <v>10.5052319663173</v>
      </c>
      <c r="K40" s="20">
        <f t="shared" si="3"/>
        <v>-0.58987270571340511</v>
      </c>
      <c r="L40" s="20">
        <v>11.85917759</v>
      </c>
      <c r="M40" s="22">
        <v>4934.0109198764503</v>
      </c>
      <c r="N40" s="24">
        <v>1945.4736426316999</v>
      </c>
      <c r="O40" s="20">
        <v>55.941987563053303</v>
      </c>
      <c r="P40" s="20">
        <f t="shared" si="4"/>
        <v>0.7655433670094377</v>
      </c>
      <c r="Q40" s="20">
        <v>2</v>
      </c>
      <c r="R40" s="20">
        <f t="shared" si="5"/>
        <v>0.84964654703643294</v>
      </c>
      <c r="S40" s="20">
        <v>2.0500000000000001E-2</v>
      </c>
      <c r="T40" s="20">
        <f t="shared" si="6"/>
        <v>0.74293228139381995</v>
      </c>
      <c r="U40" s="20">
        <v>1.2E-2</v>
      </c>
      <c r="V40" s="16">
        <f t="shared" si="7"/>
        <v>-0.69862536975813472</v>
      </c>
      <c r="W40" s="20">
        <v>11.590687750000001</v>
      </c>
      <c r="X40" s="22">
        <v>4934.0109198764503</v>
      </c>
      <c r="Y40" s="22">
        <v>2009.20781695959</v>
      </c>
      <c r="Z40" s="20">
        <v>66.447219529370599</v>
      </c>
      <c r="AA40" s="20">
        <v>2</v>
      </c>
      <c r="AB40" s="20">
        <v>2.0500000000000001E-2</v>
      </c>
      <c r="AC40" s="20">
        <v>1.2E-2</v>
      </c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1:51" ht="20" customHeight="1">
      <c r="A41" s="20">
        <v>964</v>
      </c>
      <c r="B41" s="21" t="s">
        <v>29</v>
      </c>
      <c r="C41" s="21" t="s">
        <v>25</v>
      </c>
      <c r="D41" s="20">
        <v>12.4544487</v>
      </c>
      <c r="E41" s="20">
        <f t="shared" si="0"/>
        <v>0.30966376013221064</v>
      </c>
      <c r="F41" s="22">
        <v>2148.9853687964301</v>
      </c>
      <c r="G41" s="22">
        <f t="shared" si="1"/>
        <v>2.720934073710795E-2</v>
      </c>
      <c r="H41" s="22">
        <v>3086.56662677739</v>
      </c>
      <c r="I41" s="22">
        <f t="shared" si="2"/>
        <v>0.81032209038301783</v>
      </c>
      <c r="J41" s="20">
        <v>18.442138467893901</v>
      </c>
      <c r="K41" s="20">
        <f t="shared" si="3"/>
        <v>6.1542376367060496E-2</v>
      </c>
      <c r="L41" s="20">
        <v>12.1839447</v>
      </c>
      <c r="M41" s="20">
        <v>997.85537863713796</v>
      </c>
      <c r="N41" s="20">
        <v>959.79059932284599</v>
      </c>
      <c r="O41" s="20">
        <v>38.043115986881602</v>
      </c>
      <c r="P41" s="20">
        <f t="shared" si="4"/>
        <v>0.10465626116957076</v>
      </c>
      <c r="Q41" s="20">
        <v>0</v>
      </c>
      <c r="R41" s="20">
        <f t="shared" si="5"/>
        <v>-0.66083620325055892</v>
      </c>
      <c r="S41" s="20">
        <v>0</v>
      </c>
      <c r="T41" s="20">
        <f t="shared" si="6"/>
        <v>-0.60486522024983569</v>
      </c>
      <c r="U41" s="20">
        <v>0.19350000000000001</v>
      </c>
      <c r="V41" s="16">
        <f t="shared" si="7"/>
        <v>2.4595441099704196</v>
      </c>
      <c r="W41" s="20">
        <v>12.4544487</v>
      </c>
      <c r="X41" s="22">
        <v>2148.9853687964301</v>
      </c>
      <c r="Y41" s="22">
        <v>3086.56662677739</v>
      </c>
      <c r="Z41" s="20">
        <v>56.4852544547755</v>
      </c>
      <c r="AA41" s="20">
        <v>0</v>
      </c>
      <c r="AB41" s="20">
        <v>0</v>
      </c>
      <c r="AC41" s="20">
        <v>0.19350000000000001</v>
      </c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ht="20" customHeight="1">
      <c r="A42" s="20">
        <v>965</v>
      </c>
      <c r="B42" s="21" t="s">
        <v>29</v>
      </c>
      <c r="C42" s="21" t="s">
        <v>25</v>
      </c>
      <c r="D42" s="20">
        <v>14.736558909999999</v>
      </c>
      <c r="E42" s="20">
        <f t="shared" si="0"/>
        <v>0.66885321633745165</v>
      </c>
      <c r="F42" s="22">
        <v>1787.95578623543</v>
      </c>
      <c r="G42" s="22">
        <f t="shared" si="1"/>
        <v>-0.19313680663455496</v>
      </c>
      <c r="H42" s="22">
        <v>3231.35651908314</v>
      </c>
      <c r="I42" s="22">
        <f t="shared" si="2"/>
        <v>0.92985207056652741</v>
      </c>
      <c r="J42" s="20">
        <v>21.651532939742498</v>
      </c>
      <c r="K42" s="20">
        <f t="shared" si="3"/>
        <v>0.32495079158431883</v>
      </c>
      <c r="L42" s="20">
        <v>14.34077263</v>
      </c>
      <c r="M42" s="22">
        <v>4204.6325496775398</v>
      </c>
      <c r="N42" s="22">
        <v>2802.7403531021801</v>
      </c>
      <c r="O42" s="20">
        <v>63.5144029684839</v>
      </c>
      <c r="P42" s="20">
        <f t="shared" si="4"/>
        <v>1.0451426523730258</v>
      </c>
      <c r="Q42" s="20">
        <v>0</v>
      </c>
      <c r="R42" s="20">
        <f t="shared" si="5"/>
        <v>-0.66083620325055892</v>
      </c>
      <c r="S42" s="20">
        <v>0</v>
      </c>
      <c r="T42" s="20">
        <f t="shared" si="6"/>
        <v>-0.60486522024983569</v>
      </c>
      <c r="U42" s="20">
        <v>8.6999999999999994E-2</v>
      </c>
      <c r="V42" s="16">
        <f t="shared" si="7"/>
        <v>0.60640334087349912</v>
      </c>
      <c r="W42" s="20">
        <v>14.736558909999999</v>
      </c>
      <c r="X42" s="22">
        <v>4204.6325496775398</v>
      </c>
      <c r="Y42" s="22">
        <v>3231.35651908314</v>
      </c>
      <c r="Z42" s="20">
        <v>85.165935908226402</v>
      </c>
      <c r="AA42" s="20">
        <v>0</v>
      </c>
      <c r="AB42" s="20">
        <v>0</v>
      </c>
      <c r="AC42" s="20">
        <v>8.6999999999999994E-2</v>
      </c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1" ht="20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1" ht="20" customHeight="1">
      <c r="A44" s="23"/>
      <c r="B44" s="23"/>
      <c r="C44" s="21" t="s">
        <v>44</v>
      </c>
      <c r="D44" s="20">
        <f t="shared" ref="D44:AC44" si="8">AVERAGE(D3:D42)</f>
        <v>10.487233370025001</v>
      </c>
      <c r="E44" s="20">
        <f t="shared" si="8"/>
        <v>3.6730939639487145E-5</v>
      </c>
      <c r="F44" s="20">
        <f t="shared" si="8"/>
        <v>2104.4038317439968</v>
      </c>
      <c r="G44" s="20">
        <f t="shared" si="8"/>
        <v>1.9374222230694737E-8</v>
      </c>
      <c r="H44" s="20">
        <f t="shared" si="8"/>
        <v>2105.0015890967356</v>
      </c>
      <c r="I44" s="20">
        <f t="shared" si="8"/>
        <v>-9.0010915138050158E-9</v>
      </c>
      <c r="J44" s="20">
        <f t="shared" si="8"/>
        <v>17.692296283302941</v>
      </c>
      <c r="K44" s="20">
        <f t="shared" si="8"/>
        <v>-3.0504485849930372E-7</v>
      </c>
      <c r="L44" s="20">
        <f t="shared" si="8"/>
        <v>11.34227839195</v>
      </c>
      <c r="M44" s="20">
        <f t="shared" si="8"/>
        <v>2235.6990162895286</v>
      </c>
      <c r="N44" s="20">
        <f t="shared" si="8"/>
        <v>1623.0978042258562</v>
      </c>
      <c r="O44" s="20">
        <f t="shared" si="8"/>
        <v>35.208726030120829</v>
      </c>
      <c r="P44" s="20">
        <f t="shared" si="8"/>
        <v>9.6112043424523277E-7</v>
      </c>
      <c r="Q44" s="20">
        <f t="shared" si="8"/>
        <v>0.875</v>
      </c>
      <c r="R44" s="20">
        <f t="shared" si="8"/>
        <v>-6.1062266354383615E-17</v>
      </c>
      <c r="S44" s="20">
        <f t="shared" si="8"/>
        <v>9.1999999999999998E-3</v>
      </c>
      <c r="T44" s="20">
        <f t="shared" si="8"/>
        <v>0</v>
      </c>
      <c r="U44" s="20">
        <f t="shared" si="8"/>
        <v>5.2149999999999988E-2</v>
      </c>
      <c r="V44" s="20">
        <f t="shared" si="8"/>
        <v>-6.3837823915946496E-17</v>
      </c>
      <c r="W44" s="20">
        <f t="shared" si="8"/>
        <v>11.267973220075003</v>
      </c>
      <c r="X44" s="20">
        <f t="shared" si="8"/>
        <v>2574.0399840018736</v>
      </c>
      <c r="Y44" s="20">
        <f t="shared" si="8"/>
        <v>2277.7087326093429</v>
      </c>
      <c r="Z44" s="20">
        <f t="shared" si="8"/>
        <v>52.901022313423788</v>
      </c>
      <c r="AA44" s="20">
        <f t="shared" si="8"/>
        <v>0.875</v>
      </c>
      <c r="AB44" s="20">
        <f t="shared" si="8"/>
        <v>9.1999999999999998E-3</v>
      </c>
      <c r="AC44" s="20">
        <f t="shared" si="8"/>
        <v>5.2149999999999988E-2</v>
      </c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1:51" ht="20" customHeight="1">
      <c r="A45" s="23"/>
      <c r="B45" s="23"/>
      <c r="C45" s="21" t="s">
        <v>45</v>
      </c>
      <c r="D45" s="20">
        <f t="shared" ref="D45:V45" si="9">STDEV(D3:D42)</f>
        <v>6.3535123704550367</v>
      </c>
      <c r="E45" s="20">
        <f t="shared" si="9"/>
        <v>1.0000019470299897</v>
      </c>
      <c r="F45" s="20">
        <f t="shared" si="9"/>
        <v>1638.4655772079539</v>
      </c>
      <c r="G45" s="20">
        <f t="shared" si="9"/>
        <v>0.999999986089396</v>
      </c>
      <c r="H45" s="20">
        <f t="shared" si="9"/>
        <v>1211.3270353869227</v>
      </c>
      <c r="I45" s="20">
        <f t="shared" si="9"/>
        <v>1.0000000292133533</v>
      </c>
      <c r="J45" s="20">
        <f t="shared" si="9"/>
        <v>12.184127366491053</v>
      </c>
      <c r="K45" s="20">
        <f t="shared" si="9"/>
        <v>1.0000022460822751</v>
      </c>
      <c r="L45" s="20">
        <f t="shared" si="9"/>
        <v>6.4233300067356938</v>
      </c>
      <c r="M45" s="20">
        <f t="shared" si="9"/>
        <v>1786.9474917120622</v>
      </c>
      <c r="N45" s="20">
        <f t="shared" si="9"/>
        <v>950.5016177822954</v>
      </c>
      <c r="O45" s="20">
        <f t="shared" si="9"/>
        <v>27.083109045944397</v>
      </c>
      <c r="P45" s="20">
        <f t="shared" si="9"/>
        <v>1.0000003340069781</v>
      </c>
      <c r="Q45" s="20">
        <f t="shared" si="9"/>
        <v>1.3240865259510528</v>
      </c>
      <c r="R45" s="20">
        <f t="shared" si="9"/>
        <v>1.0000049286682473</v>
      </c>
      <c r="S45" s="20">
        <f t="shared" si="9"/>
        <v>1.5216724941613354E-2</v>
      </c>
      <c r="T45" s="20">
        <f t="shared" si="9"/>
        <v>1.0004421394880576</v>
      </c>
      <c r="U45" s="20">
        <f t="shared" si="9"/>
        <v>5.7474765923392165E-2</v>
      </c>
      <c r="V45" s="20">
        <f t="shared" si="9"/>
        <v>1.000082928891459</v>
      </c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</row>
    <row r="46" spans="1:51" ht="20" customHeight="1">
      <c r="A46" s="23"/>
      <c r="B46" s="23"/>
      <c r="C46" s="21" t="s">
        <v>46</v>
      </c>
      <c r="D46" s="20">
        <f t="shared" ref="D46:V46" si="10">0-D44/D45</f>
        <v>-1.6506198081540695</v>
      </c>
      <c r="E46" s="20">
        <f t="shared" si="10"/>
        <v>-3.6730868123385362E-5</v>
      </c>
      <c r="F46" s="20">
        <f t="shared" si="10"/>
        <v>-1.2843747595418089</v>
      </c>
      <c r="G46" s="20">
        <f t="shared" si="10"/>
        <v>-1.9374222500201874E-8</v>
      </c>
      <c r="H46" s="20">
        <f t="shared" si="10"/>
        <v>-1.7377648872703935</v>
      </c>
      <c r="I46" s="20">
        <f t="shared" si="10"/>
        <v>9.0010912508529564E-9</v>
      </c>
      <c r="J46" s="20">
        <f t="shared" si="10"/>
        <v>-1.4520774242692609</v>
      </c>
      <c r="K46" s="20">
        <f t="shared" si="10"/>
        <v>3.0504417334499285E-7</v>
      </c>
      <c r="L46" s="20">
        <f t="shared" si="10"/>
        <v>-1.7657941254857139</v>
      </c>
      <c r="M46" s="20">
        <f t="shared" si="10"/>
        <v>-1.2511274263283028</v>
      </c>
      <c r="N46" s="20">
        <f t="shared" si="10"/>
        <v>-1.7076223478849601</v>
      </c>
      <c r="O46" s="20">
        <f t="shared" si="10"/>
        <v>-1.300025265577595</v>
      </c>
      <c r="P46" s="20">
        <f t="shared" si="10"/>
        <v>-9.6112011322440826E-7</v>
      </c>
      <c r="Q46" s="20">
        <f t="shared" si="10"/>
        <v>-0.66083294622420008</v>
      </c>
      <c r="R46" s="20">
        <f t="shared" si="10"/>
        <v>6.1061965400213633E-17</v>
      </c>
      <c r="S46" s="20">
        <f t="shared" si="10"/>
        <v>-0.60459790364223864</v>
      </c>
      <c r="T46" s="20">
        <f t="shared" si="10"/>
        <v>0</v>
      </c>
      <c r="U46" s="20">
        <f t="shared" si="10"/>
        <v>-0.9073547175383101</v>
      </c>
      <c r="V46" s="20">
        <f t="shared" si="10"/>
        <v>6.3832530354965141E-17</v>
      </c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</row>
  </sheetData>
  <mergeCells count="1">
    <mergeCell ref="A1:AY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46"/>
  <sheetViews>
    <sheetView showGridLines="0" topLeftCell="C2" zoomScale="70" zoomScaleNormal="70" workbookViewId="0">
      <pane xSplit="1" topLeftCell="D1" activePane="topRight" state="frozen"/>
      <selection activeCell="C2" sqref="C2"/>
      <selection pane="topRight" activeCell="V2" sqref="V2"/>
    </sheetView>
  </sheetViews>
  <sheetFormatPr baseColWidth="10" defaultColWidth="16.33203125" defaultRowHeight="20" customHeight="1"/>
  <cols>
    <col min="1" max="2" width="16.33203125" style="25" hidden="1" customWidth="1"/>
    <col min="3" max="3" width="8.5" style="25" customWidth="1"/>
    <col min="4" max="11" width="16.33203125" style="25" customWidth="1"/>
    <col min="12" max="14" width="16.33203125" style="25" hidden="1" customWidth="1"/>
    <col min="15" max="22" width="16.33203125" style="25" customWidth="1"/>
    <col min="23" max="29" width="16.33203125" style="25" hidden="1" customWidth="1"/>
    <col min="30" max="256" width="16.33203125" style="25" customWidth="1"/>
  </cols>
  <sheetData>
    <row r="1" spans="1:29" ht="27.5" hidden="1" customHeight="1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ht="32.25" customHeight="1">
      <c r="A2" s="14" t="s">
        <v>1</v>
      </c>
      <c r="B2" s="14" t="s">
        <v>2</v>
      </c>
      <c r="C2" s="14" t="s">
        <v>3</v>
      </c>
      <c r="D2" s="14" t="s">
        <v>4</v>
      </c>
      <c r="E2" s="15" t="s">
        <v>38</v>
      </c>
      <c r="F2" s="14" t="s">
        <v>5</v>
      </c>
      <c r="G2" s="15" t="s">
        <v>38</v>
      </c>
      <c r="H2" s="14" t="s">
        <v>6</v>
      </c>
      <c r="I2" s="15" t="s">
        <v>38</v>
      </c>
      <c r="J2" s="14" t="s">
        <v>7</v>
      </c>
      <c r="K2" s="15" t="s">
        <v>38</v>
      </c>
      <c r="L2" s="14" t="s">
        <v>8</v>
      </c>
      <c r="M2" s="14" t="s">
        <v>9</v>
      </c>
      <c r="N2" s="14" t="s">
        <v>10</v>
      </c>
      <c r="O2" s="14" t="s">
        <v>11</v>
      </c>
      <c r="P2" s="15" t="s">
        <v>38</v>
      </c>
      <c r="Q2" s="14" t="s">
        <v>12</v>
      </c>
      <c r="R2" s="15" t="s">
        <v>38</v>
      </c>
      <c r="S2" s="14" t="s">
        <v>13</v>
      </c>
      <c r="T2" s="15" t="s">
        <v>38</v>
      </c>
      <c r="U2" s="14" t="s">
        <v>14</v>
      </c>
      <c r="V2" s="15" t="s">
        <v>38</v>
      </c>
      <c r="W2" s="14" t="s">
        <v>15</v>
      </c>
      <c r="X2" s="14" t="s">
        <v>16</v>
      </c>
      <c r="Y2" s="14" t="s">
        <v>17</v>
      </c>
      <c r="Z2" s="14" t="s">
        <v>18</v>
      </c>
      <c r="AA2" s="14" t="s">
        <v>19</v>
      </c>
      <c r="AB2" s="14" t="s">
        <v>20</v>
      </c>
      <c r="AC2" s="14" t="s">
        <v>21</v>
      </c>
    </row>
    <row r="3" spans="1:29" ht="20.25" customHeight="1">
      <c r="A3" s="26">
        <v>941</v>
      </c>
      <c r="B3" s="27" t="s">
        <v>28</v>
      </c>
      <c r="C3" s="17" t="s">
        <v>23</v>
      </c>
      <c r="D3" s="16">
        <v>6.3441801069999997</v>
      </c>
      <c r="E3" s="16">
        <f t="shared" ref="E3:E42" si="0">((D3)-(8.1919))/(4.6583)</f>
        <v>-0.39665111585771651</v>
      </c>
      <c r="F3" s="16">
        <v>712.94823809440504</v>
      </c>
      <c r="G3" s="16">
        <f t="shared" ref="G3:G42" si="1">((F3)-(1108.3943))/(739.5804)</f>
        <v>-0.53468975368410909</v>
      </c>
      <c r="H3" s="18">
        <v>1407.06838930342</v>
      </c>
      <c r="I3" s="18">
        <f t="shared" ref="I3:I42" si="2">((H3)-(876.821))/(474.3799)</f>
        <v>1.1177695119532254</v>
      </c>
      <c r="J3" s="16">
        <v>8.2487482063280293</v>
      </c>
      <c r="K3" s="16">
        <f t="shared" ref="K3:K42" si="3">((J3)-(14.67109))/(7.222999)</f>
        <v>-0.88915169359319735</v>
      </c>
      <c r="L3" s="16">
        <v>6.2733035089999998</v>
      </c>
      <c r="M3" s="18">
        <v>1926.9551080322401</v>
      </c>
      <c r="N3" s="28">
        <v>1712.3450562129001</v>
      </c>
      <c r="O3" s="16">
        <v>30.310106827788999</v>
      </c>
      <c r="P3" s="16">
        <f t="shared" ref="P3:P42" si="4">((O3)-(35.9829))/(37.08135)</f>
        <v>-0.15298237988128807</v>
      </c>
      <c r="Q3" s="16">
        <v>3</v>
      </c>
      <c r="R3" s="16">
        <f t="shared" ref="R3:R42" si="5">((Q3)-(0.65))/(1.21)</f>
        <v>1.9421487603305787</v>
      </c>
      <c r="S3" s="16">
        <v>1.9E-2</v>
      </c>
      <c r="T3" s="16">
        <f>((S3)-(VALUE(S44))/VALUE(S45))</f>
        <v>-0.45331008287692792</v>
      </c>
      <c r="U3" s="16">
        <v>1.6E-2</v>
      </c>
      <c r="V3" s="16">
        <f t="shared" ref="V3:V42" si="6">((U3)-(VALUE(U$44))/VALUE(U$45))</f>
        <v>-0.76276469525648705</v>
      </c>
      <c r="W3" s="16">
        <v>6.3441801069999997</v>
      </c>
      <c r="X3" s="18">
        <v>1926.9551080322401</v>
      </c>
      <c r="Y3" s="28">
        <v>1712.3450562129001</v>
      </c>
      <c r="Z3" s="16">
        <v>38.558855034117002</v>
      </c>
      <c r="AA3" s="16">
        <v>3</v>
      </c>
      <c r="AB3" s="16">
        <v>1.9E-2</v>
      </c>
      <c r="AC3" s="16">
        <v>1.6E-2</v>
      </c>
    </row>
    <row r="4" spans="1:29" ht="20" customHeight="1">
      <c r="A4" s="29">
        <v>942</v>
      </c>
      <c r="B4" s="30" t="s">
        <v>28</v>
      </c>
      <c r="C4" s="21" t="s">
        <v>23</v>
      </c>
      <c r="D4" s="20">
        <v>3.2625892159999998</v>
      </c>
      <c r="E4" s="20">
        <f t="shared" si="0"/>
        <v>-1.0581780443509436</v>
      </c>
      <c r="F4" s="20">
        <v>450.02993922494102</v>
      </c>
      <c r="G4" s="20">
        <f t="shared" si="1"/>
        <v>-0.89018632832219302</v>
      </c>
      <c r="H4" s="20">
        <v>432.25278342812697</v>
      </c>
      <c r="I4" s="20">
        <f t="shared" si="2"/>
        <v>-0.93715652069548694</v>
      </c>
      <c r="J4" s="20">
        <v>8.0452796432619795</v>
      </c>
      <c r="K4" s="20">
        <f t="shared" si="3"/>
        <v>-0.91732123412145294</v>
      </c>
      <c r="L4" s="20">
        <v>3.2455291750000002</v>
      </c>
      <c r="M4" s="20">
        <v>572.754544780885</v>
      </c>
      <c r="N4" s="20">
        <v>286.87390202214499</v>
      </c>
      <c r="O4" s="20">
        <v>8.5611651785273892</v>
      </c>
      <c r="P4" s="20">
        <f t="shared" si="4"/>
        <v>-0.73950206293656007</v>
      </c>
      <c r="Q4" s="20">
        <v>0</v>
      </c>
      <c r="R4" s="20">
        <f t="shared" si="5"/>
        <v>-0.53719008264462809</v>
      </c>
      <c r="S4" s="20">
        <v>0</v>
      </c>
      <c r="T4" s="20">
        <f t="shared" ref="T4:T42" si="7">((S4)-(VALUE(S$45))/VALUE(S$46))</f>
        <v>4.4099159417456735E-2</v>
      </c>
      <c r="U4" s="20">
        <v>2.6499999999999999E-2</v>
      </c>
      <c r="V4" s="20">
        <f t="shared" si="6"/>
        <v>-0.75226469525648709</v>
      </c>
      <c r="W4" s="20">
        <v>3.2625892159999998</v>
      </c>
      <c r="X4" s="20">
        <v>572.754544780885</v>
      </c>
      <c r="Y4" s="20">
        <v>432.25278342812697</v>
      </c>
      <c r="Z4" s="20">
        <v>16.606444821789399</v>
      </c>
      <c r="AA4" s="20">
        <v>0</v>
      </c>
      <c r="AB4" s="20">
        <v>0</v>
      </c>
      <c r="AC4" s="20">
        <v>2.6499999999999999E-2</v>
      </c>
    </row>
    <row r="5" spans="1:29" ht="20" customHeight="1">
      <c r="A5" s="29">
        <v>943</v>
      </c>
      <c r="B5" s="30" t="s">
        <v>28</v>
      </c>
      <c r="C5" s="21" t="s">
        <v>23</v>
      </c>
      <c r="D5" s="20">
        <v>5.2195277210000004</v>
      </c>
      <c r="E5" s="20">
        <f t="shared" si="0"/>
        <v>-0.63808090483652835</v>
      </c>
      <c r="F5" s="22">
        <v>1392.7785023807301</v>
      </c>
      <c r="G5" s="22">
        <f t="shared" si="1"/>
        <v>0.38452100999530286</v>
      </c>
      <c r="H5" s="22">
        <v>1006.84027606915</v>
      </c>
      <c r="I5" s="22">
        <f t="shared" si="2"/>
        <v>0.27408259934527157</v>
      </c>
      <c r="J5" s="20">
        <v>13.5839762595275</v>
      </c>
      <c r="K5" s="20">
        <f t="shared" si="3"/>
        <v>-0.15050725335452764</v>
      </c>
      <c r="L5" s="20">
        <v>5.2474122049999998</v>
      </c>
      <c r="M5" s="20">
        <v>770.05732608780397</v>
      </c>
      <c r="N5" s="20">
        <v>499.38216088422701</v>
      </c>
      <c r="O5" s="20">
        <v>8.1830415204443003</v>
      </c>
      <c r="P5" s="20">
        <f t="shared" si="4"/>
        <v>-0.74969920133856238</v>
      </c>
      <c r="Q5" s="20">
        <v>0</v>
      </c>
      <c r="R5" s="20">
        <f t="shared" si="5"/>
        <v>-0.53719008264462809</v>
      </c>
      <c r="S5" s="20">
        <v>0</v>
      </c>
      <c r="T5" s="20">
        <f t="shared" si="7"/>
        <v>4.4099159417456735E-2</v>
      </c>
      <c r="U5" s="20">
        <v>2.75E-2</v>
      </c>
      <c r="V5" s="20">
        <f t="shared" si="6"/>
        <v>-0.75126469525648709</v>
      </c>
      <c r="W5" s="20">
        <v>5.2195277210000004</v>
      </c>
      <c r="X5" s="22">
        <v>1392.7785023807301</v>
      </c>
      <c r="Y5" s="22">
        <v>1006.84027606915</v>
      </c>
      <c r="Z5" s="20">
        <v>21.767017779971798</v>
      </c>
      <c r="AA5" s="20">
        <v>0</v>
      </c>
      <c r="AB5" s="20">
        <v>0</v>
      </c>
      <c r="AC5" s="20">
        <v>2.75E-2</v>
      </c>
    </row>
    <row r="6" spans="1:29" ht="20" customHeight="1">
      <c r="A6" s="29">
        <v>944</v>
      </c>
      <c r="B6" s="30" t="s">
        <v>28</v>
      </c>
      <c r="C6" s="21" t="s">
        <v>23</v>
      </c>
      <c r="D6" s="20">
        <v>2.930117369</v>
      </c>
      <c r="E6" s="20">
        <f t="shared" si="0"/>
        <v>-1.1295499712341415</v>
      </c>
      <c r="F6" s="20">
        <v>492.96396910644899</v>
      </c>
      <c r="G6" s="20">
        <f t="shared" si="1"/>
        <v>-0.83213445204003633</v>
      </c>
      <c r="H6" s="20">
        <v>621.91416570823606</v>
      </c>
      <c r="I6" s="20">
        <f t="shared" si="2"/>
        <v>-0.53734745989820387</v>
      </c>
      <c r="J6" s="20">
        <v>7.6585212465915999</v>
      </c>
      <c r="K6" s="20">
        <f t="shared" si="3"/>
        <v>-0.97086663772325044</v>
      </c>
      <c r="L6" s="20">
        <v>2.9158866410000002</v>
      </c>
      <c r="M6" s="20">
        <v>429.45851435314597</v>
      </c>
      <c r="N6" s="20">
        <v>232.33465816433599</v>
      </c>
      <c r="O6" s="20">
        <v>26.357551661408699</v>
      </c>
      <c r="P6" s="20">
        <f t="shared" si="4"/>
        <v>-0.25957383802346196</v>
      </c>
      <c r="Q6" s="20">
        <v>0</v>
      </c>
      <c r="R6" s="20">
        <f t="shared" si="5"/>
        <v>-0.53719008264462809</v>
      </c>
      <c r="S6" s="20">
        <v>0</v>
      </c>
      <c r="T6" s="20">
        <f t="shared" si="7"/>
        <v>4.4099159417456735E-2</v>
      </c>
      <c r="U6" s="20">
        <v>0.20899999999999999</v>
      </c>
      <c r="V6" s="20">
        <f t="shared" si="6"/>
        <v>-0.5697646952564871</v>
      </c>
      <c r="W6" s="20">
        <v>2.930117369</v>
      </c>
      <c r="X6" s="20">
        <v>492.96396910644899</v>
      </c>
      <c r="Y6" s="20">
        <v>621.91416570823606</v>
      </c>
      <c r="Z6" s="20">
        <v>34.016072908000297</v>
      </c>
      <c r="AA6" s="20">
        <v>0</v>
      </c>
      <c r="AB6" s="20">
        <v>0</v>
      </c>
      <c r="AC6" s="20">
        <v>0.20899999999999999</v>
      </c>
    </row>
    <row r="7" spans="1:29" ht="20" customHeight="1">
      <c r="A7" s="29">
        <v>945</v>
      </c>
      <c r="B7" s="30" t="s">
        <v>28</v>
      </c>
      <c r="C7" s="21" t="s">
        <v>23</v>
      </c>
      <c r="D7" s="20">
        <v>4.843451977</v>
      </c>
      <c r="E7" s="20">
        <f t="shared" si="0"/>
        <v>-0.71881330592705506</v>
      </c>
      <c r="F7" s="20">
        <v>403.03184223892703</v>
      </c>
      <c r="G7" s="20">
        <f t="shared" si="1"/>
        <v>-0.95373330304733983</v>
      </c>
      <c r="H7" s="20">
        <v>386.54031948523698</v>
      </c>
      <c r="I7" s="20">
        <f t="shared" si="2"/>
        <v>-1.0335190856837801</v>
      </c>
      <c r="J7" s="20">
        <v>11.4440971029472</v>
      </c>
      <c r="K7" s="20">
        <f t="shared" si="3"/>
        <v>-0.4467663496911462</v>
      </c>
      <c r="L7" s="20">
        <v>4.9124689100000003</v>
      </c>
      <c r="M7" s="20">
        <v>302.91508744405502</v>
      </c>
      <c r="N7" s="20">
        <v>259.67642742890501</v>
      </c>
      <c r="O7" s="20">
        <v>10.061163956709599</v>
      </c>
      <c r="P7" s="20">
        <f t="shared" si="4"/>
        <v>-0.69905049420504917</v>
      </c>
      <c r="Q7" s="20">
        <v>0</v>
      </c>
      <c r="R7" s="20">
        <f t="shared" si="5"/>
        <v>-0.53719008264462809</v>
      </c>
      <c r="S7" s="20">
        <v>0</v>
      </c>
      <c r="T7" s="20">
        <f t="shared" si="7"/>
        <v>4.4099159417456735E-2</v>
      </c>
      <c r="U7" s="20">
        <v>4.2000000000000003E-2</v>
      </c>
      <c r="V7" s="20">
        <f t="shared" si="6"/>
        <v>-0.73676469525648702</v>
      </c>
      <c r="W7" s="20">
        <v>4.843451977</v>
      </c>
      <c r="X7" s="20">
        <v>403.03184223892703</v>
      </c>
      <c r="Y7" s="20">
        <v>386.54031948523698</v>
      </c>
      <c r="Z7" s="20">
        <v>21.505261059656899</v>
      </c>
      <c r="AA7" s="20">
        <v>0</v>
      </c>
      <c r="AB7" s="20">
        <v>0</v>
      </c>
      <c r="AC7" s="20">
        <v>4.2000000000000003E-2</v>
      </c>
    </row>
    <row r="8" spans="1:29" ht="20" customHeight="1">
      <c r="A8" s="29">
        <v>946</v>
      </c>
      <c r="B8" s="30" t="s">
        <v>28</v>
      </c>
      <c r="C8" s="21" t="s">
        <v>23</v>
      </c>
      <c r="D8" s="20">
        <v>9.3605880740000007</v>
      </c>
      <c r="E8" s="20">
        <f t="shared" si="0"/>
        <v>0.25088295601399663</v>
      </c>
      <c r="F8" s="22">
        <v>1378.4992260594399</v>
      </c>
      <c r="G8" s="22">
        <f t="shared" si="1"/>
        <v>0.36521374289994701</v>
      </c>
      <c r="H8" s="22">
        <v>1080.8218703329401</v>
      </c>
      <c r="I8" s="22">
        <f t="shared" si="2"/>
        <v>0.43003691837057184</v>
      </c>
      <c r="J8" s="20">
        <v>17.880493209693601</v>
      </c>
      <c r="K8" s="20">
        <f t="shared" si="3"/>
        <v>0.44433111643703693</v>
      </c>
      <c r="L8" s="20">
        <v>9.4464216230000009</v>
      </c>
      <c r="M8" s="22">
        <v>1282.27724375291</v>
      </c>
      <c r="N8" s="20">
        <v>595.712531036521</v>
      </c>
      <c r="O8" s="20">
        <v>15.0592976702348</v>
      </c>
      <c r="P8" s="20">
        <f t="shared" si="4"/>
        <v>-0.56426215145255509</v>
      </c>
      <c r="Q8" s="20">
        <v>0</v>
      </c>
      <c r="R8" s="20">
        <f t="shared" si="5"/>
        <v>-0.53719008264462809</v>
      </c>
      <c r="S8" s="20">
        <v>0</v>
      </c>
      <c r="T8" s="20">
        <f t="shared" si="7"/>
        <v>4.4099159417456735E-2</v>
      </c>
      <c r="U8" s="20">
        <v>3.2500000000000001E-2</v>
      </c>
      <c r="V8" s="20">
        <f t="shared" si="6"/>
        <v>-0.74626469525648709</v>
      </c>
      <c r="W8" s="20">
        <v>9.3605880740000007</v>
      </c>
      <c r="X8" s="22">
        <v>1378.4992260594399</v>
      </c>
      <c r="Y8" s="22">
        <v>1080.8218703329401</v>
      </c>
      <c r="Z8" s="20">
        <v>32.939790879928402</v>
      </c>
      <c r="AA8" s="20">
        <v>0</v>
      </c>
      <c r="AB8" s="20">
        <v>0</v>
      </c>
      <c r="AC8" s="20">
        <v>3.2500000000000001E-2</v>
      </c>
    </row>
    <row r="9" spans="1:29" ht="20" customHeight="1">
      <c r="A9" s="29">
        <v>947</v>
      </c>
      <c r="B9" s="30" t="s">
        <v>28</v>
      </c>
      <c r="C9" s="21" t="s">
        <v>23</v>
      </c>
      <c r="D9" s="20">
        <v>3.32446909</v>
      </c>
      <c r="E9" s="20">
        <f t="shared" si="0"/>
        <v>-1.0448942554150658</v>
      </c>
      <c r="F9" s="20">
        <v>666.84941861227696</v>
      </c>
      <c r="G9" s="20">
        <f t="shared" si="1"/>
        <v>-0.59702079907434391</v>
      </c>
      <c r="H9" s="20">
        <v>418.848321257576</v>
      </c>
      <c r="I9" s="20">
        <f t="shared" si="2"/>
        <v>-0.96541332957493353</v>
      </c>
      <c r="J9" s="20">
        <v>7.76819604421084</v>
      </c>
      <c r="K9" s="20">
        <f t="shared" si="3"/>
        <v>-0.95568252962365907</v>
      </c>
      <c r="L9" s="20">
        <v>3.2617835999999998</v>
      </c>
      <c r="M9" s="20">
        <v>443.004098720667</v>
      </c>
      <c r="N9" s="20">
        <v>276.79527448057502</v>
      </c>
      <c r="O9" s="20">
        <v>14.578477092320201</v>
      </c>
      <c r="P9" s="20">
        <f t="shared" si="4"/>
        <v>-0.57722879311782882</v>
      </c>
      <c r="Q9" s="20">
        <v>0</v>
      </c>
      <c r="R9" s="20">
        <f t="shared" si="5"/>
        <v>-0.53719008264462809</v>
      </c>
      <c r="S9" s="20">
        <v>0</v>
      </c>
      <c r="T9" s="20">
        <f t="shared" si="7"/>
        <v>4.4099159417456735E-2</v>
      </c>
      <c r="U9" s="20">
        <v>7.5499999999999998E-2</v>
      </c>
      <c r="V9" s="20">
        <f t="shared" si="6"/>
        <v>-0.70326469525648705</v>
      </c>
      <c r="W9" s="20">
        <v>3.32446909</v>
      </c>
      <c r="X9" s="20">
        <v>666.84941861227696</v>
      </c>
      <c r="Y9" s="20">
        <v>418.848321257576</v>
      </c>
      <c r="Z9" s="20">
        <v>22.346673136531098</v>
      </c>
      <c r="AA9" s="20">
        <v>0</v>
      </c>
      <c r="AB9" s="20">
        <v>0</v>
      </c>
      <c r="AC9" s="20">
        <v>7.5499999999999998E-2</v>
      </c>
    </row>
    <row r="10" spans="1:29" ht="20" customHeight="1">
      <c r="A10" s="29">
        <v>948</v>
      </c>
      <c r="B10" s="30" t="s">
        <v>28</v>
      </c>
      <c r="C10" s="21" t="s">
        <v>23</v>
      </c>
      <c r="D10" s="20">
        <v>3.4643239970000002</v>
      </c>
      <c r="E10" s="20">
        <f t="shared" si="0"/>
        <v>-1.0148715202971041</v>
      </c>
      <c r="F10" s="20">
        <v>515.15076710761298</v>
      </c>
      <c r="G10" s="20">
        <f t="shared" si="1"/>
        <v>-0.80213528223893837</v>
      </c>
      <c r="H10" s="20">
        <v>275.77156943162402</v>
      </c>
      <c r="I10" s="20">
        <f t="shared" si="2"/>
        <v>-1.2670212851943685</v>
      </c>
      <c r="J10" s="20">
        <v>9.1790475102209808</v>
      </c>
      <c r="K10" s="20">
        <f t="shared" si="3"/>
        <v>-0.76035487333987162</v>
      </c>
      <c r="L10" s="20">
        <v>3.5189204219999999</v>
      </c>
      <c r="M10" s="22">
        <v>508.94401814724</v>
      </c>
      <c r="N10" s="20">
        <v>228.14413796503499</v>
      </c>
      <c r="O10" s="20">
        <v>13.4438306403844</v>
      </c>
      <c r="P10" s="20">
        <f t="shared" si="4"/>
        <v>-0.60782763733293432</v>
      </c>
      <c r="Q10" s="20">
        <v>0</v>
      </c>
      <c r="R10" s="20">
        <f t="shared" si="5"/>
        <v>-0.53719008264462809</v>
      </c>
      <c r="S10" s="20">
        <v>0</v>
      </c>
      <c r="T10" s="20">
        <f t="shared" si="7"/>
        <v>4.4099159417456735E-2</v>
      </c>
      <c r="U10" s="20">
        <v>5.7000000000000002E-2</v>
      </c>
      <c r="V10" s="20">
        <f t="shared" si="6"/>
        <v>-0.72176469525648701</v>
      </c>
      <c r="W10" s="20">
        <v>3.4643239970000002</v>
      </c>
      <c r="X10" s="20">
        <v>515.15076710761298</v>
      </c>
      <c r="Y10" s="20">
        <v>275.77156943162402</v>
      </c>
      <c r="Z10" s="20">
        <v>22.622878150605299</v>
      </c>
      <c r="AA10" s="20">
        <v>0</v>
      </c>
      <c r="AB10" s="20">
        <v>0</v>
      </c>
      <c r="AC10" s="20">
        <v>5.7000000000000002E-2</v>
      </c>
    </row>
    <row r="11" spans="1:29" ht="20" customHeight="1">
      <c r="A11" s="29">
        <v>949</v>
      </c>
      <c r="B11" s="30" t="s">
        <v>28</v>
      </c>
      <c r="C11" s="21" t="s">
        <v>23</v>
      </c>
      <c r="D11" s="20">
        <v>5.7758798599999999</v>
      </c>
      <c r="E11" s="20">
        <f t="shared" si="0"/>
        <v>-0.51864846403194309</v>
      </c>
      <c r="F11" s="20">
        <v>388.41865537606702</v>
      </c>
      <c r="G11" s="20">
        <f t="shared" si="1"/>
        <v>-0.9734920566093056</v>
      </c>
      <c r="H11" s="20">
        <v>469.25135773348802</v>
      </c>
      <c r="I11" s="20">
        <f t="shared" si="2"/>
        <v>-0.85916296678360948</v>
      </c>
      <c r="J11" s="20">
        <v>11.303073658208801</v>
      </c>
      <c r="K11" s="20">
        <f t="shared" si="3"/>
        <v>-0.46629057290347109</v>
      </c>
      <c r="L11" s="20">
        <v>5.7757754329999997</v>
      </c>
      <c r="M11" s="20">
        <v>438.083911537294</v>
      </c>
      <c r="N11" s="20">
        <v>303.36776275019503</v>
      </c>
      <c r="O11" s="20">
        <v>12.129971432841399</v>
      </c>
      <c r="P11" s="20">
        <f t="shared" si="4"/>
        <v>-0.64325944355204434</v>
      </c>
      <c r="Q11" s="20">
        <v>0</v>
      </c>
      <c r="R11" s="20">
        <f t="shared" si="5"/>
        <v>-0.53719008264462809</v>
      </c>
      <c r="S11" s="20">
        <v>0</v>
      </c>
      <c r="T11" s="20">
        <f t="shared" si="7"/>
        <v>4.4099159417456735E-2</v>
      </c>
      <c r="U11" s="20">
        <v>3.7499999999999999E-2</v>
      </c>
      <c r="V11" s="20">
        <f t="shared" si="6"/>
        <v>-0.74126469525648708</v>
      </c>
      <c r="W11" s="20">
        <v>5.7758798599999999</v>
      </c>
      <c r="X11" s="20">
        <v>438.083911537294</v>
      </c>
      <c r="Y11" s="20">
        <v>469.25135773348802</v>
      </c>
      <c r="Z11" s="20">
        <v>23.4330450910503</v>
      </c>
      <c r="AA11" s="20">
        <v>0</v>
      </c>
      <c r="AB11" s="20">
        <v>0</v>
      </c>
      <c r="AC11" s="20">
        <v>3.7499999999999999E-2</v>
      </c>
    </row>
    <row r="12" spans="1:29" ht="20" customHeight="1">
      <c r="A12" s="29">
        <v>950</v>
      </c>
      <c r="B12" s="30" t="s">
        <v>28</v>
      </c>
      <c r="C12" s="21" t="s">
        <v>23</v>
      </c>
      <c r="D12" s="20">
        <v>8.2765531540000001</v>
      </c>
      <c r="E12" s="20">
        <f t="shared" si="0"/>
        <v>1.8172542343773423E-2</v>
      </c>
      <c r="F12" s="20">
        <v>611.92374934964903</v>
      </c>
      <c r="G12" s="20">
        <f t="shared" si="1"/>
        <v>-0.67128678727877433</v>
      </c>
      <c r="H12" s="20">
        <v>769.84049183177899</v>
      </c>
      <c r="I12" s="20">
        <f>((H12)-(876.821))/(474.3799)</f>
        <v>-0.22551652835253144</v>
      </c>
      <c r="J12" s="20">
        <v>16.627749462003099</v>
      </c>
      <c r="K12" s="20">
        <f t="shared" si="3"/>
        <v>0.27089294377627621</v>
      </c>
      <c r="L12" s="20">
        <v>8.3889493940000008</v>
      </c>
      <c r="M12" s="20">
        <v>756.15591536946295</v>
      </c>
      <c r="N12" s="22">
        <v>1116.5202832237801</v>
      </c>
      <c r="O12" s="20">
        <v>15.402985382522299</v>
      </c>
      <c r="P12" s="20">
        <f t="shared" si="4"/>
        <v>-0.55499367249244436</v>
      </c>
      <c r="Q12" s="20">
        <v>0</v>
      </c>
      <c r="R12" s="20">
        <f t="shared" si="5"/>
        <v>-0.53719008264462809</v>
      </c>
      <c r="S12" s="20">
        <v>0</v>
      </c>
      <c r="T12" s="20">
        <f t="shared" si="7"/>
        <v>4.4099159417456735E-2</v>
      </c>
      <c r="U12" s="20">
        <v>5.1999999999999998E-2</v>
      </c>
      <c r="V12" s="20">
        <f t="shared" si="6"/>
        <v>-0.72676469525648701</v>
      </c>
      <c r="W12" s="20">
        <v>8.2765531540000001</v>
      </c>
      <c r="X12" s="20">
        <v>756.15591536946295</v>
      </c>
      <c r="Y12" s="22">
        <v>1116.5202832237801</v>
      </c>
      <c r="Z12" s="20">
        <v>32.030734844525398</v>
      </c>
      <c r="AA12" s="20">
        <v>0</v>
      </c>
      <c r="AB12" s="20">
        <v>0</v>
      </c>
      <c r="AC12" s="20">
        <v>5.1999999999999998E-2</v>
      </c>
    </row>
    <row r="13" spans="1:29" ht="20" customHeight="1">
      <c r="A13" s="29">
        <v>941</v>
      </c>
      <c r="B13" s="30" t="s">
        <v>28</v>
      </c>
      <c r="C13" s="21" t="s">
        <v>24</v>
      </c>
      <c r="D13" s="20">
        <v>4.3696942329999997</v>
      </c>
      <c r="E13" s="20">
        <f t="shared" si="0"/>
        <v>-0.82051515939291175</v>
      </c>
      <c r="F13" s="22">
        <v>2099.11776652758</v>
      </c>
      <c r="G13" s="22">
        <f t="shared" si="1"/>
        <v>1.3395750705772895</v>
      </c>
      <c r="H13" s="20">
        <v>570.27656955633199</v>
      </c>
      <c r="I13" s="20">
        <f t="shared" si="2"/>
        <v>-0.64620029314831429</v>
      </c>
      <c r="J13" s="20">
        <v>11.6452290735037</v>
      </c>
      <c r="K13" s="20">
        <f>((J13)-(14.67109))/(7.222999)</f>
        <v>-0.41892030256356122</v>
      </c>
      <c r="L13" s="20">
        <v>4.3982114790000004</v>
      </c>
      <c r="M13" s="22">
        <v>2365.4822878306099</v>
      </c>
      <c r="N13" s="22">
        <v>1202.1125437999201</v>
      </c>
      <c r="O13" s="20">
        <v>17.422116314256801</v>
      </c>
      <c r="P13" s="20">
        <f t="shared" si="4"/>
        <v>-0.50054228569734383</v>
      </c>
      <c r="Q13" s="20">
        <v>0</v>
      </c>
      <c r="R13" s="20">
        <f>((Q13)-(0.65))/(1.21)</f>
        <v>-0.53719008264462809</v>
      </c>
      <c r="S13" s="20">
        <v>0</v>
      </c>
      <c r="T13" s="20">
        <f t="shared" si="7"/>
        <v>4.4099159417456735E-2</v>
      </c>
      <c r="U13" s="20">
        <v>2.1000000000000001E-2</v>
      </c>
      <c r="V13" s="20">
        <f t="shared" si="6"/>
        <v>-0.75776469525648704</v>
      </c>
      <c r="W13" s="20">
        <v>4.3696942329999997</v>
      </c>
      <c r="X13" s="22">
        <v>2365.4822878306099</v>
      </c>
      <c r="Y13" s="22">
        <v>1202.1125437999201</v>
      </c>
      <c r="Z13" s="20">
        <v>29.067345387760501</v>
      </c>
      <c r="AA13" s="20">
        <v>0</v>
      </c>
      <c r="AB13" s="20">
        <v>0</v>
      </c>
      <c r="AC13" s="20">
        <v>2.1000000000000001E-2</v>
      </c>
    </row>
    <row r="14" spans="1:29" ht="20" customHeight="1">
      <c r="A14" s="29">
        <v>942</v>
      </c>
      <c r="B14" s="30" t="s">
        <v>28</v>
      </c>
      <c r="C14" s="21" t="s">
        <v>24</v>
      </c>
      <c r="D14" s="20">
        <v>8.5641918179999994</v>
      </c>
      <c r="E14" s="20">
        <f t="shared" si="0"/>
        <v>7.9920103471223192E-2</v>
      </c>
      <c r="F14" s="22">
        <v>1357.1523783298301</v>
      </c>
      <c r="G14" s="22">
        <f t="shared" si="1"/>
        <v>0.33635028501273173</v>
      </c>
      <c r="H14" s="22">
        <v>1071.4913871476299</v>
      </c>
      <c r="I14" s="22">
        <f t="shared" si="2"/>
        <v>0.41036811877490986</v>
      </c>
      <c r="J14" s="20">
        <v>13.113765318117901</v>
      </c>
      <c r="K14" s="20">
        <f t="shared" si="3"/>
        <v>-0.21560638204187746</v>
      </c>
      <c r="L14" s="20">
        <v>8.6057300570000006</v>
      </c>
      <c r="M14" s="22">
        <v>1432.3387562738901</v>
      </c>
      <c r="N14" s="20">
        <v>973.303580655014</v>
      </c>
      <c r="O14" s="20">
        <v>14.9984100528716</v>
      </c>
      <c r="P14" s="20">
        <f t="shared" si="4"/>
        <v>-0.56590415254914939</v>
      </c>
      <c r="Q14" s="20">
        <v>0</v>
      </c>
      <c r="R14" s="20">
        <f t="shared" si="5"/>
        <v>-0.53719008264462809</v>
      </c>
      <c r="S14" s="20">
        <v>0</v>
      </c>
      <c r="T14" s="20">
        <f t="shared" si="7"/>
        <v>4.4099159417456735E-2</v>
      </c>
      <c r="U14" s="20">
        <v>3.1E-2</v>
      </c>
      <c r="V14" s="20">
        <f t="shared" si="6"/>
        <v>-0.74776469525648703</v>
      </c>
      <c r="W14" s="20">
        <v>8.5641918179999994</v>
      </c>
      <c r="X14" s="22">
        <v>1432.3387562738901</v>
      </c>
      <c r="Y14" s="22">
        <v>1071.4913871476299</v>
      </c>
      <c r="Z14" s="20">
        <v>28.112175370989501</v>
      </c>
      <c r="AA14" s="20">
        <v>0</v>
      </c>
      <c r="AB14" s="20">
        <v>0</v>
      </c>
      <c r="AC14" s="20">
        <v>3.1E-2</v>
      </c>
    </row>
    <row r="15" spans="1:29" ht="20" customHeight="1">
      <c r="A15" s="29">
        <v>943</v>
      </c>
      <c r="B15" s="30" t="s">
        <v>28</v>
      </c>
      <c r="C15" s="21" t="s">
        <v>24</v>
      </c>
      <c r="D15" s="20">
        <v>6.7439398769999999</v>
      </c>
      <c r="E15" s="20">
        <f t="shared" si="0"/>
        <v>-0.31083445097997137</v>
      </c>
      <c r="F15" s="20">
        <v>900.08358525252402</v>
      </c>
      <c r="G15" s="20">
        <f t="shared" si="1"/>
        <v>-0.28166067509019427</v>
      </c>
      <c r="H15" s="20">
        <v>636.85917885741901</v>
      </c>
      <c r="I15" s="20">
        <f t="shared" si="2"/>
        <v>-0.50584314626859406</v>
      </c>
      <c r="J15" s="20">
        <v>10.8761328090183</v>
      </c>
      <c r="K15" s="20">
        <f t="shared" si="3"/>
        <v>-0.52539910236477949</v>
      </c>
      <c r="L15" s="20">
        <v>7.0113053320000001</v>
      </c>
      <c r="M15" s="20">
        <v>900.08358525252402</v>
      </c>
      <c r="N15" s="20">
        <v>623.22307386208297</v>
      </c>
      <c r="O15" s="20">
        <v>14.9996998777071</v>
      </c>
      <c r="P15" s="20">
        <f t="shared" si="4"/>
        <v>-0.56586936889549322</v>
      </c>
      <c r="Q15" s="20">
        <v>0</v>
      </c>
      <c r="R15" s="20">
        <f t="shared" si="5"/>
        <v>-0.53719008264462809</v>
      </c>
      <c r="S15" s="20">
        <v>0</v>
      </c>
      <c r="T15" s="20">
        <f t="shared" si="7"/>
        <v>4.4099159417456735E-2</v>
      </c>
      <c r="U15" s="20">
        <v>4.3999999999999997E-2</v>
      </c>
      <c r="V15" s="20">
        <f t="shared" si="6"/>
        <v>-0.73476469525648702</v>
      </c>
      <c r="W15" s="20">
        <v>6.7439398769999999</v>
      </c>
      <c r="X15" s="20">
        <v>900.08358525252402</v>
      </c>
      <c r="Y15" s="20">
        <v>636.85917885741901</v>
      </c>
      <c r="Z15" s="20">
        <v>25.875832686725399</v>
      </c>
      <c r="AA15" s="20">
        <v>0</v>
      </c>
      <c r="AB15" s="20">
        <v>0</v>
      </c>
      <c r="AC15" s="20">
        <v>4.3999999999999997E-2</v>
      </c>
    </row>
    <row r="16" spans="1:29" ht="20" customHeight="1">
      <c r="A16" s="29">
        <v>944</v>
      </c>
      <c r="B16" s="30" t="s">
        <v>28</v>
      </c>
      <c r="C16" s="21" t="s">
        <v>24</v>
      </c>
      <c r="D16" s="20">
        <v>3.4386479849999998</v>
      </c>
      <c r="E16" s="20">
        <f t="shared" si="0"/>
        <v>-1.0203834048901963</v>
      </c>
      <c r="F16" s="20">
        <v>775.61196785625395</v>
      </c>
      <c r="G16" s="20">
        <f t="shared" si="1"/>
        <v>-0.44996099429317754</v>
      </c>
      <c r="H16" s="20">
        <v>497.57899795027203</v>
      </c>
      <c r="I16" s="20">
        <f t="shared" si="2"/>
        <v>-0.79944787300163433</v>
      </c>
      <c r="J16" s="20">
        <v>12.536216688829199</v>
      </c>
      <c r="K16" s="20">
        <f t="shared" si="3"/>
        <v>-0.29556605381930695</v>
      </c>
      <c r="L16" s="20">
        <v>3.7150664330000001</v>
      </c>
      <c r="M16" s="20">
        <v>653.82817772960095</v>
      </c>
      <c r="N16" s="20">
        <v>350.75207272494202</v>
      </c>
      <c r="O16" s="20">
        <v>17.373949057137299</v>
      </c>
      <c r="P16" s="20">
        <f t="shared" si="4"/>
        <v>-0.50184124749672554</v>
      </c>
      <c r="Q16" s="20">
        <v>0</v>
      </c>
      <c r="R16" s="20">
        <f t="shared" si="5"/>
        <v>-0.53719008264462809</v>
      </c>
      <c r="S16" s="20">
        <v>0</v>
      </c>
      <c r="T16" s="20">
        <f t="shared" si="7"/>
        <v>4.4099159417456735E-2</v>
      </c>
      <c r="U16" s="20">
        <v>5.6500000000000002E-2</v>
      </c>
      <c r="V16" s="20">
        <f t="shared" si="6"/>
        <v>-0.72226469525648707</v>
      </c>
      <c r="W16" s="20">
        <v>3.4386479849999998</v>
      </c>
      <c r="X16" s="20">
        <v>775.61196785625395</v>
      </c>
      <c r="Y16" s="20">
        <v>497.57899795027203</v>
      </c>
      <c r="Z16" s="20">
        <v>29.910165745966399</v>
      </c>
      <c r="AA16" s="20">
        <v>0</v>
      </c>
      <c r="AB16" s="20">
        <v>0</v>
      </c>
      <c r="AC16" s="20">
        <v>5.6500000000000002E-2</v>
      </c>
    </row>
    <row r="17" spans="1:29" ht="20" customHeight="1">
      <c r="A17" s="29">
        <v>945</v>
      </c>
      <c r="B17" s="30" t="s">
        <v>28</v>
      </c>
      <c r="C17" s="21" t="s">
        <v>24</v>
      </c>
      <c r="D17" s="20">
        <v>5.4717483519999996</v>
      </c>
      <c r="E17" s="20">
        <f t="shared" si="0"/>
        <v>-0.58393655367838071</v>
      </c>
      <c r="F17" s="20">
        <v>693.75146516122595</v>
      </c>
      <c r="G17" s="20">
        <f t="shared" si="1"/>
        <v>-0.56064605665425149</v>
      </c>
      <c r="H17" s="20">
        <v>555.41064057070696</v>
      </c>
      <c r="I17" s="20">
        <f t="shared" si="2"/>
        <v>-0.6775378961656956</v>
      </c>
      <c r="J17" s="20">
        <v>10.9415994636159</v>
      </c>
      <c r="K17" s="20">
        <f t="shared" si="3"/>
        <v>-0.51633546348048787</v>
      </c>
      <c r="L17" s="20">
        <v>5.7898874280000001</v>
      </c>
      <c r="M17" s="20">
        <v>760.56629240442703</v>
      </c>
      <c r="N17" s="20">
        <v>591.62919494910795</v>
      </c>
      <c r="O17" s="20">
        <v>11.6162538261622</v>
      </c>
      <c r="P17" s="20">
        <f t="shared" si="4"/>
        <v>-0.6571132435533712</v>
      </c>
      <c r="Q17" s="20">
        <v>0</v>
      </c>
      <c r="R17" s="20">
        <f t="shared" si="5"/>
        <v>-0.53719008264462809</v>
      </c>
      <c r="S17" s="20">
        <v>0</v>
      </c>
      <c r="T17" s="20">
        <f t="shared" si="7"/>
        <v>4.4099159417456735E-2</v>
      </c>
      <c r="U17" s="20">
        <v>2.5000000000000001E-2</v>
      </c>
      <c r="V17" s="20">
        <f t="shared" si="6"/>
        <v>-0.75376469525648704</v>
      </c>
      <c r="W17" s="20">
        <v>5.4717483519999996</v>
      </c>
      <c r="X17" s="20">
        <v>760.56629240442703</v>
      </c>
      <c r="Y17" s="20">
        <v>591.62919494910795</v>
      </c>
      <c r="Z17" s="20">
        <v>22.557853289778102</v>
      </c>
      <c r="AA17" s="20">
        <v>0</v>
      </c>
      <c r="AB17" s="20">
        <v>0</v>
      </c>
      <c r="AC17" s="20">
        <v>2.5000000000000001E-2</v>
      </c>
    </row>
    <row r="18" spans="1:29" ht="20" customHeight="1">
      <c r="A18" s="29">
        <v>946</v>
      </c>
      <c r="B18" s="30" t="s">
        <v>28</v>
      </c>
      <c r="C18" s="21" t="s">
        <v>24</v>
      </c>
      <c r="D18" s="20">
        <v>2.8921339509999999</v>
      </c>
      <c r="E18" s="20">
        <f t="shared" si="0"/>
        <v>-1.1377038939097956</v>
      </c>
      <c r="F18" s="20">
        <v>575.63624797241596</v>
      </c>
      <c r="G18" s="20">
        <f t="shared" si="1"/>
        <v>-0.72035177247474913</v>
      </c>
      <c r="H18" s="20">
        <v>276.987868422688</v>
      </c>
      <c r="I18" s="20">
        <f t="shared" si="2"/>
        <v>-1.2644573085354418</v>
      </c>
      <c r="J18" s="20">
        <v>8.5673155080976304</v>
      </c>
      <c r="K18" s="20">
        <f t="shared" si="3"/>
        <v>-0.84504711850332104</v>
      </c>
      <c r="L18" s="20">
        <v>3.3853356840000002</v>
      </c>
      <c r="M18" s="20">
        <v>854.694855582748</v>
      </c>
      <c r="N18" s="20">
        <v>534.94657760994596</v>
      </c>
      <c r="O18" s="20">
        <v>13.962544441510101</v>
      </c>
      <c r="P18" s="20">
        <f t="shared" si="4"/>
        <v>-0.59383910128649309</v>
      </c>
      <c r="Q18" s="20">
        <v>0</v>
      </c>
      <c r="R18" s="20">
        <f t="shared" si="5"/>
        <v>-0.53719008264462809</v>
      </c>
      <c r="S18" s="20">
        <v>0</v>
      </c>
      <c r="T18" s="20">
        <f t="shared" si="7"/>
        <v>4.4099159417456735E-2</v>
      </c>
      <c r="U18" s="20">
        <v>0.04</v>
      </c>
      <c r="V18" s="20">
        <f t="shared" si="6"/>
        <v>-0.73876469525648703</v>
      </c>
      <c r="W18" s="20">
        <v>3.3746616839999999</v>
      </c>
      <c r="X18" s="20">
        <v>854.694855582748</v>
      </c>
      <c r="Y18" s="20">
        <v>534.94657760994596</v>
      </c>
      <c r="Z18" s="20">
        <v>22.5298599496078</v>
      </c>
      <c r="AA18" s="20">
        <v>0</v>
      </c>
      <c r="AB18" s="20">
        <v>0</v>
      </c>
      <c r="AC18" s="20">
        <v>0.04</v>
      </c>
    </row>
    <row r="19" spans="1:29" ht="20" customHeight="1">
      <c r="A19" s="29">
        <v>947</v>
      </c>
      <c r="B19" s="30" t="s">
        <v>28</v>
      </c>
      <c r="C19" s="21" t="s">
        <v>24</v>
      </c>
      <c r="D19" s="20">
        <v>11.64540672</v>
      </c>
      <c r="E19" s="20">
        <f t="shared" si="0"/>
        <v>0.74136631818474552</v>
      </c>
      <c r="F19" s="20">
        <v>881.956390752522</v>
      </c>
      <c r="G19" s="20">
        <f t="shared" si="1"/>
        <v>-0.30617078176690177</v>
      </c>
      <c r="H19" s="22">
        <v>1063.15865368298</v>
      </c>
      <c r="I19" s="22">
        <f t="shared" si="2"/>
        <v>0.39280259067253898</v>
      </c>
      <c r="J19" s="20">
        <v>16.274210567224799</v>
      </c>
      <c r="K19" s="20">
        <f t="shared" si="3"/>
        <v>0.22194666885940303</v>
      </c>
      <c r="L19" s="20">
        <v>11.64478111</v>
      </c>
      <c r="M19" s="22">
        <v>1101.5652630470099</v>
      </c>
      <c r="N19" s="20">
        <v>795.11316784965197</v>
      </c>
      <c r="O19" s="20">
        <v>36.748834905384399</v>
      </c>
      <c r="P19" s="20">
        <f t="shared" si="4"/>
        <v>2.065552913754214E-2</v>
      </c>
      <c r="Q19" s="20">
        <v>0</v>
      </c>
      <c r="R19" s="20">
        <f t="shared" si="5"/>
        <v>-0.53719008264462809</v>
      </c>
      <c r="S19" s="20">
        <v>0</v>
      </c>
      <c r="T19" s="20">
        <f t="shared" si="7"/>
        <v>4.4099159417456735E-2</v>
      </c>
      <c r="U19" s="20">
        <v>6.0499999999999998E-2</v>
      </c>
      <c r="V19" s="20">
        <f t="shared" si="6"/>
        <v>-0.71826469525648706</v>
      </c>
      <c r="W19" s="20">
        <v>11.64540672</v>
      </c>
      <c r="X19" s="22">
        <v>1101.5652630470099</v>
      </c>
      <c r="Y19" s="22">
        <v>1063.15865368298</v>
      </c>
      <c r="Z19" s="20">
        <v>53.023045472609198</v>
      </c>
      <c r="AA19" s="20">
        <v>0</v>
      </c>
      <c r="AB19" s="20">
        <v>0</v>
      </c>
      <c r="AC19" s="20">
        <v>6.0499999999999998E-2</v>
      </c>
    </row>
    <row r="20" spans="1:29" ht="20" customHeight="1">
      <c r="A20" s="29">
        <v>948</v>
      </c>
      <c r="B20" s="30" t="s">
        <v>28</v>
      </c>
      <c r="C20" s="21" t="s">
        <v>24</v>
      </c>
      <c r="D20" s="20">
        <v>3.981142282</v>
      </c>
      <c r="E20" s="20">
        <f t="shared" si="0"/>
        <v>-0.90392583517592262</v>
      </c>
      <c r="F20" s="20">
        <v>315.05765807886502</v>
      </c>
      <c r="G20" s="20">
        <f t="shared" si="1"/>
        <v>-1.0726847844009049</v>
      </c>
      <c r="H20" s="22">
        <v>265.90937027195002</v>
      </c>
      <c r="I20" s="22">
        <f t="shared" si="2"/>
        <v>-1.2878109501014903</v>
      </c>
      <c r="J20" s="20">
        <v>11.5683356075891</v>
      </c>
      <c r="K20" s="20">
        <f t="shared" si="3"/>
        <v>-0.4295659451719292</v>
      </c>
      <c r="L20" s="20">
        <v>4.3730673790000001</v>
      </c>
      <c r="M20" s="20">
        <v>280.79207608935297</v>
      </c>
      <c r="N20" s="20">
        <v>281.24138007109599</v>
      </c>
      <c r="O20" s="20">
        <v>14.5032690472844</v>
      </c>
      <c r="P20" s="20">
        <f t="shared" si="4"/>
        <v>-0.57925698370516721</v>
      </c>
      <c r="Q20" s="20">
        <v>0</v>
      </c>
      <c r="R20" s="20">
        <f t="shared" si="5"/>
        <v>-0.53719008264462809</v>
      </c>
      <c r="S20" s="20">
        <v>0</v>
      </c>
      <c r="T20" s="20">
        <f t="shared" si="7"/>
        <v>4.4099159417456735E-2</v>
      </c>
      <c r="U20" s="20">
        <v>6.9000000000000006E-2</v>
      </c>
      <c r="V20" s="20">
        <f t="shared" si="6"/>
        <v>-0.70976469525648711</v>
      </c>
      <c r="W20" s="20">
        <v>4.3144402499999996</v>
      </c>
      <c r="X20" s="20">
        <v>315.05765807886502</v>
      </c>
      <c r="Y20" s="20">
        <v>281.24138007109599</v>
      </c>
      <c r="Z20" s="20">
        <v>26.0716046548735</v>
      </c>
      <c r="AA20" s="20">
        <v>0</v>
      </c>
      <c r="AB20" s="20">
        <v>0</v>
      </c>
      <c r="AC20" s="20">
        <v>6.9000000000000006E-2</v>
      </c>
    </row>
    <row r="21" spans="1:29" ht="20" customHeight="1">
      <c r="A21" s="29">
        <v>949</v>
      </c>
      <c r="B21" s="30" t="s">
        <v>28</v>
      </c>
      <c r="C21" s="21" t="s">
        <v>24</v>
      </c>
      <c r="D21" s="20">
        <v>4.0999088290000003</v>
      </c>
      <c r="E21" s="20">
        <f t="shared" si="0"/>
        <v>-0.87843015069875285</v>
      </c>
      <c r="F21" s="20">
        <v>483.76534770085402</v>
      </c>
      <c r="G21" s="20">
        <f t="shared" si="1"/>
        <v>-0.84457207397484557</v>
      </c>
      <c r="H21" s="20">
        <v>287.14348697474702</v>
      </c>
      <c r="I21" s="20">
        <f t="shared" si="2"/>
        <v>-1.2430491111137993</v>
      </c>
      <c r="J21" s="20">
        <v>7.1680788146326204</v>
      </c>
      <c r="K21" s="20">
        <f t="shared" si="3"/>
        <v>-1.038766748461045</v>
      </c>
      <c r="L21" s="20">
        <v>4.1474704740000004</v>
      </c>
      <c r="M21" s="20">
        <v>527.61412930613699</v>
      </c>
      <c r="N21" s="22">
        <v>404.43050428243998</v>
      </c>
      <c r="O21" s="20">
        <v>8.5390439493330508</v>
      </c>
      <c r="P21" s="20">
        <f t="shared" si="4"/>
        <v>-0.74009862237127155</v>
      </c>
      <c r="Q21" s="20">
        <v>0</v>
      </c>
      <c r="R21" s="20">
        <f t="shared" si="5"/>
        <v>-0.53719008264462809</v>
      </c>
      <c r="S21" s="20">
        <v>0</v>
      </c>
      <c r="T21" s="20">
        <f t="shared" si="7"/>
        <v>4.4099159417456735E-2</v>
      </c>
      <c r="U21" s="20">
        <v>2.5000000000000001E-2</v>
      </c>
      <c r="V21" s="20">
        <f t="shared" si="6"/>
        <v>-0.75376469525648704</v>
      </c>
      <c r="W21" s="20">
        <v>4.0999088290000003</v>
      </c>
      <c r="X21" s="20">
        <v>527.61412930613699</v>
      </c>
      <c r="Y21" s="22">
        <v>404.43050428243998</v>
      </c>
      <c r="Z21" s="20">
        <v>15.7071227639657</v>
      </c>
      <c r="AA21" s="20">
        <v>0</v>
      </c>
      <c r="AB21" s="20">
        <v>0</v>
      </c>
      <c r="AC21" s="20">
        <v>2.5000000000000001E-2</v>
      </c>
    </row>
    <row r="22" spans="1:29" ht="20" customHeight="1">
      <c r="A22" s="29">
        <v>950</v>
      </c>
      <c r="B22" s="30" t="s">
        <v>28</v>
      </c>
      <c r="C22" s="21" t="s">
        <v>24</v>
      </c>
      <c r="D22" s="20">
        <v>4.3455281259999996</v>
      </c>
      <c r="E22" s="20">
        <f t="shared" si="0"/>
        <v>-0.82570291179185562</v>
      </c>
      <c r="F22" s="22">
        <v>508.72704284692998</v>
      </c>
      <c r="G22" s="22">
        <f t="shared" si="1"/>
        <v>-0.81082091568823333</v>
      </c>
      <c r="H22" s="20">
        <v>501.47232115773102</v>
      </c>
      <c r="I22" s="20">
        <f t="shared" si="2"/>
        <v>-0.79124068882823451</v>
      </c>
      <c r="J22" s="20">
        <v>8.1673551141740592</v>
      </c>
      <c r="K22" s="20">
        <f t="shared" si="3"/>
        <v>-0.9004202943716233</v>
      </c>
      <c r="L22" s="20">
        <v>4.2835392949999997</v>
      </c>
      <c r="M22" s="20">
        <v>511.52565155866199</v>
      </c>
      <c r="N22" s="20">
        <v>442.92223451864902</v>
      </c>
      <c r="O22" s="20">
        <v>12.172886524560701</v>
      </c>
      <c r="P22" s="20">
        <f t="shared" si="4"/>
        <v>-0.64210212075448436</v>
      </c>
      <c r="Q22" s="20">
        <v>0</v>
      </c>
      <c r="R22" s="20">
        <f t="shared" si="5"/>
        <v>-0.53719008264462809</v>
      </c>
      <c r="S22" s="20">
        <v>0</v>
      </c>
      <c r="T22" s="20">
        <f t="shared" si="7"/>
        <v>4.4099159417456735E-2</v>
      </c>
      <c r="U22" s="20">
        <v>4.4499999999999998E-2</v>
      </c>
      <c r="V22" s="20">
        <f t="shared" si="6"/>
        <v>-0.73426469525648708</v>
      </c>
      <c r="W22" s="20">
        <v>4.3455281259999996</v>
      </c>
      <c r="X22" s="20">
        <v>511.52565155866199</v>
      </c>
      <c r="Y22" s="20">
        <v>501.47232115773102</v>
      </c>
      <c r="Z22" s="20">
        <v>20.3402416387347</v>
      </c>
      <c r="AA22" s="20">
        <v>0</v>
      </c>
      <c r="AB22" s="20">
        <v>0</v>
      </c>
      <c r="AC22" s="20">
        <v>4.4499999999999998E-2</v>
      </c>
    </row>
    <row r="23" spans="1:29" ht="20" customHeight="1">
      <c r="A23" s="29">
        <v>941</v>
      </c>
      <c r="B23" s="30" t="s">
        <v>28</v>
      </c>
      <c r="C23" s="21" t="s">
        <v>26</v>
      </c>
      <c r="D23" s="20">
        <v>6.801516533</v>
      </c>
      <c r="E23" s="20">
        <f t="shared" si="0"/>
        <v>-0.29847443638237137</v>
      </c>
      <c r="F23" s="20">
        <v>678.54547802292097</v>
      </c>
      <c r="G23" s="20">
        <f t="shared" si="1"/>
        <v>-0.58120634616206557</v>
      </c>
      <c r="H23" s="22">
        <v>1087.2969127264901</v>
      </c>
      <c r="I23" s="22">
        <f>((H23)-(876.821))/(474.3799)</f>
        <v>0.44368640561391837</v>
      </c>
      <c r="J23" s="20">
        <v>9.2752808977950796</v>
      </c>
      <c r="K23" s="20">
        <f>((J23)-(14.67109))/(7.222999)</f>
        <v>-0.74703168340531689</v>
      </c>
      <c r="L23" s="20">
        <v>6.6856474879999999</v>
      </c>
      <c r="M23" s="22">
        <v>1220.30332074942</v>
      </c>
      <c r="N23" s="24">
        <v>1732.8417822331</v>
      </c>
      <c r="O23" s="20">
        <v>9.7029973932656599</v>
      </c>
      <c r="P23" s="20">
        <f>((O23)-(35.9829))/(37.08135)</f>
        <v>-0.70870943497834726</v>
      </c>
      <c r="Q23" s="20">
        <v>0</v>
      </c>
      <c r="R23" s="20">
        <f t="shared" si="5"/>
        <v>-0.53719008264462809</v>
      </c>
      <c r="S23" s="20">
        <v>0</v>
      </c>
      <c r="T23" s="20">
        <f t="shared" si="7"/>
        <v>4.4099159417456735E-2</v>
      </c>
      <c r="U23" s="20">
        <v>0.02</v>
      </c>
      <c r="V23" s="20">
        <f>((U23)-(VALUE(U$44))/VALUE(U$45))</f>
        <v>-0.75876469525648704</v>
      </c>
      <c r="W23" s="20">
        <v>6.801516533</v>
      </c>
      <c r="X23" s="22">
        <v>1220.30332074942</v>
      </c>
      <c r="Y23" s="24">
        <v>1732.8417822331</v>
      </c>
      <c r="Z23" s="20">
        <v>18.9782782910608</v>
      </c>
      <c r="AA23" s="20">
        <v>0</v>
      </c>
      <c r="AB23" s="20">
        <v>0</v>
      </c>
      <c r="AC23" s="20">
        <v>0.02</v>
      </c>
    </row>
    <row r="24" spans="1:29" ht="20" customHeight="1">
      <c r="A24" s="29">
        <v>942</v>
      </c>
      <c r="B24" s="30" t="s">
        <v>28</v>
      </c>
      <c r="C24" s="21" t="s">
        <v>26</v>
      </c>
      <c r="D24" s="20">
        <v>20.582504270000001</v>
      </c>
      <c r="E24" s="20">
        <f t="shared" si="0"/>
        <v>2.6598983041023554</v>
      </c>
      <c r="F24" s="20">
        <v>924.96771149805704</v>
      </c>
      <c r="G24" s="20">
        <f t="shared" si="1"/>
        <v>-0.24801439911325784</v>
      </c>
      <c r="H24" s="22">
        <v>2362.0097287470799</v>
      </c>
      <c r="I24" s="22">
        <f t="shared" si="2"/>
        <v>3.1308002905415679</v>
      </c>
      <c r="J24" s="20">
        <v>25.900632589152099</v>
      </c>
      <c r="K24" s="20">
        <f t="shared" si="3"/>
        <v>1.5546925299521848</v>
      </c>
      <c r="L24" s="20">
        <v>20.697679520000001</v>
      </c>
      <c r="M24" s="22">
        <v>1041.5648084090899</v>
      </c>
      <c r="N24" s="22">
        <v>1183.4883002700101</v>
      </c>
      <c r="O24" s="20">
        <v>43.136582638235701</v>
      </c>
      <c r="P24" s="20">
        <f t="shared" si="4"/>
        <v>0.19291861375693442</v>
      </c>
      <c r="Q24" s="20">
        <v>0</v>
      </c>
      <c r="R24" s="20">
        <f t="shared" si="5"/>
        <v>-0.53719008264462809</v>
      </c>
      <c r="S24" s="20">
        <v>0</v>
      </c>
      <c r="T24" s="20">
        <f t="shared" si="7"/>
        <v>4.4099159417456735E-2</v>
      </c>
      <c r="U24" s="20">
        <v>6.8500000000000005E-2</v>
      </c>
      <c r="V24" s="20">
        <f t="shared" si="6"/>
        <v>-0.71026469525648706</v>
      </c>
      <c r="W24" s="20">
        <v>20.582504270000001</v>
      </c>
      <c r="X24" s="22">
        <v>1041.5648084090899</v>
      </c>
      <c r="Y24" s="22">
        <v>2362.0097287470799</v>
      </c>
      <c r="Z24" s="20">
        <v>69.037215227387804</v>
      </c>
      <c r="AA24" s="20">
        <v>0</v>
      </c>
      <c r="AB24" s="20">
        <v>0</v>
      </c>
      <c r="AC24" s="20">
        <v>6.8500000000000005E-2</v>
      </c>
    </row>
    <row r="25" spans="1:29" ht="20" customHeight="1">
      <c r="A25" s="29">
        <v>943</v>
      </c>
      <c r="B25" s="30" t="s">
        <v>28</v>
      </c>
      <c r="C25" s="21" t="s">
        <v>26</v>
      </c>
      <c r="D25" s="20">
        <v>22.483634949999999</v>
      </c>
      <c r="E25" s="20">
        <f t="shared" si="0"/>
        <v>3.0680151450099822</v>
      </c>
      <c r="F25" s="24">
        <v>2483.6964533445998</v>
      </c>
      <c r="G25" s="24">
        <f t="shared" si="1"/>
        <v>1.8595708503694794</v>
      </c>
      <c r="H25" s="22">
        <v>1619.63548638306</v>
      </c>
      <c r="I25" s="22">
        <f t="shared" si="2"/>
        <v>1.5658641657942505</v>
      </c>
      <c r="J25" s="20">
        <v>32.788856996312802</v>
      </c>
      <c r="K25" s="20">
        <f t="shared" si="3"/>
        <v>2.5083441097406776</v>
      </c>
      <c r="L25" s="20">
        <v>26.486986160000001</v>
      </c>
      <c r="M25" s="22">
        <v>3688.2733498166299</v>
      </c>
      <c r="N25" s="22">
        <v>1495.04248083527</v>
      </c>
      <c r="O25" s="20">
        <v>68.699199537739602</v>
      </c>
      <c r="P25" s="20">
        <f t="shared" si="4"/>
        <v>0.88228447825496104</v>
      </c>
      <c r="Q25" s="20">
        <v>2</v>
      </c>
      <c r="R25" s="20">
        <f t="shared" si="5"/>
        <v>1.115702479338843</v>
      </c>
      <c r="S25" s="20">
        <v>2.0500000000000001E-2</v>
      </c>
      <c r="T25" s="20">
        <f t="shared" si="7"/>
        <v>6.4599159417456739E-2</v>
      </c>
      <c r="U25" s="20">
        <v>0.109</v>
      </c>
      <c r="V25" s="20">
        <f t="shared" si="6"/>
        <v>-0.66976469525648707</v>
      </c>
      <c r="W25" s="20">
        <v>26.3399353</v>
      </c>
      <c r="X25" s="22">
        <v>3688.2733498166299</v>
      </c>
      <c r="Y25" s="22">
        <v>1619.63548638306</v>
      </c>
      <c r="Z25" s="20">
        <v>101.48805653405201</v>
      </c>
      <c r="AA25" s="20">
        <v>2</v>
      </c>
      <c r="AB25" s="20">
        <v>2.0500000000000001E-2</v>
      </c>
      <c r="AC25" s="20">
        <v>0.109</v>
      </c>
    </row>
    <row r="26" spans="1:29" ht="20" customHeight="1">
      <c r="A26" s="29">
        <v>944</v>
      </c>
      <c r="B26" s="30" t="s">
        <v>28</v>
      </c>
      <c r="C26" s="21" t="s">
        <v>26</v>
      </c>
      <c r="D26" s="20">
        <v>19.05661392</v>
      </c>
      <c r="E26" s="20">
        <f t="shared" si="0"/>
        <v>2.3323345254706656</v>
      </c>
      <c r="F26" s="22">
        <v>2201.9376964421099</v>
      </c>
      <c r="G26" s="22">
        <f t="shared" si="1"/>
        <v>1.4785997525652517</v>
      </c>
      <c r="H26" s="22">
        <v>1519.83325114996</v>
      </c>
      <c r="I26" s="22">
        <f t="shared" si="2"/>
        <v>1.3554795452968389</v>
      </c>
      <c r="J26" s="20">
        <v>33.154646641022502</v>
      </c>
      <c r="K26" s="20">
        <f t="shared" si="3"/>
        <v>2.5589864599209418</v>
      </c>
      <c r="L26" s="20">
        <v>19.07711411</v>
      </c>
      <c r="M26" s="22">
        <v>1527.82586908702</v>
      </c>
      <c r="N26" s="20">
        <v>963.05019212510194</v>
      </c>
      <c r="O26" s="20">
        <v>53.259161814651399</v>
      </c>
      <c r="P26" s="20">
        <f t="shared" si="4"/>
        <v>0.46590164097724052</v>
      </c>
      <c r="Q26" s="20">
        <v>2</v>
      </c>
      <c r="R26" s="20">
        <f t="shared" si="5"/>
        <v>1.115702479338843</v>
      </c>
      <c r="S26" s="20">
        <v>2.5499999999999998E-2</v>
      </c>
      <c r="T26" s="20">
        <f t="shared" si="7"/>
        <v>6.959915941745673E-2</v>
      </c>
      <c r="U26" s="20">
        <v>7.5999999999999998E-2</v>
      </c>
      <c r="V26" s="20">
        <f t="shared" si="6"/>
        <v>-0.7027646952564871</v>
      </c>
      <c r="W26" s="20">
        <v>19.05661392</v>
      </c>
      <c r="X26" s="22">
        <v>2201.9376964421099</v>
      </c>
      <c r="Y26" s="22">
        <v>1519.83325114996</v>
      </c>
      <c r="Z26" s="20">
        <v>86.413808455673902</v>
      </c>
      <c r="AA26" s="20">
        <v>2</v>
      </c>
      <c r="AB26" s="20">
        <v>2.5499999999999998E-2</v>
      </c>
      <c r="AC26" s="20">
        <v>7.5999999999999998E-2</v>
      </c>
    </row>
    <row r="27" spans="1:29" ht="20" customHeight="1">
      <c r="A27" s="29">
        <v>945</v>
      </c>
      <c r="B27" s="30" t="s">
        <v>28</v>
      </c>
      <c r="C27" s="21" t="s">
        <v>26</v>
      </c>
      <c r="D27" s="20">
        <v>13.539179799999999</v>
      </c>
      <c r="E27" s="20">
        <f t="shared" si="0"/>
        <v>1.1479036987742308</v>
      </c>
      <c r="F27" s="22">
        <v>3626.83033110722</v>
      </c>
      <c r="G27" s="22">
        <f t="shared" si="1"/>
        <v>3.4052227872821126</v>
      </c>
      <c r="H27" s="22">
        <v>1360.0297591763799</v>
      </c>
      <c r="I27" s="22">
        <f t="shared" si="2"/>
        <v>1.0186113686022107</v>
      </c>
      <c r="J27" s="20">
        <v>40.281576788235</v>
      </c>
      <c r="K27" s="20">
        <f t="shared" si="3"/>
        <v>3.5456860492760698</v>
      </c>
      <c r="L27" s="20">
        <v>28.950778960000001</v>
      </c>
      <c r="M27" s="22">
        <v>2274.8288232140699</v>
      </c>
      <c r="N27" s="22">
        <v>2449.3318377933101</v>
      </c>
      <c r="O27" s="20">
        <v>151.843188086656</v>
      </c>
      <c r="P27" s="20">
        <f t="shared" si="4"/>
        <v>3.1244894828978986</v>
      </c>
      <c r="Q27" s="20">
        <v>0</v>
      </c>
      <c r="R27" s="20">
        <f t="shared" si="5"/>
        <v>-0.53719008264462809</v>
      </c>
      <c r="S27" s="20">
        <v>0</v>
      </c>
      <c r="T27" s="20">
        <f t="shared" si="7"/>
        <v>4.4099159417456735E-2</v>
      </c>
      <c r="U27" s="20">
        <v>0.19</v>
      </c>
      <c r="V27" s="20">
        <f t="shared" si="6"/>
        <v>-0.58876469525648711</v>
      </c>
      <c r="W27" s="20">
        <v>28.950778960000001</v>
      </c>
      <c r="X27" s="22">
        <v>3626.83033110722</v>
      </c>
      <c r="Y27" s="22">
        <v>2449.3318377933101</v>
      </c>
      <c r="Z27" s="20">
        <v>192.12476487489101</v>
      </c>
      <c r="AA27" s="20">
        <v>0</v>
      </c>
      <c r="AB27" s="20">
        <v>0</v>
      </c>
      <c r="AC27" s="20">
        <v>0.19</v>
      </c>
    </row>
    <row r="28" spans="1:29" ht="20" customHeight="1">
      <c r="A28" s="29">
        <v>946</v>
      </c>
      <c r="B28" s="30" t="s">
        <v>28</v>
      </c>
      <c r="C28" s="21" t="s">
        <v>26</v>
      </c>
      <c r="D28" s="20">
        <v>10.72383308</v>
      </c>
      <c r="E28" s="20">
        <f t="shared" si="0"/>
        <v>0.54353156301655114</v>
      </c>
      <c r="F28" s="22">
        <v>1163.9179816052799</v>
      </c>
      <c r="G28" s="22">
        <f t="shared" si="1"/>
        <v>7.5074571480369126E-2</v>
      </c>
      <c r="H28" s="22">
        <v>1053.0194447373699</v>
      </c>
      <c r="I28" s="22">
        <f t="shared" si="2"/>
        <v>0.37142898494934096</v>
      </c>
      <c r="J28" s="20">
        <v>17.438488739819402</v>
      </c>
      <c r="K28" s="20">
        <f t="shared" si="3"/>
        <v>0.38313707918544671</v>
      </c>
      <c r="L28" s="20">
        <v>28.45738983</v>
      </c>
      <c r="M28" s="22">
        <v>1260.3058746705501</v>
      </c>
      <c r="N28" s="22">
        <v>1944.17056097164</v>
      </c>
      <c r="O28" s="20">
        <v>94.173378671677298</v>
      </c>
      <c r="P28" s="20">
        <f t="shared" si="4"/>
        <v>1.5692653765754834</v>
      </c>
      <c r="Q28" s="20">
        <v>2</v>
      </c>
      <c r="R28" s="20">
        <f t="shared" si="5"/>
        <v>1.115702479338843</v>
      </c>
      <c r="S28" s="20">
        <v>3.1E-2</v>
      </c>
      <c r="T28" s="20">
        <f t="shared" si="7"/>
        <v>7.5099159417456735E-2</v>
      </c>
      <c r="U28" s="20">
        <v>0.13350000000000001</v>
      </c>
      <c r="V28" s="20">
        <f t="shared" si="6"/>
        <v>-0.64526469525648711</v>
      </c>
      <c r="W28" s="20">
        <v>28.321380619999999</v>
      </c>
      <c r="X28" s="22">
        <v>1260.3058746705501</v>
      </c>
      <c r="Y28" s="22">
        <v>1944.17056097164</v>
      </c>
      <c r="Z28" s="20">
        <v>111.611867411497</v>
      </c>
      <c r="AA28" s="20">
        <v>2</v>
      </c>
      <c r="AB28" s="20">
        <v>3.1E-2</v>
      </c>
      <c r="AC28" s="20">
        <v>0.13350000000000001</v>
      </c>
    </row>
    <row r="29" spans="1:29" ht="20" customHeight="1">
      <c r="A29" s="29">
        <v>947</v>
      </c>
      <c r="B29" s="30" t="s">
        <v>28</v>
      </c>
      <c r="C29" s="21" t="s">
        <v>26</v>
      </c>
      <c r="D29" s="20">
        <v>8.3776540760000007</v>
      </c>
      <c r="E29" s="20">
        <f t="shared" si="0"/>
        <v>3.9875936715110721E-2</v>
      </c>
      <c r="F29" s="22">
        <v>1516.0152964106401</v>
      </c>
      <c r="G29" s="22">
        <f t="shared" si="1"/>
        <v>0.55115170224987053</v>
      </c>
      <c r="H29" s="22">
        <v>741.47731304895001</v>
      </c>
      <c r="I29" s="22">
        <f t="shared" si="2"/>
        <v>-0.2853065379689359</v>
      </c>
      <c r="J29" s="20">
        <v>18.284954187996401</v>
      </c>
      <c r="K29" s="20">
        <f t="shared" si="3"/>
        <v>0.50032738312664893</v>
      </c>
      <c r="L29" s="20">
        <v>8.4198522570000005</v>
      </c>
      <c r="M29" s="22">
        <v>2131.3822332284299</v>
      </c>
      <c r="N29" s="20">
        <v>868.05007581002496</v>
      </c>
      <c r="O29" s="22">
        <v>28.43986411509</v>
      </c>
      <c r="P29" s="22">
        <f t="shared" si="4"/>
        <v>-0.20341858872209348</v>
      </c>
      <c r="Q29" s="20">
        <v>0</v>
      </c>
      <c r="R29" s="20">
        <f t="shared" si="5"/>
        <v>-0.53719008264462809</v>
      </c>
      <c r="S29" s="20">
        <v>0</v>
      </c>
      <c r="T29" s="20">
        <f t="shared" si="7"/>
        <v>4.4099159417456735E-2</v>
      </c>
      <c r="U29" s="20">
        <v>4.8000000000000001E-2</v>
      </c>
      <c r="V29" s="20">
        <f t="shared" si="6"/>
        <v>-0.73076469525648702</v>
      </c>
      <c r="W29" s="20">
        <v>8.3776540760000007</v>
      </c>
      <c r="X29" s="22">
        <v>2131.3822332284299</v>
      </c>
      <c r="Y29" s="20">
        <v>868.05007581002496</v>
      </c>
      <c r="Z29" s="20">
        <v>46.724818303086501</v>
      </c>
      <c r="AA29" s="20">
        <v>0</v>
      </c>
      <c r="AB29" s="20">
        <v>0</v>
      </c>
      <c r="AC29" s="20">
        <v>4.8000000000000001E-2</v>
      </c>
    </row>
    <row r="30" spans="1:29" ht="20" customHeight="1">
      <c r="A30" s="29">
        <v>948</v>
      </c>
      <c r="B30" s="30" t="s">
        <v>28</v>
      </c>
      <c r="C30" s="21" t="s">
        <v>26</v>
      </c>
      <c r="D30" s="20">
        <v>8.2369527819999995</v>
      </c>
      <c r="E30" s="20">
        <f t="shared" si="0"/>
        <v>9.6715072021980285E-3</v>
      </c>
      <c r="F30" s="20">
        <v>712.693986234264</v>
      </c>
      <c r="G30" s="20">
        <f t="shared" si="1"/>
        <v>-0.53503353221061012</v>
      </c>
      <c r="H30" s="20">
        <v>466.829590432011</v>
      </c>
      <c r="I30" s="20">
        <f t="shared" si="2"/>
        <v>-0.86426808886293249</v>
      </c>
      <c r="J30" s="20">
        <v>15.768490558213299</v>
      </c>
      <c r="K30" s="20">
        <f t="shared" si="3"/>
        <v>0.15193142878924668</v>
      </c>
      <c r="L30" s="20">
        <v>14.037004469999999</v>
      </c>
      <c r="M30" s="22">
        <v>2003.13464822066</v>
      </c>
      <c r="N30" s="22">
        <v>1486.7374490889699</v>
      </c>
      <c r="O30" s="20">
        <v>125.245733652788</v>
      </c>
      <c r="P30" s="20">
        <f t="shared" si="4"/>
        <v>2.4072163945699927</v>
      </c>
      <c r="Q30" s="20">
        <v>2</v>
      </c>
      <c r="R30" s="20">
        <f t="shared" si="5"/>
        <v>1.115702479338843</v>
      </c>
      <c r="S30" s="20">
        <v>2.4E-2</v>
      </c>
      <c r="T30" s="20">
        <f t="shared" si="7"/>
        <v>6.8099159417456728E-2</v>
      </c>
      <c r="U30" s="20">
        <v>0.33100000000000002</v>
      </c>
      <c r="V30" s="20">
        <f t="shared" si="6"/>
        <v>-0.44776469525648704</v>
      </c>
      <c r="W30" s="20">
        <v>13.93435478</v>
      </c>
      <c r="X30" s="22">
        <v>2003.13464822066</v>
      </c>
      <c r="Y30" s="22">
        <v>1486.7374490889699</v>
      </c>
      <c r="Z30" s="20">
        <v>141.01422421100099</v>
      </c>
      <c r="AA30" s="20">
        <v>2</v>
      </c>
      <c r="AB30" s="20">
        <v>2.4E-2</v>
      </c>
      <c r="AC30" s="20">
        <v>0.33100000000000002</v>
      </c>
    </row>
    <row r="31" spans="1:29" ht="20" customHeight="1">
      <c r="A31" s="29">
        <v>949</v>
      </c>
      <c r="B31" s="30" t="s">
        <v>28</v>
      </c>
      <c r="C31" s="21" t="s">
        <v>26</v>
      </c>
      <c r="D31" s="20">
        <v>10.15324783</v>
      </c>
      <c r="E31" s="20">
        <f t="shared" si="0"/>
        <v>0.42104369190477203</v>
      </c>
      <c r="F31" s="20">
        <v>638.91445547591195</v>
      </c>
      <c r="G31" s="20">
        <f t="shared" si="1"/>
        <v>-0.63479216664488125</v>
      </c>
      <c r="H31" s="22">
        <v>715.23389754622997</v>
      </c>
      <c r="I31" s="22">
        <f t="shared" si="2"/>
        <v>-0.34062805454820083</v>
      </c>
      <c r="J31" s="20">
        <v>16.291819797826602</v>
      </c>
      <c r="K31" s="20">
        <f t="shared" si="3"/>
        <v>0.22438460780994182</v>
      </c>
      <c r="L31" s="20">
        <v>14.06600952</v>
      </c>
      <c r="M31" s="20">
        <v>700.20234793162103</v>
      </c>
      <c r="N31" s="22">
        <v>1060.37958200039</v>
      </c>
      <c r="O31" s="20">
        <v>73.965848706495294</v>
      </c>
      <c r="P31" s="20">
        <f t="shared" si="4"/>
        <v>1.0243140745009363</v>
      </c>
      <c r="Q31" s="20">
        <v>4</v>
      </c>
      <c r="R31" s="20">
        <f t="shared" si="5"/>
        <v>2.7685950413223144</v>
      </c>
      <c r="S31" s="20">
        <v>7.1499999999999994E-2</v>
      </c>
      <c r="T31" s="20">
        <f t="shared" si="7"/>
        <v>0.11559915941745673</v>
      </c>
      <c r="U31" s="20">
        <v>0.1565</v>
      </c>
      <c r="V31" s="20">
        <f t="shared" si="6"/>
        <v>-0.62226469525648709</v>
      </c>
      <c r="W31" s="20">
        <v>14.06600952</v>
      </c>
      <c r="X31" s="20">
        <v>700.20234793162103</v>
      </c>
      <c r="Y31" s="22">
        <v>1060.37958200039</v>
      </c>
      <c r="Z31" s="20">
        <v>90.257668504321899</v>
      </c>
      <c r="AA31" s="20">
        <v>4</v>
      </c>
      <c r="AB31" s="20">
        <v>7.1499999999999994E-2</v>
      </c>
      <c r="AC31" s="20">
        <v>0.1565</v>
      </c>
    </row>
    <row r="32" spans="1:29" ht="20" customHeight="1">
      <c r="A32" s="29">
        <v>950</v>
      </c>
      <c r="B32" s="30" t="s">
        <v>28</v>
      </c>
      <c r="C32" s="21" t="s">
        <v>26</v>
      </c>
      <c r="D32" s="20">
        <v>9.5000133509999998</v>
      </c>
      <c r="E32" s="20">
        <f t="shared" si="0"/>
        <v>0.28081346220724285</v>
      </c>
      <c r="F32" s="20">
        <v>891.79644128826601</v>
      </c>
      <c r="G32" s="20">
        <f t="shared" si="1"/>
        <v>-0.2928658719345914</v>
      </c>
      <c r="H32" s="20">
        <v>958.266757268064</v>
      </c>
      <c r="I32" s="20">
        <f t="shared" si="2"/>
        <v>0.1716888874677531</v>
      </c>
      <c r="J32" s="20">
        <v>15.928350698507799</v>
      </c>
      <c r="K32" s="20">
        <f t="shared" si="3"/>
        <v>0.17406352936056058</v>
      </c>
      <c r="L32" s="20">
        <v>9.6090726849999992</v>
      </c>
      <c r="M32" s="22">
        <v>539.62954742191005</v>
      </c>
      <c r="N32" s="20">
        <v>1578.391437385</v>
      </c>
      <c r="O32" s="20">
        <v>12.183601725550201</v>
      </c>
      <c r="P32" s="20">
        <f t="shared" si="4"/>
        <v>-0.64181315605957712</v>
      </c>
      <c r="Q32" s="20">
        <v>0</v>
      </c>
      <c r="R32" s="20">
        <f t="shared" si="5"/>
        <v>-0.53719008264462809</v>
      </c>
      <c r="S32" s="20">
        <v>0</v>
      </c>
      <c r="T32" s="20">
        <f t="shared" si="7"/>
        <v>4.4099159417456735E-2</v>
      </c>
      <c r="U32" s="20">
        <v>2.1999999999999999E-2</v>
      </c>
      <c r="V32" s="20">
        <f t="shared" si="6"/>
        <v>-0.75676469525648704</v>
      </c>
      <c r="W32" s="20">
        <v>9.5000133509999998</v>
      </c>
      <c r="X32" s="20">
        <v>891.79644128826601</v>
      </c>
      <c r="Y32" s="20">
        <v>1578.391437385</v>
      </c>
      <c r="Z32" s="20">
        <v>28.111952424058</v>
      </c>
      <c r="AA32" s="20">
        <v>0</v>
      </c>
      <c r="AB32" s="20">
        <v>0</v>
      </c>
      <c r="AC32" s="20">
        <v>2.1999999999999999E-2</v>
      </c>
    </row>
    <row r="33" spans="1:29" ht="20" customHeight="1">
      <c r="A33" s="29">
        <v>941</v>
      </c>
      <c r="B33" s="30" t="s">
        <v>28</v>
      </c>
      <c r="C33" s="21" t="s">
        <v>25</v>
      </c>
      <c r="D33" s="20">
        <v>3.3630692959999999</v>
      </c>
      <c r="E33" s="20">
        <f t="shared" si="0"/>
        <v>-1.0366079264967909</v>
      </c>
      <c r="F33" s="22">
        <v>1600.1078283772299</v>
      </c>
      <c r="G33" s="22">
        <f t="shared" si="1"/>
        <v>0.66485473165220432</v>
      </c>
      <c r="H33" s="20">
        <v>603.03441609013203</v>
      </c>
      <c r="I33" s="20">
        <f t="shared" si="2"/>
        <v>-0.57714625748238491</v>
      </c>
      <c r="J33" s="20">
        <v>8.8523501904861295</v>
      </c>
      <c r="K33" s="20">
        <f>((J33)-(14.67109))/(7.222999)</f>
        <v>-0.80558502216515193</v>
      </c>
      <c r="L33" s="20">
        <v>3.647572517</v>
      </c>
      <c r="M33" s="20">
        <v>888.13007363131203</v>
      </c>
      <c r="N33" s="22">
        <v>1440.6175821348099</v>
      </c>
      <c r="O33" s="20">
        <v>6.7229984095209003</v>
      </c>
      <c r="P33" s="20">
        <f t="shared" si="4"/>
        <v>-0.78907325624550073</v>
      </c>
      <c r="Q33" s="20">
        <v>0</v>
      </c>
      <c r="R33" s="20">
        <f t="shared" si="5"/>
        <v>-0.53719008264462809</v>
      </c>
      <c r="S33" s="20">
        <v>0</v>
      </c>
      <c r="T33" s="20">
        <f t="shared" si="7"/>
        <v>4.4099159417456735E-2</v>
      </c>
      <c r="U33" s="20">
        <v>1.9E-2</v>
      </c>
      <c r="V33" s="20">
        <f t="shared" si="6"/>
        <v>-0.75976469525648704</v>
      </c>
      <c r="W33" s="20">
        <v>3.3630692959999999</v>
      </c>
      <c r="X33" s="22">
        <v>1600.1078283772299</v>
      </c>
      <c r="Y33" s="22">
        <v>1440.6175821348099</v>
      </c>
      <c r="Z33" s="20">
        <v>15.575348600007</v>
      </c>
      <c r="AA33" s="20">
        <v>0</v>
      </c>
      <c r="AB33" s="20">
        <v>0</v>
      </c>
      <c r="AC33" s="20">
        <v>1.9E-2</v>
      </c>
    </row>
    <row r="34" spans="1:29" ht="20" customHeight="1">
      <c r="A34" s="29">
        <v>942</v>
      </c>
      <c r="B34" s="30" t="s">
        <v>28</v>
      </c>
      <c r="C34" s="21" t="s">
        <v>25</v>
      </c>
      <c r="D34" s="20">
        <v>10.875157359999999</v>
      </c>
      <c r="E34" s="20">
        <f t="shared" si="0"/>
        <v>0.57601643518021572</v>
      </c>
      <c r="F34" s="24">
        <v>1565.7308260641</v>
      </c>
      <c r="G34" s="24">
        <f t="shared" si="1"/>
        <v>0.61837296670395814</v>
      </c>
      <c r="H34" s="22">
        <v>1449.95712186014</v>
      </c>
      <c r="I34" s="22">
        <f t="shared" si="2"/>
        <v>1.2081796084955116</v>
      </c>
      <c r="J34" s="20">
        <v>14.7338973052833</v>
      </c>
      <c r="K34" s="20">
        <f t="shared" si="3"/>
        <v>8.6954608858869093E-3</v>
      </c>
      <c r="L34" s="20">
        <v>10.722704889999999</v>
      </c>
      <c r="M34" s="22">
        <v>3804.76371549339</v>
      </c>
      <c r="N34" s="22">
        <v>1583.8859555547799</v>
      </c>
      <c r="O34" s="20">
        <v>107.403081080364</v>
      </c>
      <c r="P34" s="20">
        <f t="shared" si="4"/>
        <v>1.9260404780398772</v>
      </c>
      <c r="Q34" s="20">
        <v>4</v>
      </c>
      <c r="R34" s="20">
        <f t="shared" si="5"/>
        <v>2.7685950413223144</v>
      </c>
      <c r="S34" s="20">
        <v>5.1999999999999998E-2</v>
      </c>
      <c r="T34" s="20">
        <f t="shared" si="7"/>
        <v>9.6099159417456725E-2</v>
      </c>
      <c r="U34" s="20">
        <v>5.1499999999999997E-2</v>
      </c>
      <c r="V34" s="20">
        <f t="shared" si="6"/>
        <v>-0.72726469525648707</v>
      </c>
      <c r="W34" s="20">
        <v>10.875157359999999</v>
      </c>
      <c r="X34" s="22">
        <v>3804.76371549339</v>
      </c>
      <c r="Y34" s="22">
        <v>1583.8859555547799</v>
      </c>
      <c r="Z34" s="20">
        <v>122.13697838564801</v>
      </c>
      <c r="AA34" s="20">
        <v>4</v>
      </c>
      <c r="AB34" s="20">
        <v>5.1999999999999998E-2</v>
      </c>
      <c r="AC34" s="20">
        <v>5.1499999999999997E-2</v>
      </c>
    </row>
    <row r="35" spans="1:29" ht="20" customHeight="1">
      <c r="A35" s="29">
        <v>943</v>
      </c>
      <c r="B35" s="30" t="s">
        <v>28</v>
      </c>
      <c r="C35" s="21" t="s">
        <v>25</v>
      </c>
      <c r="D35" s="20">
        <v>9.0213088989999992</v>
      </c>
      <c r="E35" s="20">
        <f t="shared" si="0"/>
        <v>0.17804969602644719</v>
      </c>
      <c r="F35" s="24">
        <v>2223.6643921317</v>
      </c>
      <c r="G35" s="24">
        <f t="shared" si="1"/>
        <v>1.5079768097311663</v>
      </c>
      <c r="H35" s="22">
        <v>1686.5730762245501</v>
      </c>
      <c r="I35" s="22">
        <f t="shared" si="2"/>
        <v>1.7069696170190811</v>
      </c>
      <c r="J35" s="20">
        <v>15.8904009030817</v>
      </c>
      <c r="K35" s="20">
        <f t="shared" si="3"/>
        <v>0.1688095073918327</v>
      </c>
      <c r="L35" s="20">
        <v>9.2896585460000001</v>
      </c>
      <c r="M35" s="22">
        <v>2866.2626251709298</v>
      </c>
      <c r="N35" s="22">
        <v>1503.06884240365</v>
      </c>
      <c r="O35" s="20">
        <v>107.777898914654</v>
      </c>
      <c r="P35" s="20">
        <f t="shared" si="4"/>
        <v>1.9361484658636754</v>
      </c>
      <c r="Q35" s="20">
        <v>2</v>
      </c>
      <c r="R35" s="20">
        <f t="shared" si="5"/>
        <v>1.115702479338843</v>
      </c>
      <c r="S35" s="20">
        <v>3.4500000000000003E-2</v>
      </c>
      <c r="T35" s="20">
        <f t="shared" si="7"/>
        <v>7.8599159417456738E-2</v>
      </c>
      <c r="U35" s="20">
        <v>0.53649999999999998</v>
      </c>
      <c r="V35" s="20">
        <f t="shared" si="6"/>
        <v>-0.24226469525648708</v>
      </c>
      <c r="W35" s="20">
        <v>9.0213088989999992</v>
      </c>
      <c r="X35" s="22">
        <v>2866.2626251709298</v>
      </c>
      <c r="Y35" s="22">
        <v>1686.5730762245501</v>
      </c>
      <c r="Z35" s="20">
        <v>123.668299817736</v>
      </c>
      <c r="AA35" s="20">
        <v>2</v>
      </c>
      <c r="AB35" s="20">
        <v>3.4500000000000003E-2</v>
      </c>
      <c r="AC35" s="20">
        <v>0.53649999999999998</v>
      </c>
    </row>
    <row r="36" spans="1:29" ht="20" customHeight="1">
      <c r="A36" s="29">
        <v>944</v>
      </c>
      <c r="B36" s="30" t="s">
        <v>28</v>
      </c>
      <c r="C36" s="21" t="s">
        <v>25</v>
      </c>
      <c r="D36" s="20">
        <v>9.3282651899999998</v>
      </c>
      <c r="E36" s="20">
        <f t="shared" si="0"/>
        <v>0.24394418350041849</v>
      </c>
      <c r="F36" s="22">
        <v>2552.9343950252501</v>
      </c>
      <c r="G36" s="22">
        <f t="shared" si="1"/>
        <v>1.9531887202868681</v>
      </c>
      <c r="H36" s="22">
        <v>1408.78714060994</v>
      </c>
      <c r="I36" s="22">
        <f t="shared" si="2"/>
        <v>1.1213926656882807</v>
      </c>
      <c r="J36" s="20">
        <v>15.9276143498052</v>
      </c>
      <c r="K36" s="20">
        <f t="shared" si="3"/>
        <v>0.17396158435093242</v>
      </c>
      <c r="L36" s="20">
        <v>15.662269589999999</v>
      </c>
      <c r="M36" s="22">
        <v>3182.2945665734201</v>
      </c>
      <c r="N36" s="22">
        <v>1325.4586359595901</v>
      </c>
      <c r="O36" s="20">
        <v>70.038763193430398</v>
      </c>
      <c r="P36" s="20">
        <f t="shared" si="4"/>
        <v>0.91840947520601046</v>
      </c>
      <c r="Q36" s="20">
        <v>2</v>
      </c>
      <c r="R36" s="20">
        <f t="shared" si="5"/>
        <v>1.115702479338843</v>
      </c>
      <c r="S36" s="20">
        <v>2.5000000000000001E-2</v>
      </c>
      <c r="T36" s="20">
        <f t="shared" si="7"/>
        <v>6.9099159417456729E-2</v>
      </c>
      <c r="U36" s="20">
        <v>3.3500000000000002E-2</v>
      </c>
      <c r="V36" s="20">
        <f t="shared" si="6"/>
        <v>-0.74526469525648709</v>
      </c>
      <c r="W36" s="20">
        <v>15.535962100000001</v>
      </c>
      <c r="X36" s="22">
        <v>3182.2945665734201</v>
      </c>
      <c r="Y36" s="22">
        <v>1408.78714060994</v>
      </c>
      <c r="Z36" s="20">
        <v>85.966377543235495</v>
      </c>
      <c r="AA36" s="20">
        <v>2</v>
      </c>
      <c r="AB36" s="20">
        <v>2.5000000000000001E-2</v>
      </c>
      <c r="AC36" s="20">
        <v>3.3500000000000002E-2</v>
      </c>
    </row>
    <row r="37" spans="1:29" ht="20" customHeight="1">
      <c r="A37" s="29">
        <v>945</v>
      </c>
      <c r="B37" s="30" t="s">
        <v>28</v>
      </c>
      <c r="C37" s="21" t="s">
        <v>25</v>
      </c>
      <c r="D37" s="20">
        <v>8.2182512279999997</v>
      </c>
      <c r="E37" s="20">
        <f t="shared" si="0"/>
        <v>5.6568336088271129E-3</v>
      </c>
      <c r="F37" s="22">
        <v>1536.56833184071</v>
      </c>
      <c r="G37" s="22">
        <f t="shared" si="1"/>
        <v>0.57894183220743822</v>
      </c>
      <c r="H37" s="20">
        <v>827.88621968997597</v>
      </c>
      <c r="I37" s="20">
        <f t="shared" si="2"/>
        <v>-0.10315525659924472</v>
      </c>
      <c r="J37" s="20">
        <v>14.8118924707675</v>
      </c>
      <c r="K37" s="20">
        <f t="shared" si="3"/>
        <v>1.9493630106760421E-2</v>
      </c>
      <c r="L37" s="20">
        <v>8.2408943180000005</v>
      </c>
      <c r="M37" s="24">
        <v>1712.2194709052001</v>
      </c>
      <c r="N37" s="22">
        <v>1356.2978082136799</v>
      </c>
      <c r="O37" s="20">
        <v>17.0797185164874</v>
      </c>
      <c r="P37" s="20">
        <f t="shared" si="4"/>
        <v>-0.50977597858526191</v>
      </c>
      <c r="Q37" s="20">
        <v>0</v>
      </c>
      <c r="R37" s="20">
        <f t="shared" si="5"/>
        <v>-0.53719008264462809</v>
      </c>
      <c r="S37" s="20">
        <v>0</v>
      </c>
      <c r="T37" s="20">
        <f t="shared" si="7"/>
        <v>4.4099159417456735E-2</v>
      </c>
      <c r="U37" s="20">
        <v>2.1000000000000001E-2</v>
      </c>
      <c r="V37" s="20">
        <f t="shared" si="6"/>
        <v>-0.75776469525648704</v>
      </c>
      <c r="W37" s="20">
        <v>8.2182512279999997</v>
      </c>
      <c r="X37" s="24">
        <v>1712.2194709052001</v>
      </c>
      <c r="Y37" s="22">
        <v>1356.2978082136799</v>
      </c>
      <c r="Z37" s="20">
        <v>31.891610987254801</v>
      </c>
      <c r="AA37" s="20">
        <v>0</v>
      </c>
      <c r="AB37" s="20">
        <v>0</v>
      </c>
      <c r="AC37" s="20">
        <v>2.1000000000000001E-2</v>
      </c>
    </row>
    <row r="38" spans="1:29" ht="20" customHeight="1">
      <c r="A38" s="29">
        <v>946</v>
      </c>
      <c r="B38" s="30" t="s">
        <v>28</v>
      </c>
      <c r="C38" s="21" t="s">
        <v>25</v>
      </c>
      <c r="D38" s="20">
        <v>11.058403970000001</v>
      </c>
      <c r="E38" s="20">
        <f t="shared" si="0"/>
        <v>0.61535409269475994</v>
      </c>
      <c r="F38" s="20">
        <v>700.034464804972</v>
      </c>
      <c r="G38" s="20">
        <f t="shared" si="1"/>
        <v>-0.55215069949802331</v>
      </c>
      <c r="H38" s="20">
        <v>677.84858567560104</v>
      </c>
      <c r="I38" s="20">
        <f t="shared" si="2"/>
        <v>-0.41943685709364786</v>
      </c>
      <c r="J38" s="20">
        <v>17.245153066027999</v>
      </c>
      <c r="K38" s="20">
        <f t="shared" si="3"/>
        <v>0.35637040321174068</v>
      </c>
      <c r="L38" s="20">
        <v>11.146055219999999</v>
      </c>
      <c r="M38" s="20">
        <v>286.62388432789101</v>
      </c>
      <c r="N38" s="20">
        <v>368.27863540637298</v>
      </c>
      <c r="O38" s="20">
        <v>13.1397285757707</v>
      </c>
      <c r="P38" s="20">
        <f t="shared" si="4"/>
        <v>-0.61602858105838376</v>
      </c>
      <c r="Q38" s="20">
        <v>0</v>
      </c>
      <c r="R38" s="20">
        <f t="shared" si="5"/>
        <v>-0.53719008264462809</v>
      </c>
      <c r="S38" s="20">
        <v>0</v>
      </c>
      <c r="T38" s="20">
        <f t="shared" si="7"/>
        <v>4.4099159417456735E-2</v>
      </c>
      <c r="U38" s="20">
        <v>5.8000000000000003E-2</v>
      </c>
      <c r="V38" s="20">
        <f t="shared" si="6"/>
        <v>-0.72076469525648701</v>
      </c>
      <c r="W38" s="20">
        <v>11.058403970000001</v>
      </c>
      <c r="X38" s="20">
        <v>700.034464804972</v>
      </c>
      <c r="Y38" s="20">
        <v>677.84858567560104</v>
      </c>
      <c r="Z38" s="20">
        <v>30.3848816417987</v>
      </c>
      <c r="AA38" s="20">
        <v>0</v>
      </c>
      <c r="AB38" s="20">
        <v>0</v>
      </c>
      <c r="AC38" s="20">
        <v>5.8000000000000003E-2</v>
      </c>
    </row>
    <row r="39" spans="1:29" ht="20" customHeight="1">
      <c r="A39" s="29">
        <v>947</v>
      </c>
      <c r="B39" s="30" t="s">
        <v>28</v>
      </c>
      <c r="C39" s="21" t="s">
        <v>25</v>
      </c>
      <c r="D39" s="20">
        <v>6.8600173</v>
      </c>
      <c r="E39" s="20">
        <f t="shared" si="0"/>
        <v>-0.28591604233304008</v>
      </c>
      <c r="F39" s="20">
        <v>750.95626059168501</v>
      </c>
      <c r="G39" s="20">
        <f t="shared" si="1"/>
        <v>-0.48329842084554281</v>
      </c>
      <c r="H39" s="20">
        <v>644.06616619619194</v>
      </c>
      <c r="I39" s="20">
        <f t="shared" si="2"/>
        <v>-0.49065070801652444</v>
      </c>
      <c r="J39" s="20">
        <v>10.628910585486</v>
      </c>
      <c r="K39" s="20">
        <f t="shared" si="3"/>
        <v>-0.55962619052197005</v>
      </c>
      <c r="L39" s="20">
        <v>6.861228466</v>
      </c>
      <c r="M39" s="20">
        <v>694.41475328282695</v>
      </c>
      <c r="N39" s="20">
        <v>548.73658688966702</v>
      </c>
      <c r="O39" s="20">
        <v>11.284100770033</v>
      </c>
      <c r="P39" s="20">
        <f t="shared" si="4"/>
        <v>-0.66607065896918538</v>
      </c>
      <c r="Q39" s="20">
        <v>0</v>
      </c>
      <c r="R39" s="20">
        <f t="shared" si="5"/>
        <v>-0.53719008264462809</v>
      </c>
      <c r="S39" s="20">
        <v>0</v>
      </c>
      <c r="T39" s="20">
        <f t="shared" si="7"/>
        <v>4.4099159417456735E-2</v>
      </c>
      <c r="U39" s="20">
        <v>2.8000000000000001E-2</v>
      </c>
      <c r="V39" s="20">
        <f t="shared" si="6"/>
        <v>-0.75076469525648704</v>
      </c>
      <c r="W39" s="20">
        <v>6.8600173</v>
      </c>
      <c r="X39" s="20">
        <v>750.95626059168501</v>
      </c>
      <c r="Y39" s="20">
        <v>644.06616619619194</v>
      </c>
      <c r="Z39" s="20">
        <v>21.913011355519</v>
      </c>
      <c r="AA39" s="20">
        <v>0</v>
      </c>
      <c r="AB39" s="20">
        <v>0</v>
      </c>
      <c r="AC39" s="20">
        <v>2.8000000000000001E-2</v>
      </c>
    </row>
    <row r="40" spans="1:29" ht="20" customHeight="1">
      <c r="A40" s="29">
        <v>948</v>
      </c>
      <c r="B40" s="30" t="s">
        <v>28</v>
      </c>
      <c r="C40" s="21" t="s">
        <v>25</v>
      </c>
      <c r="D40" s="20">
        <v>12.26928043</v>
      </c>
      <c r="E40" s="20">
        <f t="shared" si="0"/>
        <v>0.87529365433741924</v>
      </c>
      <c r="F40" s="22">
        <v>1700.74481561228</v>
      </c>
      <c r="G40" s="22">
        <f t="shared" si="1"/>
        <v>0.8009278174655251</v>
      </c>
      <c r="H40" s="22">
        <v>1219.7837937606801</v>
      </c>
      <c r="I40" s="22">
        <f t="shared" si="2"/>
        <v>0.72297075352619289</v>
      </c>
      <c r="J40" s="20">
        <v>17.596375296670399</v>
      </c>
      <c r="K40" s="20">
        <f t="shared" si="3"/>
        <v>0.40499594374447501</v>
      </c>
      <c r="L40" s="20">
        <v>12.426913259999999</v>
      </c>
      <c r="M40" s="24">
        <v>2811.3569710101001</v>
      </c>
      <c r="N40" s="22">
        <v>1390.71595476535</v>
      </c>
      <c r="O40" s="20">
        <v>51.734190903339197</v>
      </c>
      <c r="P40" s="20">
        <f t="shared" si="4"/>
        <v>0.42477663039072733</v>
      </c>
      <c r="Q40" s="20">
        <v>0</v>
      </c>
      <c r="R40" s="20">
        <f t="shared" si="5"/>
        <v>-0.53719008264462809</v>
      </c>
      <c r="S40" s="20">
        <v>0</v>
      </c>
      <c r="T40" s="20">
        <f t="shared" si="7"/>
        <v>4.4099159417456735E-2</v>
      </c>
      <c r="U40" s="20">
        <v>5.6000000000000001E-2</v>
      </c>
      <c r="V40" s="20">
        <f t="shared" si="6"/>
        <v>-0.72276469525648701</v>
      </c>
      <c r="W40" s="20">
        <v>12.26928043</v>
      </c>
      <c r="X40" s="24">
        <v>2811.3569710101001</v>
      </c>
      <c r="Y40" s="22">
        <v>1390.71595476535</v>
      </c>
      <c r="Z40" s="20">
        <v>69.330566200009599</v>
      </c>
      <c r="AA40" s="20">
        <v>0</v>
      </c>
      <c r="AB40" s="20">
        <v>0</v>
      </c>
      <c r="AC40" s="20">
        <v>5.6000000000000001E-2</v>
      </c>
    </row>
    <row r="41" spans="1:29" ht="20" customHeight="1">
      <c r="A41" s="29">
        <v>949</v>
      </c>
      <c r="B41" s="30" t="s">
        <v>28</v>
      </c>
      <c r="C41" s="21" t="s">
        <v>25</v>
      </c>
      <c r="D41" s="20">
        <v>10.108399390000001</v>
      </c>
      <c r="E41" s="20">
        <f t="shared" si="0"/>
        <v>0.41141605091986355</v>
      </c>
      <c r="F41" s="20">
        <v>561.69365488811195</v>
      </c>
      <c r="G41" s="20">
        <f t="shared" si="1"/>
        <v>-0.7392038040920067</v>
      </c>
      <c r="H41" s="22">
        <v>1342.4079965073799</v>
      </c>
      <c r="I41" s="22">
        <f t="shared" si="2"/>
        <v>0.98146442652266652</v>
      </c>
      <c r="J41" s="20">
        <v>11.6616838531559</v>
      </c>
      <c r="K41" s="20">
        <f t="shared" si="3"/>
        <v>-0.41664219347726617</v>
      </c>
      <c r="L41" s="20">
        <v>10.320320130000001</v>
      </c>
      <c r="M41" s="22">
        <v>1772.4313141697701</v>
      </c>
      <c r="N41" s="22">
        <v>1365.43526492347</v>
      </c>
      <c r="O41" s="20">
        <v>65.918355488713701</v>
      </c>
      <c r="P41" s="20">
        <f t="shared" si="4"/>
        <v>0.80729141438253194</v>
      </c>
      <c r="Q41" s="20">
        <v>3</v>
      </c>
      <c r="R41" s="20">
        <f t="shared" si="5"/>
        <v>1.9421487603305787</v>
      </c>
      <c r="S41" s="20">
        <v>9.0499999999999997E-2</v>
      </c>
      <c r="T41" s="20">
        <f t="shared" si="7"/>
        <v>0.13459915941745673</v>
      </c>
      <c r="U41" s="20">
        <v>5.3499999999999999E-2</v>
      </c>
      <c r="V41" s="20">
        <f t="shared" si="6"/>
        <v>-0.72526469525648707</v>
      </c>
      <c r="W41" s="20">
        <v>10.108399390000001</v>
      </c>
      <c r="X41" s="22">
        <v>1772.4313141697701</v>
      </c>
      <c r="Y41" s="22">
        <v>1365.43526492347</v>
      </c>
      <c r="Z41" s="20">
        <v>77.580039341869593</v>
      </c>
      <c r="AA41" s="20">
        <v>3</v>
      </c>
      <c r="AB41" s="20">
        <v>9.0499999999999997E-2</v>
      </c>
      <c r="AC41" s="20">
        <v>5.3499999999999999E-2</v>
      </c>
    </row>
    <row r="42" spans="1:29" ht="20" customHeight="1">
      <c r="A42" s="29">
        <v>950</v>
      </c>
      <c r="B42" s="30" t="s">
        <v>28</v>
      </c>
      <c r="C42" s="21" t="s">
        <v>25</v>
      </c>
      <c r="D42" s="20">
        <v>8.7649106979999996</v>
      </c>
      <c r="E42" s="20">
        <f t="shared" si="0"/>
        <v>0.12300854346006036</v>
      </c>
      <c r="F42" s="20">
        <v>700.56850701709402</v>
      </c>
      <c r="G42" s="20">
        <f t="shared" si="1"/>
        <v>-0.55142861138952015</v>
      </c>
      <c r="H42" s="20">
        <v>733.423829628205</v>
      </c>
      <c r="I42" s="20">
        <f t="shared" si="2"/>
        <v>-0.30228340275756838</v>
      </c>
      <c r="J42" s="20">
        <v>11.7847881156094</v>
      </c>
      <c r="K42" s="20">
        <f t="shared" si="3"/>
        <v>-0.39959882098704425</v>
      </c>
      <c r="L42" s="20">
        <v>8.7221670150000001</v>
      </c>
      <c r="M42" s="20">
        <v>662.740255463479</v>
      </c>
      <c r="N42" s="22">
        <v>1051.30813102448</v>
      </c>
      <c r="O42" s="20">
        <v>11.1433971329224</v>
      </c>
      <c r="P42" s="20">
        <f t="shared" si="4"/>
        <v>-0.66986511729151177</v>
      </c>
      <c r="Q42" s="20">
        <v>0</v>
      </c>
      <c r="R42" s="20">
        <f t="shared" si="5"/>
        <v>-0.53719008264462809</v>
      </c>
      <c r="S42" s="20">
        <v>0</v>
      </c>
      <c r="T42" s="20">
        <f t="shared" si="7"/>
        <v>4.4099159417456735E-2</v>
      </c>
      <c r="U42" s="20">
        <v>2.4500000000000001E-2</v>
      </c>
      <c r="V42" s="20">
        <f t="shared" si="6"/>
        <v>-0.75426469525648709</v>
      </c>
      <c r="W42" s="20">
        <v>8.7649106979999996</v>
      </c>
      <c r="X42" s="20">
        <v>700.56850701709402</v>
      </c>
      <c r="Y42" s="22">
        <v>1051.30813102448</v>
      </c>
      <c r="Z42" s="20">
        <v>22.928185248531801</v>
      </c>
      <c r="AA42" s="20">
        <v>0</v>
      </c>
      <c r="AB42" s="20">
        <v>0</v>
      </c>
      <c r="AC42" s="20">
        <v>2.4500000000000001E-2</v>
      </c>
    </row>
    <row r="43" spans="1:29" ht="20" customHeight="1">
      <c r="A43" s="31"/>
      <c r="B43" s="3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 t="e">
        <f>((S43)-(VALUE(S84))/VALUE(S85))</f>
        <v>#DIV/0!</v>
      </c>
      <c r="U43" s="23"/>
      <c r="V43" s="23"/>
      <c r="W43" s="23"/>
      <c r="X43" s="23"/>
      <c r="Y43" s="23"/>
      <c r="Z43" s="23"/>
      <c r="AA43" s="23"/>
      <c r="AB43" s="23"/>
      <c r="AC43" s="23"/>
    </row>
    <row r="44" spans="1:29" ht="20" customHeight="1">
      <c r="A44" s="31"/>
      <c r="B44" s="32"/>
      <c r="C44" s="21" t="s">
        <v>44</v>
      </c>
      <c r="D44" s="20">
        <f t="shared" ref="D44:AC44" si="8">SUM(D3:D42)/40</f>
        <v>8.1919059272750001</v>
      </c>
      <c r="E44" s="20">
        <f t="shared" si="8"/>
        <v>1.2724116092811128E-6</v>
      </c>
      <c r="F44" s="20">
        <f t="shared" si="8"/>
        <v>1108.3943366452975</v>
      </c>
      <c r="G44" s="20">
        <f t="shared" si="8"/>
        <v>4.9548767963591978E-8</v>
      </c>
      <c r="H44" s="20">
        <f t="shared" si="8"/>
        <v>876.82096266581061</v>
      </c>
      <c r="I44" s="20">
        <f t="shared" si="8"/>
        <v>-7.8701035627348764E-8</v>
      </c>
      <c r="J44" s="20">
        <f t="shared" si="8"/>
        <v>14.671089633476281</v>
      </c>
      <c r="K44" s="20">
        <f t="shared" si="8"/>
        <v>-5.074397979309975E-8</v>
      </c>
      <c r="L44" s="20">
        <f t="shared" si="8"/>
        <v>9.5967041133750026</v>
      </c>
      <c r="M44" s="20">
        <f t="shared" si="8"/>
        <v>1297.1946324019596</v>
      </c>
      <c r="N44" s="20">
        <f t="shared" si="8"/>
        <v>960.15284050700336</v>
      </c>
      <c r="O44" s="20">
        <f t="shared" si="8"/>
        <v>35.982909717169363</v>
      </c>
      <c r="P44" s="20">
        <f t="shared" si="8"/>
        <v>2.6205004298729407E-7</v>
      </c>
      <c r="Q44" s="20">
        <f t="shared" si="8"/>
        <v>0.65</v>
      </c>
      <c r="R44" s="20">
        <f t="shared" si="8"/>
        <v>1.2212453270876723E-16</v>
      </c>
      <c r="S44" s="20">
        <f t="shared" si="8"/>
        <v>9.8375000000000025E-3</v>
      </c>
      <c r="T44" s="20">
        <f t="shared" si="8"/>
        <v>4.1026428360097109E-2</v>
      </c>
      <c r="U44" s="20">
        <f t="shared" si="8"/>
        <v>7.5700000000000003E-2</v>
      </c>
      <c r="V44" s="20">
        <f t="shared" si="8"/>
        <v>-0.70306469525648696</v>
      </c>
      <c r="W44" s="20">
        <f t="shared" si="8"/>
        <v>9.5293842610000006</v>
      </c>
      <c r="X44" s="20">
        <f t="shared" si="8"/>
        <v>1418.8622607098557</v>
      </c>
      <c r="Y44" s="20">
        <f t="shared" si="8"/>
        <v>1088.3235899819249</v>
      </c>
      <c r="Z44" s="20">
        <f t="shared" si="8"/>
        <v>50.653999350645663</v>
      </c>
      <c r="AA44" s="20">
        <f t="shared" si="8"/>
        <v>0.65</v>
      </c>
      <c r="AB44" s="20">
        <f t="shared" si="8"/>
        <v>9.8375000000000025E-3</v>
      </c>
      <c r="AC44" s="20">
        <f t="shared" si="8"/>
        <v>7.5700000000000003E-2</v>
      </c>
    </row>
    <row r="45" spans="1:29" ht="20" customHeight="1">
      <c r="A45" s="31"/>
      <c r="B45" s="32"/>
      <c r="C45" s="21" t="s">
        <v>45</v>
      </c>
      <c r="D45" s="20">
        <f t="shared" ref="D45:AC45" si="9">STDEV(D3:D42)</f>
        <v>4.6582915122630473</v>
      </c>
      <c r="E45" s="20">
        <f t="shared" si="9"/>
        <v>0.99999817793251777</v>
      </c>
      <c r="F45" s="20">
        <f t="shared" si="9"/>
        <v>739.58043286602845</v>
      </c>
      <c r="G45" s="20">
        <f t="shared" si="9"/>
        <v>1.0000000444387498</v>
      </c>
      <c r="H45" s="20">
        <f t="shared" si="9"/>
        <v>474.37987827163829</v>
      </c>
      <c r="I45" s="20">
        <f t="shared" si="9"/>
        <v>0.99999995419628551</v>
      </c>
      <c r="J45" s="20">
        <f t="shared" si="9"/>
        <v>7.2229995855603066</v>
      </c>
      <c r="K45" s="20">
        <f t="shared" si="9"/>
        <v>1.0000000810688614</v>
      </c>
      <c r="L45" s="20">
        <f t="shared" si="9"/>
        <v>6.8211598047498123</v>
      </c>
      <c r="M45" s="20">
        <f t="shared" si="9"/>
        <v>956.63268466416616</v>
      </c>
      <c r="N45" s="20">
        <f t="shared" si="9"/>
        <v>569.47012397027538</v>
      </c>
      <c r="O45" s="20">
        <f t="shared" si="9"/>
        <v>37.081358870118017</v>
      </c>
      <c r="P45" s="20">
        <f t="shared" si="9"/>
        <v>1.0000002392069876</v>
      </c>
      <c r="Q45" s="20">
        <f t="shared" si="9"/>
        <v>1.2100010595460502</v>
      </c>
      <c r="R45" s="20">
        <f t="shared" si="9"/>
        <v>1.0000008756578929</v>
      </c>
      <c r="S45" s="20">
        <f t="shared" si="9"/>
        <v>2.0828477639261846E-2</v>
      </c>
      <c r="T45" s="20">
        <f t="shared" si="9"/>
        <v>8.2813899687072423E-2</v>
      </c>
      <c r="U45" s="20">
        <f t="shared" si="9"/>
        <v>9.7205228307207889E-2</v>
      </c>
      <c r="V45" s="20">
        <f t="shared" si="9"/>
        <v>9.7205228307208374E-2</v>
      </c>
      <c r="W45" s="20">
        <f t="shared" si="9"/>
        <v>6.8118521119737085</v>
      </c>
      <c r="X45" s="20">
        <f t="shared" si="9"/>
        <v>986.62928864004141</v>
      </c>
      <c r="Y45" s="20">
        <f t="shared" si="9"/>
        <v>568.14770069816097</v>
      </c>
      <c r="Z45" s="20">
        <f t="shared" si="9"/>
        <v>41.800747646135925</v>
      </c>
      <c r="AA45" s="20">
        <f t="shared" si="9"/>
        <v>1.2100010595460502</v>
      </c>
      <c r="AB45" s="20">
        <f t="shared" si="9"/>
        <v>2.0828477639261846E-2</v>
      </c>
      <c r="AC45" s="20">
        <f t="shared" si="9"/>
        <v>9.7205228307207889E-2</v>
      </c>
    </row>
    <row r="46" spans="1:29" ht="20" customHeight="1">
      <c r="A46" s="31"/>
      <c r="B46" s="32"/>
      <c r="C46" s="21" t="s">
        <v>38</v>
      </c>
      <c r="D46" s="20">
        <f t="shared" ref="D46:AC46" si="10">0-D44/D45</f>
        <v>-1.7585644663305509</v>
      </c>
      <c r="E46" s="20">
        <f t="shared" si="10"/>
        <v>-1.2724139277051544E-6</v>
      </c>
      <c r="F46" s="20">
        <f t="shared" si="10"/>
        <v>-1.4986799101080031</v>
      </c>
      <c r="G46" s="20">
        <f t="shared" si="10"/>
        <v>-4.9548765761706776E-8</v>
      </c>
      <c r="H46" s="20">
        <f t="shared" si="10"/>
        <v>-1.8483519281223126</v>
      </c>
      <c r="I46" s="20">
        <f t="shared" si="10"/>
        <v>7.8701039232148696E-8</v>
      </c>
      <c r="J46" s="20">
        <f t="shared" si="10"/>
        <v>-2.031163017481775</v>
      </c>
      <c r="K46" s="20">
        <f t="shared" si="10"/>
        <v>5.0743975679343416E-8</v>
      </c>
      <c r="L46" s="20">
        <f t="shared" si="10"/>
        <v>-1.406902108742927</v>
      </c>
      <c r="M46" s="20">
        <f t="shared" si="10"/>
        <v>-1.3560007442745388</v>
      </c>
      <c r="N46" s="20">
        <f t="shared" si="10"/>
        <v>-1.6860460278634748</v>
      </c>
      <c r="O46" s="20">
        <f t="shared" si="10"/>
        <v>-0.97037732201788762</v>
      </c>
      <c r="P46" s="20">
        <f t="shared" si="10"/>
        <v>-2.620499803031077E-7</v>
      </c>
      <c r="Q46" s="20">
        <f t="shared" si="10"/>
        <v>-0.53718961225030426</v>
      </c>
      <c r="R46" s="20">
        <f t="shared" si="10"/>
        <v>-1.221244257695499E-16</v>
      </c>
      <c r="S46" s="20">
        <f t="shared" si="10"/>
        <v>-0.47231008287692794</v>
      </c>
      <c r="T46" s="20">
        <f t="shared" si="10"/>
        <v>-0.49540510125864168</v>
      </c>
      <c r="U46" s="20">
        <f t="shared" si="10"/>
        <v>-0.77876469525648706</v>
      </c>
      <c r="V46" s="20">
        <f t="shared" si="10"/>
        <v>7.2327868315325006</v>
      </c>
      <c r="W46" s="20">
        <f t="shared" si="10"/>
        <v>-1.3989417421804387</v>
      </c>
      <c r="X46" s="20">
        <f t="shared" si="10"/>
        <v>-1.438090554422522</v>
      </c>
      <c r="Y46" s="20">
        <f t="shared" si="10"/>
        <v>-1.9155645418340204</v>
      </c>
      <c r="Z46" s="20">
        <f t="shared" si="10"/>
        <v>-1.2117964917627051</v>
      </c>
      <c r="AA46" s="20">
        <f t="shared" si="10"/>
        <v>-0.53718961225030426</v>
      </c>
      <c r="AB46" s="20">
        <f t="shared" si="10"/>
        <v>-0.47231008287692794</v>
      </c>
      <c r="AC46" s="20">
        <f t="shared" si="10"/>
        <v>-0.77876469525648706</v>
      </c>
    </row>
  </sheetData>
  <mergeCells count="1">
    <mergeCell ref="A1:AC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46"/>
  <sheetViews>
    <sheetView showGridLines="0" topLeftCell="C2" zoomScale="70" zoomScaleNormal="70" workbookViewId="0">
      <pane xSplit="1" topLeftCell="D1" activePane="topRight" state="frozen"/>
      <selection activeCell="C2" sqref="C2"/>
      <selection pane="topRight" activeCell="V2" sqref="V2"/>
    </sheetView>
  </sheetViews>
  <sheetFormatPr baseColWidth="10" defaultColWidth="16.33203125" defaultRowHeight="20" customHeight="1"/>
  <cols>
    <col min="1" max="1" width="16.33203125" style="33" customWidth="1"/>
    <col min="2" max="2" width="16.33203125" style="33" hidden="1" customWidth="1"/>
    <col min="3" max="11" width="16.33203125" style="33" customWidth="1"/>
    <col min="12" max="14" width="16.33203125" style="33" hidden="1" customWidth="1"/>
    <col min="15" max="22" width="16.33203125" style="33" customWidth="1"/>
    <col min="23" max="29" width="16.33203125" style="33" hidden="1" customWidth="1"/>
    <col min="30" max="256" width="16.33203125" style="33" customWidth="1"/>
  </cols>
  <sheetData>
    <row r="1" spans="1:29" ht="27.5" hidden="1" customHeight="1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ht="32.25" customHeight="1">
      <c r="A2" s="14" t="s">
        <v>1</v>
      </c>
      <c r="B2" s="14" t="s">
        <v>2</v>
      </c>
      <c r="C2" s="14" t="s">
        <v>3</v>
      </c>
      <c r="D2" s="14" t="s">
        <v>4</v>
      </c>
      <c r="E2" s="15" t="s">
        <v>38</v>
      </c>
      <c r="F2" s="14" t="s">
        <v>5</v>
      </c>
      <c r="G2" s="15" t="s">
        <v>38</v>
      </c>
      <c r="H2" s="14" t="s">
        <v>6</v>
      </c>
      <c r="I2" s="15" t="s">
        <v>38</v>
      </c>
      <c r="J2" s="14" t="s">
        <v>7</v>
      </c>
      <c r="K2" s="15" t="s">
        <v>38</v>
      </c>
      <c r="L2" s="14" t="s">
        <v>8</v>
      </c>
      <c r="M2" s="14" t="s">
        <v>9</v>
      </c>
      <c r="N2" s="14" t="s">
        <v>10</v>
      </c>
      <c r="O2" s="14" t="s">
        <v>11</v>
      </c>
      <c r="P2" s="15" t="s">
        <v>38</v>
      </c>
      <c r="Q2" s="14" t="s">
        <v>12</v>
      </c>
      <c r="R2" s="15" t="s">
        <v>38</v>
      </c>
      <c r="S2" s="14" t="s">
        <v>13</v>
      </c>
      <c r="T2" s="15" t="s">
        <v>38</v>
      </c>
      <c r="U2" s="14" t="s">
        <v>14</v>
      </c>
      <c r="V2" s="15" t="s">
        <v>38</v>
      </c>
      <c r="W2" s="14" t="s">
        <v>15</v>
      </c>
      <c r="X2" s="14" t="s">
        <v>16</v>
      </c>
      <c r="Y2" s="14" t="s">
        <v>17</v>
      </c>
      <c r="Z2" s="14" t="s">
        <v>18</v>
      </c>
      <c r="AA2" s="14" t="s">
        <v>19</v>
      </c>
      <c r="AB2" s="14" t="s">
        <v>20</v>
      </c>
      <c r="AC2" s="14" t="s">
        <v>21</v>
      </c>
    </row>
    <row r="3" spans="1:29" ht="20.25" customHeight="1">
      <c r="A3" s="16">
        <v>931</v>
      </c>
      <c r="B3" s="17" t="s">
        <v>27</v>
      </c>
      <c r="C3" s="17" t="s">
        <v>23</v>
      </c>
      <c r="D3" s="16">
        <v>9.2704000470000008</v>
      </c>
      <c r="E3" s="16">
        <f t="shared" ref="E3:E42" si="0">(D3-VALUE(D$44))/D$45</f>
        <v>-0.48049303300726254</v>
      </c>
      <c r="F3" s="16">
        <v>900.36070251592696</v>
      </c>
      <c r="G3" s="16">
        <f t="shared" ref="G3:G42" si="1">(F3-VALUE(F$44))/F$45</f>
        <v>-0.34109197290691268</v>
      </c>
      <c r="H3" s="18">
        <v>1143.93542203108</v>
      </c>
      <c r="I3" s="16">
        <f>(H3-VALUE(H$44))/H$45</f>
        <v>-0.14064299706503275</v>
      </c>
      <c r="J3" s="16">
        <v>13.788097896705899</v>
      </c>
      <c r="K3" s="16">
        <f t="shared" ref="K3:K42" si="2">(J3-VALUE(J$44))/J$45</f>
        <v>-0.55350780287385748</v>
      </c>
      <c r="L3" s="16">
        <v>9.2633323670000003</v>
      </c>
      <c r="M3" s="18">
        <v>670.98816755633004</v>
      </c>
      <c r="N3" s="16">
        <v>662.66129076301502</v>
      </c>
      <c r="O3" s="16">
        <v>14.774509253923901</v>
      </c>
      <c r="P3" s="16">
        <f t="shared" ref="P3:P42" si="3">(O3-VALUE(O$44))/O$45</f>
        <v>-0.54142492817349663</v>
      </c>
      <c r="Q3" s="16">
        <v>0</v>
      </c>
      <c r="R3" s="16">
        <f t="shared" ref="R3:R42" si="4">(Q3-VALUE(Q$44))/Q$45</f>
        <v>-0.51681963734489933</v>
      </c>
      <c r="S3" s="16">
        <v>0</v>
      </c>
      <c r="T3" s="16">
        <f t="shared" ref="T3:T42" si="5">(S3-VALUE(S$44))/S$45</f>
        <v>-0.50535078984675275</v>
      </c>
      <c r="U3" s="16">
        <v>3.2500000000000001E-2</v>
      </c>
      <c r="V3" s="16">
        <f t="shared" ref="V3:V42" si="6">(U3-VALUE(U$44))/U$45</f>
        <v>-0.31155655920954328</v>
      </c>
      <c r="W3" s="16">
        <v>9.2704000470000008</v>
      </c>
      <c r="X3" s="16">
        <v>900.36070251592696</v>
      </c>
      <c r="Y3" s="18">
        <v>1143.93542203108</v>
      </c>
      <c r="Z3" s="16">
        <v>28.562607150629699</v>
      </c>
      <c r="AA3" s="16">
        <v>0</v>
      </c>
      <c r="AB3" s="16">
        <v>0</v>
      </c>
      <c r="AC3" s="16">
        <v>3.2500000000000001E-2</v>
      </c>
    </row>
    <row r="4" spans="1:29" ht="20" customHeight="1">
      <c r="A4" s="20">
        <v>932</v>
      </c>
      <c r="B4" s="21" t="s">
        <v>27</v>
      </c>
      <c r="C4" s="21" t="s">
        <v>23</v>
      </c>
      <c r="D4" s="20">
        <v>8.4121618270000003</v>
      </c>
      <c r="E4" s="20">
        <f t="shared" si="0"/>
        <v>-0.60716350639604622</v>
      </c>
      <c r="F4" s="20">
        <v>438.61935657731101</v>
      </c>
      <c r="G4" s="20">
        <f t="shared" si="1"/>
        <v>-0.94505543216612153</v>
      </c>
      <c r="H4" s="20">
        <v>894.88597612043395</v>
      </c>
      <c r="I4" s="20">
        <f t="shared" ref="I4:I42" si="7">(H4-VALUE(H$44))/H$45</f>
        <v>-0.52191841690693608</v>
      </c>
      <c r="J4" s="20">
        <v>13.668277594351499</v>
      </c>
      <c r="K4" s="20">
        <f t="shared" si="2"/>
        <v>-0.56295389892216341</v>
      </c>
      <c r="L4" s="20">
        <v>8.4379825589999999</v>
      </c>
      <c r="M4" s="20">
        <v>632.57007635197999</v>
      </c>
      <c r="N4" s="20">
        <v>364.86803511616301</v>
      </c>
      <c r="O4" s="20">
        <v>19.359268102230001</v>
      </c>
      <c r="P4" s="20">
        <f t="shared" si="3"/>
        <v>-0.46315617896992223</v>
      </c>
      <c r="Q4" s="20">
        <v>2</v>
      </c>
      <c r="R4" s="20">
        <f t="shared" si="4"/>
        <v>0.38199712325492569</v>
      </c>
      <c r="S4" s="20">
        <v>3.95E-2</v>
      </c>
      <c r="T4" s="20">
        <f t="shared" si="5"/>
        <v>0.48283516059615472</v>
      </c>
      <c r="U4" s="20">
        <v>4.2999999999999997E-2</v>
      </c>
      <c r="V4" s="20">
        <f t="shared" si="6"/>
        <v>-0.27131243961304685</v>
      </c>
      <c r="W4" s="20">
        <v>8.4121618270000003</v>
      </c>
      <c r="X4" s="20">
        <v>632.57007635197999</v>
      </c>
      <c r="Y4" s="20">
        <v>894.88597612043395</v>
      </c>
      <c r="Z4" s="20">
        <v>33.027545696581498</v>
      </c>
      <c r="AA4" s="20">
        <v>2</v>
      </c>
      <c r="AB4" s="20">
        <v>3.95E-2</v>
      </c>
      <c r="AC4" s="20">
        <v>4.2999999999999997E-2</v>
      </c>
    </row>
    <row r="5" spans="1:29" ht="20" customHeight="1">
      <c r="A5" s="20">
        <v>933</v>
      </c>
      <c r="B5" s="21" t="s">
        <v>27</v>
      </c>
      <c r="C5" s="21" t="s">
        <v>23</v>
      </c>
      <c r="D5" s="20">
        <v>9.1894378660000005</v>
      </c>
      <c r="E5" s="20">
        <f t="shared" si="0"/>
        <v>-0.49244253322161846</v>
      </c>
      <c r="F5" s="20">
        <v>911.46213017598996</v>
      </c>
      <c r="G5" s="20">
        <f t="shared" si="1"/>
        <v>-0.32657116659129448</v>
      </c>
      <c r="H5" s="20">
        <v>1086.3448578457601</v>
      </c>
      <c r="I5" s="20">
        <f t="shared" si="7"/>
        <v>-0.22880969206971852</v>
      </c>
      <c r="J5" s="20">
        <v>12.5253528387611</v>
      </c>
      <c r="K5" s="20">
        <f t="shared" si="2"/>
        <v>-0.65305696831153071</v>
      </c>
      <c r="L5" s="20">
        <v>9.1615896219999993</v>
      </c>
      <c r="M5" s="20">
        <v>440.569468713285</v>
      </c>
      <c r="N5" s="20">
        <v>662.49762016355999</v>
      </c>
      <c r="O5" s="20">
        <v>11.935029132630399</v>
      </c>
      <c r="P5" s="20">
        <f t="shared" si="3"/>
        <v>-0.58989913692368356</v>
      </c>
      <c r="Q5" s="20">
        <v>0</v>
      </c>
      <c r="R5" s="20">
        <f t="shared" si="4"/>
        <v>-0.51681963734489933</v>
      </c>
      <c r="S5" s="20">
        <v>0</v>
      </c>
      <c r="T5" s="20">
        <f t="shared" si="5"/>
        <v>-0.50535078984675275</v>
      </c>
      <c r="U5" s="20">
        <v>0.04</v>
      </c>
      <c r="V5" s="20">
        <f t="shared" si="6"/>
        <v>-0.28281075949776013</v>
      </c>
      <c r="W5" s="20">
        <v>9.1894378660000005</v>
      </c>
      <c r="X5" s="20">
        <v>911.46213017598996</v>
      </c>
      <c r="Y5" s="20">
        <v>1086.3448578457601</v>
      </c>
      <c r="Z5" s="20">
        <v>24.460381971391602</v>
      </c>
      <c r="AA5" s="20">
        <v>0</v>
      </c>
      <c r="AB5" s="20">
        <v>0</v>
      </c>
      <c r="AC5" s="20">
        <v>0.04</v>
      </c>
    </row>
    <row r="6" spans="1:29" ht="20" customHeight="1">
      <c r="A6" s="20">
        <v>934</v>
      </c>
      <c r="B6" s="21" t="s">
        <v>27</v>
      </c>
      <c r="C6" s="21" t="s">
        <v>23</v>
      </c>
      <c r="D6" s="20">
        <v>7.1065363880000003</v>
      </c>
      <c r="E6" s="20">
        <f t="shared" si="0"/>
        <v>-0.79986547255477602</v>
      </c>
      <c r="F6" s="20">
        <v>368.07252700893503</v>
      </c>
      <c r="G6" s="20">
        <f t="shared" si="1"/>
        <v>-1.0373315681471313</v>
      </c>
      <c r="H6" s="20">
        <v>759.72703130108698</v>
      </c>
      <c r="I6" s="20">
        <f t="shared" si="7"/>
        <v>-0.72883629718149845</v>
      </c>
      <c r="J6" s="20">
        <v>7.80007613688276</v>
      </c>
      <c r="K6" s="20">
        <f t="shared" si="2"/>
        <v>-1.0255766223576706</v>
      </c>
      <c r="L6" s="20">
        <v>7.0690197939999999</v>
      </c>
      <c r="M6" s="20">
        <v>1143.7328731682201</v>
      </c>
      <c r="N6" s="20">
        <v>1156.82253441065</v>
      </c>
      <c r="O6" s="20">
        <v>11.6148220331098</v>
      </c>
      <c r="P6" s="20">
        <f t="shared" si="3"/>
        <v>-0.59536555511377909</v>
      </c>
      <c r="Q6" s="20">
        <v>0</v>
      </c>
      <c r="R6" s="20">
        <f t="shared" si="4"/>
        <v>-0.51681963734489933</v>
      </c>
      <c r="S6" s="20">
        <v>0</v>
      </c>
      <c r="T6" s="20">
        <f t="shared" si="5"/>
        <v>-0.50535078984675275</v>
      </c>
      <c r="U6" s="20">
        <v>2.2499999999999999E-2</v>
      </c>
      <c r="V6" s="20">
        <f t="shared" si="6"/>
        <v>-0.34988429215858752</v>
      </c>
      <c r="W6" s="20">
        <v>7.1065363880000003</v>
      </c>
      <c r="X6" s="20">
        <v>1143.7328731682201</v>
      </c>
      <c r="Y6" s="20">
        <v>1156.82253441065</v>
      </c>
      <c r="Z6" s="20">
        <v>19.4148981699926</v>
      </c>
      <c r="AA6" s="20">
        <v>0</v>
      </c>
      <c r="AB6" s="20">
        <v>0</v>
      </c>
      <c r="AC6" s="20">
        <v>2.2499999999999999E-2</v>
      </c>
    </row>
    <row r="7" spans="1:29" ht="20" customHeight="1">
      <c r="A7" s="20">
        <v>935</v>
      </c>
      <c r="B7" s="21" t="s">
        <v>27</v>
      </c>
      <c r="C7" s="21" t="s">
        <v>23</v>
      </c>
      <c r="D7" s="20">
        <v>7.0390081410000001</v>
      </c>
      <c r="E7" s="20">
        <f t="shared" si="0"/>
        <v>-0.80983221001212757</v>
      </c>
      <c r="F7" s="20">
        <v>550.61120228282698</v>
      </c>
      <c r="G7" s="20">
        <f t="shared" si="1"/>
        <v>-0.79856869638630479</v>
      </c>
      <c r="H7" s="20">
        <v>823.00404954118005</v>
      </c>
      <c r="I7" s="20">
        <f t="shared" si="7"/>
        <v>-0.63196408127425585</v>
      </c>
      <c r="J7" s="20">
        <v>10.776969652915399</v>
      </c>
      <c r="K7" s="20">
        <f t="shared" si="2"/>
        <v>-0.79089166892756613</v>
      </c>
      <c r="L7" s="20">
        <v>7.0704760550000003</v>
      </c>
      <c r="M7" s="20">
        <v>538.45396763364295</v>
      </c>
      <c r="N7" s="20">
        <v>745.46589881157797</v>
      </c>
      <c r="O7" s="20">
        <v>11.538013099659199</v>
      </c>
      <c r="P7" s="20">
        <f t="shared" si="3"/>
        <v>-0.59667679946658958</v>
      </c>
      <c r="Q7" s="20">
        <v>0</v>
      </c>
      <c r="R7" s="20">
        <f t="shared" si="4"/>
        <v>-0.51681963734489933</v>
      </c>
      <c r="S7" s="20">
        <v>0</v>
      </c>
      <c r="T7" s="20">
        <f t="shared" si="5"/>
        <v>-0.50535078984675275</v>
      </c>
      <c r="U7" s="20">
        <v>0.03</v>
      </c>
      <c r="V7" s="20">
        <f t="shared" si="6"/>
        <v>-0.32113849244680431</v>
      </c>
      <c r="W7" s="20">
        <v>7.0390081410000001</v>
      </c>
      <c r="X7" s="20">
        <v>550.61120228282698</v>
      </c>
      <c r="Y7" s="20">
        <v>823.00404954118005</v>
      </c>
      <c r="Z7" s="20">
        <v>22.314982752574601</v>
      </c>
      <c r="AA7" s="20">
        <v>0</v>
      </c>
      <c r="AB7" s="20">
        <v>0</v>
      </c>
      <c r="AC7" s="20">
        <v>0.03</v>
      </c>
    </row>
    <row r="8" spans="1:29" ht="20" customHeight="1">
      <c r="A8" s="20">
        <v>936</v>
      </c>
      <c r="B8" s="21" t="s">
        <v>27</v>
      </c>
      <c r="C8" s="21" t="s">
        <v>23</v>
      </c>
      <c r="D8" s="20">
        <v>11.99880886</v>
      </c>
      <c r="E8" s="20">
        <f t="shared" si="0"/>
        <v>-7.7797338633689664E-2</v>
      </c>
      <c r="F8" s="20">
        <v>1398.71722199961</v>
      </c>
      <c r="G8" s="20">
        <f t="shared" si="1"/>
        <v>0.31076459159437014</v>
      </c>
      <c r="H8" s="20">
        <v>811.939632045454</v>
      </c>
      <c r="I8" s="20">
        <f t="shared" si="7"/>
        <v>-0.64890284783349794</v>
      </c>
      <c r="J8" s="20">
        <v>33.630380920891596</v>
      </c>
      <c r="K8" s="20">
        <f t="shared" si="2"/>
        <v>1.0107689313789761</v>
      </c>
      <c r="L8" s="20">
        <v>12.02318382</v>
      </c>
      <c r="M8" s="20">
        <v>644.27652688033299</v>
      </c>
      <c r="N8" s="20">
        <v>980.80907453185796</v>
      </c>
      <c r="O8" s="20">
        <v>17.1251669191881</v>
      </c>
      <c r="P8" s="20">
        <f t="shared" si="3"/>
        <v>-0.50129565608888127</v>
      </c>
      <c r="Q8" s="20">
        <v>0</v>
      </c>
      <c r="R8" s="20">
        <f t="shared" si="4"/>
        <v>-0.51681963734489933</v>
      </c>
      <c r="S8" s="20">
        <v>0</v>
      </c>
      <c r="T8" s="20">
        <f t="shared" si="5"/>
        <v>-0.50535078984675275</v>
      </c>
      <c r="U8" s="20">
        <v>3.3500000000000002E-2</v>
      </c>
      <c r="V8" s="20">
        <f t="shared" si="6"/>
        <v>-0.30772378591463884</v>
      </c>
      <c r="W8" s="20">
        <v>11.99880886</v>
      </c>
      <c r="X8" s="20">
        <v>1398.71722199961</v>
      </c>
      <c r="Y8" s="20">
        <v>980.80907453185796</v>
      </c>
      <c r="Z8" s="20">
        <v>50.7555478400797</v>
      </c>
      <c r="AA8" s="20">
        <v>0</v>
      </c>
      <c r="AB8" s="20">
        <v>0</v>
      </c>
      <c r="AC8" s="20">
        <v>3.3500000000000002E-2</v>
      </c>
    </row>
    <row r="9" spans="1:29" ht="20" customHeight="1">
      <c r="A9" s="20">
        <v>937</v>
      </c>
      <c r="B9" s="21" t="s">
        <v>27</v>
      </c>
      <c r="C9" s="21" t="s">
        <v>23</v>
      </c>
      <c r="D9" s="20">
        <v>6.7251329420000001</v>
      </c>
      <c r="E9" s="20">
        <f t="shared" si="0"/>
        <v>-0.85615818235384944</v>
      </c>
      <c r="F9" s="20">
        <v>606.54140733760698</v>
      </c>
      <c r="G9" s="20">
        <f t="shared" si="1"/>
        <v>-0.725411288198621</v>
      </c>
      <c r="H9" s="20">
        <v>728.04489590132005</v>
      </c>
      <c r="I9" s="20">
        <f t="shared" si="7"/>
        <v>-0.7773391935917483</v>
      </c>
      <c r="J9" s="20">
        <v>9.6048805977234704</v>
      </c>
      <c r="K9" s="20">
        <f t="shared" si="2"/>
        <v>-0.88329392109150839</v>
      </c>
      <c r="L9" s="20">
        <v>6.580834866</v>
      </c>
      <c r="M9" s="20">
        <v>826.31399623154402</v>
      </c>
      <c r="N9" s="20">
        <v>520.01796126146098</v>
      </c>
      <c r="O9" s="20">
        <v>19.566811321467</v>
      </c>
      <c r="P9" s="20">
        <f t="shared" si="3"/>
        <v>-0.4596131031587779</v>
      </c>
      <c r="Q9" s="20">
        <v>0</v>
      </c>
      <c r="R9" s="20">
        <f t="shared" si="4"/>
        <v>-0.51681963734489933</v>
      </c>
      <c r="S9" s="20">
        <v>0</v>
      </c>
      <c r="T9" s="20">
        <f t="shared" si="5"/>
        <v>-0.50535078984675275</v>
      </c>
      <c r="U9" s="20">
        <v>3.3000000000000002E-2</v>
      </c>
      <c r="V9" s="20">
        <f t="shared" si="6"/>
        <v>-0.30964017256209103</v>
      </c>
      <c r="W9" s="20">
        <v>6.7251329420000001</v>
      </c>
      <c r="X9" s="20">
        <v>826.31399623154402</v>
      </c>
      <c r="Y9" s="20">
        <v>728.04489590132005</v>
      </c>
      <c r="Z9" s="20">
        <v>29.171691919190501</v>
      </c>
      <c r="AA9" s="20">
        <v>0</v>
      </c>
      <c r="AB9" s="20">
        <v>0</v>
      </c>
      <c r="AC9" s="20">
        <v>3.3000000000000002E-2</v>
      </c>
    </row>
    <row r="10" spans="1:29" ht="20" customHeight="1">
      <c r="A10" s="20">
        <v>938</v>
      </c>
      <c r="B10" s="21" t="s">
        <v>27</v>
      </c>
      <c r="C10" s="21" t="s">
        <v>23</v>
      </c>
      <c r="D10" s="20">
        <v>7.17972374</v>
      </c>
      <c r="E10" s="20">
        <f t="shared" si="0"/>
        <v>-0.78906348738577303</v>
      </c>
      <c r="F10" s="20">
        <v>623.67409038694495</v>
      </c>
      <c r="G10" s="20">
        <f t="shared" si="1"/>
        <v>-0.70300152435164387</v>
      </c>
      <c r="H10" s="20">
        <v>638.035467662781</v>
      </c>
      <c r="I10" s="20">
        <f t="shared" si="7"/>
        <v>-0.91513665953628764</v>
      </c>
      <c r="J10" s="20">
        <v>13.4878675658603</v>
      </c>
      <c r="K10" s="20">
        <f t="shared" si="2"/>
        <v>-0.5771766176411075</v>
      </c>
      <c r="L10" s="20">
        <v>7.2034459110000002</v>
      </c>
      <c r="M10" s="20">
        <v>514.16322638655595</v>
      </c>
      <c r="N10" s="20">
        <v>615.185548107616</v>
      </c>
      <c r="O10" s="20">
        <v>11.4684238637428</v>
      </c>
      <c r="P10" s="20">
        <f t="shared" si="3"/>
        <v>-0.59786479269227932</v>
      </c>
      <c r="Q10" s="20">
        <v>0</v>
      </c>
      <c r="R10" s="20">
        <f t="shared" si="4"/>
        <v>-0.51681963734489933</v>
      </c>
      <c r="S10" s="20">
        <v>0</v>
      </c>
      <c r="T10" s="20">
        <f t="shared" si="5"/>
        <v>-0.50535078984675275</v>
      </c>
      <c r="U10" s="20">
        <v>2.7E-2</v>
      </c>
      <c r="V10" s="20">
        <f t="shared" si="6"/>
        <v>-0.3326368123315176</v>
      </c>
      <c r="W10" s="20">
        <v>7.17972374</v>
      </c>
      <c r="X10" s="20">
        <v>623.67409038694495</v>
      </c>
      <c r="Y10" s="20">
        <v>638.035467662781</v>
      </c>
      <c r="Z10" s="20">
        <v>24.956291429602999</v>
      </c>
      <c r="AA10" s="20">
        <v>0</v>
      </c>
      <c r="AB10" s="20">
        <v>0</v>
      </c>
      <c r="AC10" s="20">
        <v>2.7E-2</v>
      </c>
    </row>
    <row r="11" spans="1:29" ht="20" customHeight="1">
      <c r="A11" s="20">
        <v>939</v>
      </c>
      <c r="B11" s="21" t="s">
        <v>27</v>
      </c>
      <c r="C11" s="21" t="s">
        <v>23</v>
      </c>
      <c r="D11" s="20">
        <v>11.6400013</v>
      </c>
      <c r="E11" s="20">
        <f t="shared" si="0"/>
        <v>-0.1307550401453684</v>
      </c>
      <c r="F11" s="20">
        <v>1207.6862863947099</v>
      </c>
      <c r="G11" s="20">
        <f t="shared" si="1"/>
        <v>6.0893737038502094E-2</v>
      </c>
      <c r="H11" s="20">
        <v>1051.67965304118</v>
      </c>
      <c r="I11" s="20">
        <f t="shared" si="7"/>
        <v>-0.28187943678424332</v>
      </c>
      <c r="J11" s="20">
        <v>24.565571395693901</v>
      </c>
      <c r="K11" s="20">
        <f t="shared" si="2"/>
        <v>0.29613994320173714</v>
      </c>
      <c r="L11" s="20">
        <v>11.939824099999999</v>
      </c>
      <c r="M11" s="20">
        <v>871.24691972804499</v>
      </c>
      <c r="N11" s="20">
        <v>440.32895785664499</v>
      </c>
      <c r="O11" s="20">
        <v>23.9508724603504</v>
      </c>
      <c r="P11" s="20">
        <f t="shared" si="3"/>
        <v>-0.3847705665880316</v>
      </c>
      <c r="Q11" s="20">
        <v>0</v>
      </c>
      <c r="R11" s="20">
        <f t="shared" si="4"/>
        <v>-0.51681963734489933</v>
      </c>
      <c r="S11" s="20">
        <v>0</v>
      </c>
      <c r="T11" s="20">
        <f t="shared" si="5"/>
        <v>-0.50535078984675275</v>
      </c>
      <c r="U11" s="20">
        <v>5.8500000000000003E-2</v>
      </c>
      <c r="V11" s="20">
        <f t="shared" si="6"/>
        <v>-0.21190445354202822</v>
      </c>
      <c r="W11" s="20">
        <v>11.6400013</v>
      </c>
      <c r="X11" s="20">
        <v>1207.6862863947099</v>
      </c>
      <c r="Y11" s="20">
        <v>1051.67965304118</v>
      </c>
      <c r="Z11" s="20">
        <v>48.516443856044297</v>
      </c>
      <c r="AA11" s="20">
        <v>0</v>
      </c>
      <c r="AB11" s="20">
        <v>0</v>
      </c>
      <c r="AC11" s="20">
        <v>5.8500000000000003E-2</v>
      </c>
    </row>
    <row r="12" spans="1:29" ht="20" customHeight="1">
      <c r="A12" s="20">
        <v>940</v>
      </c>
      <c r="B12" s="21" t="s">
        <v>27</v>
      </c>
      <c r="C12" s="21" t="s">
        <v>23</v>
      </c>
      <c r="D12" s="20">
        <v>9.7804718019999992</v>
      </c>
      <c r="E12" s="20">
        <f t="shared" si="0"/>
        <v>-0.4052097035511385</v>
      </c>
      <c r="F12" s="20">
        <v>1368.2171051810401</v>
      </c>
      <c r="G12" s="20">
        <f t="shared" si="1"/>
        <v>0.27087005708152978</v>
      </c>
      <c r="H12" s="20">
        <v>1011.92385802331</v>
      </c>
      <c r="I12" s="20">
        <f t="shared" si="7"/>
        <v>-0.34274248099284355</v>
      </c>
      <c r="J12" s="20">
        <v>15.530145066056701</v>
      </c>
      <c r="K12" s="20">
        <f t="shared" si="2"/>
        <v>-0.41617260542380008</v>
      </c>
      <c r="L12" s="20">
        <v>9.8172245030000003</v>
      </c>
      <c r="M12" s="20">
        <v>1001.76191343823</v>
      </c>
      <c r="N12" s="20">
        <v>507.60268924980602</v>
      </c>
      <c r="O12" s="20">
        <v>22.093224227261501</v>
      </c>
      <c r="P12" s="20">
        <f t="shared" si="3"/>
        <v>-0.41648342400861693</v>
      </c>
      <c r="Q12" s="20">
        <v>0</v>
      </c>
      <c r="R12" s="20">
        <f t="shared" si="4"/>
        <v>-0.51681963734489933</v>
      </c>
      <c r="S12" s="20">
        <v>0</v>
      </c>
      <c r="T12" s="20">
        <f t="shared" si="5"/>
        <v>-0.50535078984675275</v>
      </c>
      <c r="U12" s="20">
        <v>5.9499999999999997E-2</v>
      </c>
      <c r="V12" s="20">
        <f t="shared" si="6"/>
        <v>-0.20807168024712383</v>
      </c>
      <c r="W12" s="20">
        <v>9.7804718019999992</v>
      </c>
      <c r="X12" s="20">
        <v>1368.2171051810401</v>
      </c>
      <c r="Y12" s="20">
        <v>1011.92385802331</v>
      </c>
      <c r="Z12" s="20">
        <v>37.623369293318198</v>
      </c>
      <c r="AA12" s="20">
        <v>0</v>
      </c>
      <c r="AB12" s="20">
        <v>0</v>
      </c>
      <c r="AC12" s="20">
        <v>5.9499999999999997E-2</v>
      </c>
    </row>
    <row r="13" spans="1:29" ht="20" customHeight="1">
      <c r="A13" s="20">
        <v>931</v>
      </c>
      <c r="B13" s="21" t="s">
        <v>27</v>
      </c>
      <c r="C13" s="21" t="s">
        <v>24</v>
      </c>
      <c r="D13" s="20">
        <v>8.3559284209999998</v>
      </c>
      <c r="E13" s="20">
        <f t="shared" si="0"/>
        <v>-0.61546319754506518</v>
      </c>
      <c r="F13" s="20">
        <v>572.22396930769196</v>
      </c>
      <c r="G13" s="20">
        <f t="shared" si="1"/>
        <v>-0.77029892663032518</v>
      </c>
      <c r="H13" s="20">
        <v>963.08203039976604</v>
      </c>
      <c r="I13" s="20">
        <f>(H13-VALUE(H$44))/H$45</f>
        <v>-0.41751553766406319</v>
      </c>
      <c r="J13" s="20">
        <v>10.9618575814506</v>
      </c>
      <c r="K13" s="20">
        <f t="shared" si="2"/>
        <v>-0.7763159326224599</v>
      </c>
      <c r="L13" s="20">
        <v>8.4800157550000002</v>
      </c>
      <c r="M13" s="20">
        <v>523.77108887023803</v>
      </c>
      <c r="N13" s="20">
        <v>390.10227409207602</v>
      </c>
      <c r="O13" s="20">
        <v>17.2415558376088</v>
      </c>
      <c r="P13" s="20">
        <f t="shared" si="3"/>
        <v>-0.4993087216900719</v>
      </c>
      <c r="Q13" s="20">
        <v>0</v>
      </c>
      <c r="R13" s="20">
        <f>(Q13-VALUE(Q$44))/Q$45</f>
        <v>-0.51681963734489933</v>
      </c>
      <c r="S13" s="20">
        <v>0</v>
      </c>
      <c r="T13" s="20">
        <f>(S13-VALUE(S$44))/S$45</f>
        <v>-0.50535078984675275</v>
      </c>
      <c r="U13" s="20">
        <v>5.5E-2</v>
      </c>
      <c r="V13" s="20">
        <f>(U13-VALUE(U$44))/U$45</f>
        <v>-0.22531916007419373</v>
      </c>
      <c r="W13" s="20">
        <v>8.3559284209999998</v>
      </c>
      <c r="X13" s="20">
        <v>572.22396930769196</v>
      </c>
      <c r="Y13" s="20">
        <v>963.08203039976604</v>
      </c>
      <c r="Z13" s="20">
        <v>28.203413419059402</v>
      </c>
      <c r="AA13" s="20">
        <v>0</v>
      </c>
      <c r="AB13" s="20">
        <v>0</v>
      </c>
      <c r="AC13" s="20">
        <v>5.5E-2</v>
      </c>
    </row>
    <row r="14" spans="1:29" ht="20" customHeight="1">
      <c r="A14" s="20">
        <v>932</v>
      </c>
      <c r="B14" s="21" t="s">
        <v>27</v>
      </c>
      <c r="C14" s="21" t="s">
        <v>24</v>
      </c>
      <c r="D14" s="20">
        <v>13.79181767</v>
      </c>
      <c r="E14" s="20">
        <f t="shared" si="0"/>
        <v>0.18683929658043491</v>
      </c>
      <c r="F14" s="20">
        <v>945.90673604273502</v>
      </c>
      <c r="G14" s="20">
        <f t="shared" si="1"/>
        <v>-0.28151719103748951</v>
      </c>
      <c r="H14" s="20">
        <v>1415.01037725019</v>
      </c>
      <c r="I14" s="20">
        <f t="shared" si="7"/>
        <v>0.27435177227435686</v>
      </c>
      <c r="J14" s="20">
        <v>17.590313159262202</v>
      </c>
      <c r="K14" s="20">
        <f t="shared" si="2"/>
        <v>-0.25375817897280745</v>
      </c>
      <c r="L14" s="20">
        <v>13.8057251</v>
      </c>
      <c r="M14" s="20">
        <v>606.00408698523404</v>
      </c>
      <c r="N14" s="20">
        <v>971.24106822727401</v>
      </c>
      <c r="O14" s="20">
        <v>24.2876206670831</v>
      </c>
      <c r="P14" s="20">
        <f t="shared" si="3"/>
        <v>-0.37902176674717347</v>
      </c>
      <c r="Q14" s="20">
        <v>0</v>
      </c>
      <c r="R14" s="20">
        <f t="shared" si="4"/>
        <v>-0.51681963734489933</v>
      </c>
      <c r="S14" s="20">
        <v>0</v>
      </c>
      <c r="T14" s="20">
        <f t="shared" si="5"/>
        <v>-0.50535078984675275</v>
      </c>
      <c r="U14" s="20">
        <v>5.3999999999999999E-2</v>
      </c>
      <c r="V14" s="20">
        <f t="shared" si="6"/>
        <v>-0.22915193336909814</v>
      </c>
      <c r="W14" s="20">
        <v>13.79181767</v>
      </c>
      <c r="X14" s="20">
        <v>945.90673604273502</v>
      </c>
      <c r="Y14" s="20">
        <v>1415.01037725019</v>
      </c>
      <c r="Z14" s="20">
        <v>41.877933826345298</v>
      </c>
      <c r="AA14" s="20">
        <v>0</v>
      </c>
      <c r="AB14" s="20">
        <v>0</v>
      </c>
      <c r="AC14" s="20">
        <v>5.3999999999999999E-2</v>
      </c>
    </row>
    <row r="15" spans="1:29" ht="20" customHeight="1">
      <c r="A15" s="20">
        <v>933</v>
      </c>
      <c r="B15" s="21" t="s">
        <v>27</v>
      </c>
      <c r="C15" s="21" t="s">
        <v>24</v>
      </c>
      <c r="D15" s="20">
        <v>12.167621609999999</v>
      </c>
      <c r="E15" s="20">
        <f t="shared" si="0"/>
        <v>-5.2881656183003362E-2</v>
      </c>
      <c r="F15" s="20">
        <v>927.79207928671303</v>
      </c>
      <c r="G15" s="20">
        <f t="shared" si="1"/>
        <v>-0.30521138878237741</v>
      </c>
      <c r="H15" s="20">
        <v>1208.56514441492</v>
      </c>
      <c r="I15" s="20">
        <f t="shared" si="7"/>
        <v>-4.1699895842453649E-2</v>
      </c>
      <c r="J15" s="20">
        <v>15.9269052654949</v>
      </c>
      <c r="K15" s="20">
        <f t="shared" si="2"/>
        <v>-0.38489380810485296</v>
      </c>
      <c r="L15" s="20">
        <v>12.01643848</v>
      </c>
      <c r="M15" s="20">
        <v>848.115405337217</v>
      </c>
      <c r="N15" s="20">
        <v>599.45994921911597</v>
      </c>
      <c r="O15" s="20">
        <v>24.063004805757799</v>
      </c>
      <c r="P15" s="20">
        <f t="shared" si="3"/>
        <v>-0.38285629831118584</v>
      </c>
      <c r="Q15" s="20">
        <v>0</v>
      </c>
      <c r="R15" s="20">
        <f t="shared" si="4"/>
        <v>-0.51681963734489933</v>
      </c>
      <c r="S15" s="20">
        <v>0</v>
      </c>
      <c r="T15" s="20">
        <f t="shared" si="5"/>
        <v>-0.50535078984675275</v>
      </c>
      <c r="U15" s="20">
        <v>6.7000000000000004E-2</v>
      </c>
      <c r="V15" s="20">
        <f t="shared" si="6"/>
        <v>-0.17932588053534063</v>
      </c>
      <c r="W15" s="20">
        <v>12.167621609999999</v>
      </c>
      <c r="X15" s="20">
        <v>927.79207928671303</v>
      </c>
      <c r="Y15" s="20">
        <v>1208.56514441492</v>
      </c>
      <c r="Z15" s="20">
        <v>39.989910071252702</v>
      </c>
      <c r="AA15" s="20">
        <v>0</v>
      </c>
      <c r="AB15" s="20">
        <v>0</v>
      </c>
      <c r="AC15" s="20">
        <v>6.7000000000000004E-2</v>
      </c>
    </row>
    <row r="16" spans="1:29" ht="20" customHeight="1">
      <c r="A16" s="20">
        <v>934</v>
      </c>
      <c r="B16" s="21" t="s">
        <v>27</v>
      </c>
      <c r="C16" s="21" t="s">
        <v>24</v>
      </c>
      <c r="D16" s="20">
        <v>12.11085224</v>
      </c>
      <c r="E16" s="20">
        <f t="shared" si="0"/>
        <v>-6.1260452191275933E-2</v>
      </c>
      <c r="F16" s="20">
        <v>451.86767743783901</v>
      </c>
      <c r="G16" s="20">
        <f t="shared" si="1"/>
        <v>-0.92772646267556147</v>
      </c>
      <c r="H16" s="20">
        <v>1238.2302314650301</v>
      </c>
      <c r="I16" s="20">
        <f t="shared" si="7"/>
        <v>3.7150557079116955E-3</v>
      </c>
      <c r="J16" s="20">
        <v>13.4322468883505</v>
      </c>
      <c r="K16" s="20">
        <f t="shared" si="2"/>
        <v>-0.58156150277080298</v>
      </c>
      <c r="L16" s="20">
        <v>13.825917240000001</v>
      </c>
      <c r="M16" s="20">
        <v>2041.3310794557101</v>
      </c>
      <c r="N16" s="24">
        <v>1637.2071696487999</v>
      </c>
      <c r="O16" s="20">
        <v>326.446492539443</v>
      </c>
      <c r="P16" s="20">
        <f t="shared" si="3"/>
        <v>4.7792859533961423</v>
      </c>
      <c r="Q16" s="20">
        <v>13</v>
      </c>
      <c r="R16" s="20">
        <f t="shared" si="4"/>
        <v>5.3254893065539628</v>
      </c>
      <c r="S16" s="20">
        <v>0.22700000000000001</v>
      </c>
      <c r="T16" s="20">
        <f t="shared" si="5"/>
        <v>5.1735912544707157</v>
      </c>
      <c r="U16" s="20">
        <v>1.6559999999999999</v>
      </c>
      <c r="V16" s="20">
        <f t="shared" si="6"/>
        <v>5.9109508850677894</v>
      </c>
      <c r="W16" s="20">
        <v>13.81495571</v>
      </c>
      <c r="X16" s="20">
        <v>2041.3310794557101</v>
      </c>
      <c r="Y16" s="24">
        <v>1637.2071696487999</v>
      </c>
      <c r="Z16" s="20">
        <v>339.87873942779299</v>
      </c>
      <c r="AA16" s="20">
        <v>13</v>
      </c>
      <c r="AB16" s="20">
        <v>0.22700000000000001</v>
      </c>
      <c r="AC16" s="20">
        <v>1.6559999999999999</v>
      </c>
    </row>
    <row r="17" spans="1:29" ht="20" customHeight="1">
      <c r="A17" s="20">
        <v>935</v>
      </c>
      <c r="B17" s="21" t="s">
        <v>27</v>
      </c>
      <c r="C17" s="21" t="s">
        <v>24</v>
      </c>
      <c r="D17" s="20">
        <v>10.8883543</v>
      </c>
      <c r="E17" s="20">
        <f t="shared" si="0"/>
        <v>-0.24169333104467031</v>
      </c>
      <c r="F17" s="20">
        <v>546.45837435975102</v>
      </c>
      <c r="G17" s="20">
        <f t="shared" si="1"/>
        <v>-0.80400064728303611</v>
      </c>
      <c r="H17" s="20">
        <v>1390.2277547280501</v>
      </c>
      <c r="I17" s="20">
        <f t="shared" si="7"/>
        <v>0.23641149590729987</v>
      </c>
      <c r="J17" s="20">
        <v>13.259785525453401</v>
      </c>
      <c r="K17" s="20">
        <f t="shared" si="2"/>
        <v>-0.59515758429068844</v>
      </c>
      <c r="L17" s="20">
        <v>10.87471581</v>
      </c>
      <c r="M17" s="20">
        <v>1029.71149786869</v>
      </c>
      <c r="N17" s="20">
        <v>1388.60889710723</v>
      </c>
      <c r="O17" s="20">
        <v>24.025465181199898</v>
      </c>
      <c r="P17" s="20">
        <f t="shared" si="3"/>
        <v>-0.38349715632726322</v>
      </c>
      <c r="Q17" s="20">
        <v>3</v>
      </c>
      <c r="R17" s="20">
        <f t="shared" si="4"/>
        <v>0.83140550355483822</v>
      </c>
      <c r="S17" s="20">
        <v>0.02</v>
      </c>
      <c r="T17" s="20">
        <f t="shared" si="5"/>
        <v>-5.0034731667995876E-3</v>
      </c>
      <c r="U17" s="20">
        <v>2.1000000000000001E-2</v>
      </c>
      <c r="V17" s="20">
        <f t="shared" si="6"/>
        <v>-0.35563345210094416</v>
      </c>
      <c r="W17" s="20">
        <v>10.8883543</v>
      </c>
      <c r="X17" s="20">
        <v>1029.71149786869</v>
      </c>
      <c r="Y17" s="20">
        <v>1390.2277547280501</v>
      </c>
      <c r="Z17" s="20">
        <v>37.285250706653201</v>
      </c>
      <c r="AA17" s="20">
        <v>3</v>
      </c>
      <c r="AB17" s="20">
        <v>0.02</v>
      </c>
      <c r="AC17" s="20">
        <v>2.1000000000000001E-2</v>
      </c>
    </row>
    <row r="18" spans="1:29" ht="20" customHeight="1">
      <c r="A18" s="20">
        <v>936</v>
      </c>
      <c r="B18" s="21" t="s">
        <v>27</v>
      </c>
      <c r="C18" s="21" t="s">
        <v>24</v>
      </c>
      <c r="D18" s="20">
        <v>8.3807535170000005</v>
      </c>
      <c r="E18" s="20">
        <f t="shared" si="0"/>
        <v>-0.61179917211603907</v>
      </c>
      <c r="F18" s="20">
        <v>644.74595829098598</v>
      </c>
      <c r="G18" s="20">
        <f t="shared" si="1"/>
        <v>-0.67543925741514643</v>
      </c>
      <c r="H18" s="20">
        <v>972.16605552214401</v>
      </c>
      <c r="I18" s="20">
        <f t="shared" si="7"/>
        <v>-0.403608598502947</v>
      </c>
      <c r="J18" s="20">
        <v>12.0456871946311</v>
      </c>
      <c r="K18" s="20">
        <f t="shared" si="2"/>
        <v>-0.69087165961587216</v>
      </c>
      <c r="L18" s="20">
        <v>8.3696956629999999</v>
      </c>
      <c r="M18" s="20">
        <v>944.24475236441106</v>
      </c>
      <c r="N18" s="20">
        <v>509.69833911227801</v>
      </c>
      <c r="O18" s="20">
        <v>19.467978020822699</v>
      </c>
      <c r="P18" s="20">
        <f t="shared" si="3"/>
        <v>-0.46130033668120152</v>
      </c>
      <c r="Q18" s="20">
        <v>0</v>
      </c>
      <c r="R18" s="20">
        <f t="shared" si="4"/>
        <v>-0.51681963734489933</v>
      </c>
      <c r="S18" s="20">
        <v>0</v>
      </c>
      <c r="T18" s="20">
        <f t="shared" si="5"/>
        <v>-0.50535078984675275</v>
      </c>
      <c r="U18" s="20">
        <v>5.0500000000000003E-2</v>
      </c>
      <c r="V18" s="20">
        <f t="shared" si="6"/>
        <v>-0.24256663990126362</v>
      </c>
      <c r="W18" s="20">
        <v>8.3807535170000005</v>
      </c>
      <c r="X18" s="20">
        <v>944.24475236441106</v>
      </c>
      <c r="Y18" s="20">
        <v>972.16605552214401</v>
      </c>
      <c r="Z18" s="20">
        <v>31.513665215453798</v>
      </c>
      <c r="AA18" s="20">
        <v>0</v>
      </c>
      <c r="AB18" s="20">
        <v>0</v>
      </c>
      <c r="AC18" s="20">
        <v>5.0500000000000003E-2</v>
      </c>
    </row>
    <row r="19" spans="1:29" ht="20" customHeight="1">
      <c r="A19" s="20">
        <v>937</v>
      </c>
      <c r="B19" s="21" t="s">
        <v>27</v>
      </c>
      <c r="C19" s="21" t="s">
        <v>24</v>
      </c>
      <c r="D19" s="20">
        <v>3.1956827639999998</v>
      </c>
      <c r="E19" s="20">
        <f t="shared" si="0"/>
        <v>-1.3770824600554259</v>
      </c>
      <c r="F19" s="20">
        <v>333.76748569891203</v>
      </c>
      <c r="G19" s="20">
        <f t="shared" si="1"/>
        <v>-1.0822029915140696</v>
      </c>
      <c r="H19" s="20">
        <v>333.881642011655</v>
      </c>
      <c r="I19" s="20">
        <f t="shared" si="7"/>
        <v>-1.380772618482611</v>
      </c>
      <c r="J19" s="20">
        <v>6.3087631937743804</v>
      </c>
      <c r="K19" s="20">
        <f t="shared" si="2"/>
        <v>-1.1431450562697905</v>
      </c>
      <c r="L19" s="20">
        <v>3.3178985120000002</v>
      </c>
      <c r="M19" s="20">
        <v>482.36332518608998</v>
      </c>
      <c r="N19" s="20">
        <v>326.70700979759198</v>
      </c>
      <c r="O19" s="20">
        <v>6.6211060772861101</v>
      </c>
      <c r="P19" s="20">
        <f t="shared" si="3"/>
        <v>-0.68061581901471646</v>
      </c>
      <c r="Q19" s="20">
        <v>0</v>
      </c>
      <c r="R19" s="20">
        <f t="shared" si="4"/>
        <v>-0.51681963734489933</v>
      </c>
      <c r="S19" s="20">
        <v>0</v>
      </c>
      <c r="T19" s="20">
        <f t="shared" si="5"/>
        <v>-0.50535078984675275</v>
      </c>
      <c r="U19" s="20">
        <v>2.8000000000000001E-2</v>
      </c>
      <c r="V19" s="20">
        <f t="shared" si="6"/>
        <v>-0.3288040390366132</v>
      </c>
      <c r="W19" s="20">
        <v>3.1956827639999998</v>
      </c>
      <c r="X19" s="20">
        <v>482.36332518608998</v>
      </c>
      <c r="Y19" s="20">
        <v>333.881642011655</v>
      </c>
      <c r="Z19" s="20">
        <v>12.9298692710605</v>
      </c>
      <c r="AA19" s="20">
        <v>0</v>
      </c>
      <c r="AB19" s="20">
        <v>0</v>
      </c>
      <c r="AC19" s="20">
        <v>2.8000000000000001E-2</v>
      </c>
    </row>
    <row r="20" spans="1:29" ht="20" customHeight="1">
      <c r="A20" s="20">
        <v>938</v>
      </c>
      <c r="B20" s="21" t="s">
        <v>27</v>
      </c>
      <c r="C20" s="21" t="s">
        <v>24</v>
      </c>
      <c r="D20" s="20">
        <v>12.782114979999999</v>
      </c>
      <c r="E20" s="20">
        <f t="shared" si="0"/>
        <v>3.7813635937835731E-2</v>
      </c>
      <c r="F20" s="20">
        <v>1103.4191615019399</v>
      </c>
      <c r="G20" s="20">
        <f t="shared" si="1"/>
        <v>-7.5488967242047733E-2</v>
      </c>
      <c r="H20" s="20">
        <v>1028.9479841565601</v>
      </c>
      <c r="I20" s="20">
        <f t="shared" si="7"/>
        <v>-0.31667986192070452</v>
      </c>
      <c r="J20" s="20">
        <v>20.4610197528987</v>
      </c>
      <c r="K20" s="20">
        <f t="shared" si="2"/>
        <v>-2.7444526969243901E-2</v>
      </c>
      <c r="L20" s="20">
        <v>12.794963839999999</v>
      </c>
      <c r="M20" s="20">
        <v>655.45760431235101</v>
      </c>
      <c r="N20" s="20">
        <v>497.41093301554099</v>
      </c>
      <c r="O20" s="20">
        <v>21.181556525624998</v>
      </c>
      <c r="P20" s="20">
        <f t="shared" si="3"/>
        <v>-0.43204696683764704</v>
      </c>
      <c r="Q20" s="20">
        <v>0</v>
      </c>
      <c r="R20" s="20">
        <f t="shared" si="4"/>
        <v>-0.51681963734489933</v>
      </c>
      <c r="S20" s="20">
        <v>0</v>
      </c>
      <c r="T20" s="20">
        <f t="shared" si="5"/>
        <v>-0.50535078984675275</v>
      </c>
      <c r="U20" s="20">
        <v>6.5500000000000003E-2</v>
      </c>
      <c r="V20" s="20">
        <f t="shared" si="6"/>
        <v>-0.18507504047769727</v>
      </c>
      <c r="W20" s="20">
        <v>12.782114979999999</v>
      </c>
      <c r="X20" s="20">
        <v>1103.4191615019399</v>
      </c>
      <c r="Y20" s="20">
        <v>1028.9479841565601</v>
      </c>
      <c r="Z20" s="20">
        <v>41.642576278523698</v>
      </c>
      <c r="AA20" s="20">
        <v>0</v>
      </c>
      <c r="AB20" s="20">
        <v>0</v>
      </c>
      <c r="AC20" s="20">
        <v>6.5500000000000003E-2</v>
      </c>
    </row>
    <row r="21" spans="1:29" ht="20" customHeight="1">
      <c r="A21" s="20">
        <v>939</v>
      </c>
      <c r="B21" s="21" t="s">
        <v>27</v>
      </c>
      <c r="C21" s="21" t="s">
        <v>24</v>
      </c>
      <c r="D21" s="20">
        <v>13.38853168</v>
      </c>
      <c r="E21" s="20">
        <f t="shared" si="0"/>
        <v>0.12731686321180175</v>
      </c>
      <c r="F21" s="20">
        <v>817.36826129836697</v>
      </c>
      <c r="G21" s="20">
        <f t="shared" si="1"/>
        <v>-0.44964712468400225</v>
      </c>
      <c r="H21" s="20">
        <v>1202.8888590435099</v>
      </c>
      <c r="I21" s="20">
        <f t="shared" si="7"/>
        <v>-5.0389849278059097E-2</v>
      </c>
      <c r="J21" s="20">
        <v>16.9917079663193</v>
      </c>
      <c r="K21" s="20">
        <f t="shared" si="2"/>
        <v>-0.30094953166050742</v>
      </c>
      <c r="L21" s="20">
        <v>13.45259285</v>
      </c>
      <c r="M21" s="20">
        <v>478.88280282789202</v>
      </c>
      <c r="N21" s="20">
        <v>501.67601295260499</v>
      </c>
      <c r="O21" s="20">
        <v>18.794419698846902</v>
      </c>
      <c r="P21" s="20">
        <f t="shared" si="3"/>
        <v>-0.47279899323457331</v>
      </c>
      <c r="Q21" s="20">
        <v>2</v>
      </c>
      <c r="R21" s="20">
        <f t="shared" si="4"/>
        <v>0.38199712325492569</v>
      </c>
      <c r="S21" s="20">
        <v>3.3000000000000002E-2</v>
      </c>
      <c r="T21" s="20">
        <f t="shared" si="5"/>
        <v>0.32022228267516994</v>
      </c>
      <c r="U21" s="20">
        <v>0.05</v>
      </c>
      <c r="V21" s="20">
        <f t="shared" si="6"/>
        <v>-0.24448302654871584</v>
      </c>
      <c r="W21" s="20">
        <v>13.38853168</v>
      </c>
      <c r="X21" s="20">
        <v>817.36826129836697</v>
      </c>
      <c r="Y21" s="20">
        <v>1202.8888590435099</v>
      </c>
      <c r="Z21" s="20">
        <v>35.786127665166198</v>
      </c>
      <c r="AA21" s="20">
        <v>2</v>
      </c>
      <c r="AB21" s="20">
        <v>3.3000000000000002E-2</v>
      </c>
      <c r="AC21" s="20">
        <v>0.05</v>
      </c>
    </row>
    <row r="22" spans="1:29" ht="20" customHeight="1">
      <c r="A22" s="20">
        <v>940</v>
      </c>
      <c r="B22" s="21" t="s">
        <v>27</v>
      </c>
      <c r="C22" s="21" t="s">
        <v>24</v>
      </c>
      <c r="D22" s="20">
        <v>7.8296599389999999</v>
      </c>
      <c r="E22" s="20">
        <f t="shared" si="0"/>
        <v>-0.69313706033870359</v>
      </c>
      <c r="F22" s="20">
        <v>667.28394530419496</v>
      </c>
      <c r="G22" s="20">
        <f t="shared" si="1"/>
        <v>-0.64595928833512739</v>
      </c>
      <c r="H22" s="20">
        <v>902.07581938772205</v>
      </c>
      <c r="I22" s="20">
        <f t="shared" si="7"/>
        <v>-0.51091132351506285</v>
      </c>
      <c r="J22" s="20">
        <v>10.8926035576225</v>
      </c>
      <c r="K22" s="20">
        <f t="shared" si="2"/>
        <v>-0.78177560972189664</v>
      </c>
      <c r="L22" s="20">
        <v>7.8955879209999997</v>
      </c>
      <c r="M22" s="20">
        <v>551.755898491062</v>
      </c>
      <c r="N22" s="20">
        <v>405.34601686247299</v>
      </c>
      <c r="O22" s="20">
        <v>24.366319879642401</v>
      </c>
      <c r="P22" s="20">
        <f t="shared" si="3"/>
        <v>-0.37767825247867526</v>
      </c>
      <c r="Q22" s="20">
        <v>2</v>
      </c>
      <c r="R22" s="20">
        <f t="shared" si="4"/>
        <v>0.38199712325492569</v>
      </c>
      <c r="S22" s="20">
        <v>3.1E-2</v>
      </c>
      <c r="T22" s="20">
        <f t="shared" si="5"/>
        <v>0.27018755100717462</v>
      </c>
      <c r="U22" s="20">
        <v>6.2E-2</v>
      </c>
      <c r="V22" s="20">
        <f t="shared" si="6"/>
        <v>-0.19848974700986277</v>
      </c>
      <c r="W22" s="20">
        <v>7.8296599389999999</v>
      </c>
      <c r="X22" s="20">
        <v>667.28394530419496</v>
      </c>
      <c r="Y22" s="20">
        <v>902.07581938772205</v>
      </c>
      <c r="Z22" s="20">
        <v>35.258923437264897</v>
      </c>
      <c r="AA22" s="20">
        <v>2</v>
      </c>
      <c r="AB22" s="20">
        <v>3.1E-2</v>
      </c>
      <c r="AC22" s="20">
        <v>6.2E-2</v>
      </c>
    </row>
    <row r="23" spans="1:29" ht="20" customHeight="1">
      <c r="A23" s="20">
        <v>931</v>
      </c>
      <c r="B23" s="21" t="s">
        <v>27</v>
      </c>
      <c r="C23" s="21" t="s">
        <v>26</v>
      </c>
      <c r="D23" s="20">
        <v>20.09876633</v>
      </c>
      <c r="E23" s="20">
        <f t="shared" si="0"/>
        <v>1.1177045899030214</v>
      </c>
      <c r="F23" s="20">
        <v>2124.45795873621</v>
      </c>
      <c r="G23" s="20">
        <f t="shared" si="1"/>
        <v>1.2600425580146315</v>
      </c>
      <c r="H23" s="20">
        <v>2352.6052600442899</v>
      </c>
      <c r="I23" s="20">
        <f t="shared" si="7"/>
        <v>1.7097369475828696</v>
      </c>
      <c r="J23" s="20">
        <v>43.487489643048598</v>
      </c>
      <c r="K23" s="20">
        <f t="shared" si="2"/>
        <v>1.7878592401038544</v>
      </c>
      <c r="L23" s="20">
        <v>27.498050689999999</v>
      </c>
      <c r="M23" s="20">
        <v>3399.1197848574202</v>
      </c>
      <c r="N23" s="20">
        <v>1466.548178108</v>
      </c>
      <c r="O23" s="20">
        <v>104.319832090486</v>
      </c>
      <c r="P23" s="20">
        <f t="shared" si="3"/>
        <v>0.98724880306046126</v>
      </c>
      <c r="Q23" s="20">
        <v>2</v>
      </c>
      <c r="R23" s="20">
        <f t="shared" si="4"/>
        <v>0.38199712325492569</v>
      </c>
      <c r="S23" s="20">
        <v>3.0499999999999999E-2</v>
      </c>
      <c r="T23" s="20">
        <f t="shared" si="5"/>
        <v>0.25767886809017576</v>
      </c>
      <c r="U23" s="20">
        <v>0.112</v>
      </c>
      <c r="V23" s="20">
        <f>(U23-VALUE(U$44))/U$45</f>
        <v>-6.8510822646415418E-3</v>
      </c>
      <c r="W23" s="20">
        <v>25.923734660000001</v>
      </c>
      <c r="X23" s="20">
        <v>3399.1197848574202</v>
      </c>
      <c r="Y23" s="20">
        <v>2352.6052600442899</v>
      </c>
      <c r="Z23" s="20">
        <v>147.807321733534</v>
      </c>
      <c r="AA23" s="20">
        <v>2</v>
      </c>
      <c r="AB23" s="20">
        <v>3.0499999999999999E-2</v>
      </c>
      <c r="AC23" s="20">
        <v>0.112</v>
      </c>
    </row>
    <row r="24" spans="1:29" ht="20" customHeight="1">
      <c r="A24" s="20">
        <v>932</v>
      </c>
      <c r="B24" s="21" t="s">
        <v>27</v>
      </c>
      <c r="C24" s="21" t="s">
        <v>26</v>
      </c>
      <c r="D24" s="20">
        <v>30.892953869999999</v>
      </c>
      <c r="E24" s="20">
        <f t="shared" si="0"/>
        <v>2.7108576488976555</v>
      </c>
      <c r="F24" s="20">
        <v>2400.8760546744302</v>
      </c>
      <c r="G24" s="20">
        <f t="shared" si="1"/>
        <v>1.6216008869213203</v>
      </c>
      <c r="H24" s="20">
        <v>2360.6680149417198</v>
      </c>
      <c r="I24" s="20">
        <f t="shared" si="7"/>
        <v>1.7220804010981321</v>
      </c>
      <c r="J24" s="20">
        <v>48.684560039021299</v>
      </c>
      <c r="K24" s="20">
        <f t="shared" si="2"/>
        <v>2.1975729961663522</v>
      </c>
      <c r="L24" s="20">
        <v>31.066183089999999</v>
      </c>
      <c r="M24" s="20">
        <v>1680.2324859401699</v>
      </c>
      <c r="N24" s="24">
        <v>1678.8291860644999</v>
      </c>
      <c r="O24" s="20">
        <v>65.480570858059494</v>
      </c>
      <c r="P24" s="20">
        <f t="shared" si="3"/>
        <v>0.32420402857335051</v>
      </c>
      <c r="Q24" s="20">
        <v>0</v>
      </c>
      <c r="R24" s="20">
        <f t="shared" si="4"/>
        <v>-0.51681963734489933</v>
      </c>
      <c r="S24" s="20">
        <v>0</v>
      </c>
      <c r="T24" s="20">
        <f t="shared" si="5"/>
        <v>-0.50535078984675275</v>
      </c>
      <c r="U24" s="20">
        <v>8.5999999999999993E-2</v>
      </c>
      <c r="V24" s="20">
        <f t="shared" si="6"/>
        <v>-0.1065031879321566</v>
      </c>
      <c r="W24" s="20">
        <v>30.892953869999999</v>
      </c>
      <c r="X24" s="20">
        <v>2400.8760546744302</v>
      </c>
      <c r="Y24" s="20">
        <v>2360.6680149417198</v>
      </c>
      <c r="Z24" s="20">
        <v>114.165130897081</v>
      </c>
      <c r="AA24" s="20">
        <v>0</v>
      </c>
      <c r="AB24" s="20">
        <v>0</v>
      </c>
      <c r="AC24" s="20">
        <v>8.5999999999999993E-2</v>
      </c>
    </row>
    <row r="25" spans="1:29" ht="20" customHeight="1">
      <c r="A25" s="20">
        <v>933</v>
      </c>
      <c r="B25" s="21" t="s">
        <v>27</v>
      </c>
      <c r="C25" s="21" t="s">
        <v>26</v>
      </c>
      <c r="D25" s="20">
        <v>7.6022233960000003</v>
      </c>
      <c r="E25" s="20">
        <f t="shared" si="0"/>
        <v>-0.72670523977461643</v>
      </c>
      <c r="F25" s="20">
        <v>661.67323821095499</v>
      </c>
      <c r="G25" s="20">
        <f t="shared" si="1"/>
        <v>-0.65329816343203906</v>
      </c>
      <c r="H25" s="20">
        <v>677.61140446037098</v>
      </c>
      <c r="I25" s="20">
        <f t="shared" si="7"/>
        <v>-0.85454896433799554</v>
      </c>
      <c r="J25" s="20">
        <v>15.8012961013455</v>
      </c>
      <c r="K25" s="20">
        <f t="shared" si="2"/>
        <v>-0.3947962720929109</v>
      </c>
      <c r="L25" s="20">
        <v>33.794132230000002</v>
      </c>
      <c r="M25" s="20">
        <v>2309.36708206099</v>
      </c>
      <c r="N25" s="20">
        <v>2808.19128223387</v>
      </c>
      <c r="O25" s="20">
        <v>130.24091664103099</v>
      </c>
      <c r="P25" s="20">
        <f t="shared" si="3"/>
        <v>1.4297608157742436</v>
      </c>
      <c r="Q25" s="20">
        <v>0</v>
      </c>
      <c r="R25" s="20">
        <f t="shared" si="4"/>
        <v>-0.51681963734489933</v>
      </c>
      <c r="S25" s="20">
        <v>0</v>
      </c>
      <c r="T25" s="20">
        <f t="shared" si="5"/>
        <v>-0.50535078984675275</v>
      </c>
      <c r="U25" s="20">
        <v>0.1195</v>
      </c>
      <c r="V25" s="20">
        <f t="shared" si="6"/>
        <v>2.1894717447141613E-2</v>
      </c>
      <c r="W25" s="20">
        <v>33.794132230000002</v>
      </c>
      <c r="X25" s="20">
        <v>2309.36708206099</v>
      </c>
      <c r="Y25" s="20">
        <v>2808.19128223387</v>
      </c>
      <c r="Z25" s="20">
        <v>146.04221274237699</v>
      </c>
      <c r="AA25" s="20">
        <v>0</v>
      </c>
      <c r="AB25" s="20">
        <v>0</v>
      </c>
      <c r="AC25" s="20">
        <v>0.1195</v>
      </c>
    </row>
    <row r="26" spans="1:29" ht="20" customHeight="1">
      <c r="A26" s="20">
        <v>934</v>
      </c>
      <c r="B26" s="21" t="s">
        <v>27</v>
      </c>
      <c r="C26" s="21" t="s">
        <v>26</v>
      </c>
      <c r="D26" s="20">
        <v>19.316879270000001</v>
      </c>
      <c r="E26" s="20">
        <f t="shared" si="0"/>
        <v>1.0023030595135172</v>
      </c>
      <c r="F26" s="20">
        <v>1914.7194031153799</v>
      </c>
      <c r="G26" s="20">
        <f t="shared" si="1"/>
        <v>0.98570190234887978</v>
      </c>
      <c r="H26" s="20">
        <v>1553.75545837607</v>
      </c>
      <c r="I26" s="20">
        <f t="shared" si="7"/>
        <v>0.48675974958922441</v>
      </c>
      <c r="J26" s="20">
        <v>24.733375375672999</v>
      </c>
      <c r="K26" s="20">
        <f t="shared" si="2"/>
        <v>0.30936885750944965</v>
      </c>
      <c r="L26" s="20">
        <v>21.19162369</v>
      </c>
      <c r="M26" s="24">
        <v>2438.4418616316998</v>
      </c>
      <c r="N26" s="24">
        <v>748.08438396270003</v>
      </c>
      <c r="O26" s="20">
        <v>68.3633286141947</v>
      </c>
      <c r="P26" s="20">
        <f t="shared" si="3"/>
        <v>0.37341705183038998</v>
      </c>
      <c r="Q26" s="20">
        <v>2</v>
      </c>
      <c r="R26" s="20">
        <f t="shared" si="4"/>
        <v>0.38199712325492569</v>
      </c>
      <c r="S26" s="20">
        <v>8.7499999999999994E-2</v>
      </c>
      <c r="T26" s="20">
        <f t="shared" si="5"/>
        <v>1.6836687206280423</v>
      </c>
      <c r="U26" s="20">
        <v>5.1499999999999997E-2</v>
      </c>
      <c r="V26" s="20">
        <f t="shared" si="6"/>
        <v>-0.23873386660635923</v>
      </c>
      <c r="W26" s="20">
        <v>20.8406868</v>
      </c>
      <c r="X26" s="24">
        <v>2438.4418616316998</v>
      </c>
      <c r="Y26" s="20">
        <v>1553.75545837607</v>
      </c>
      <c r="Z26" s="20">
        <v>93.096703989867706</v>
      </c>
      <c r="AA26" s="20">
        <v>2</v>
      </c>
      <c r="AB26" s="20">
        <v>8.7499999999999994E-2</v>
      </c>
      <c r="AC26" s="20">
        <v>5.1499999999999997E-2</v>
      </c>
    </row>
    <row r="27" spans="1:29" ht="20" customHeight="1">
      <c r="A27" s="20">
        <v>935</v>
      </c>
      <c r="B27" s="21" t="s">
        <v>27</v>
      </c>
      <c r="C27" s="21" t="s">
        <v>26</v>
      </c>
      <c r="D27" s="20">
        <v>34.357452389999999</v>
      </c>
      <c r="E27" s="20">
        <f t="shared" si="0"/>
        <v>3.2221954772026455</v>
      </c>
      <c r="F27" s="20">
        <v>3764.79454992618</v>
      </c>
      <c r="G27" s="20">
        <f t="shared" si="1"/>
        <v>3.4056233483826168</v>
      </c>
      <c r="H27" s="24">
        <v>2271.6212867094</v>
      </c>
      <c r="I27" s="20">
        <f t="shared" si="7"/>
        <v>1.5857567543291822</v>
      </c>
      <c r="J27" s="20">
        <v>67.042022260003705</v>
      </c>
      <c r="K27" s="20">
        <f t="shared" si="2"/>
        <v>3.644793107743538</v>
      </c>
      <c r="L27" s="20">
        <v>34.252662659999999</v>
      </c>
      <c r="M27" s="20">
        <v>2471.2325503224602</v>
      </c>
      <c r="N27" s="20">
        <v>1946.44155831391</v>
      </c>
      <c r="O27" s="20">
        <v>158.37500707582799</v>
      </c>
      <c r="P27" s="20">
        <f t="shared" si="3"/>
        <v>1.9100521770364343</v>
      </c>
      <c r="Q27" s="20">
        <v>2</v>
      </c>
      <c r="R27" s="20">
        <f t="shared" si="4"/>
        <v>0.38199712325492569</v>
      </c>
      <c r="S27" s="20">
        <v>0.02</v>
      </c>
      <c r="T27" s="20">
        <f t="shared" si="5"/>
        <v>-5.0034731667995876E-3</v>
      </c>
      <c r="U27" s="20">
        <v>0.39700000000000002</v>
      </c>
      <c r="V27" s="20">
        <f t="shared" si="6"/>
        <v>1.0854893067831193</v>
      </c>
      <c r="W27" s="20">
        <v>34.357452389999999</v>
      </c>
      <c r="X27" s="20">
        <v>3764.79454992618</v>
      </c>
      <c r="Y27" s="24">
        <v>2271.6212867094</v>
      </c>
      <c r="Z27" s="20">
        <v>225.41702933583099</v>
      </c>
      <c r="AA27" s="20">
        <v>2</v>
      </c>
      <c r="AB27" s="20">
        <v>0.02</v>
      </c>
      <c r="AC27" s="20">
        <v>0.39700000000000002</v>
      </c>
    </row>
    <row r="28" spans="1:29" ht="20" customHeight="1">
      <c r="A28" s="20">
        <v>936</v>
      </c>
      <c r="B28" s="21" t="s">
        <v>27</v>
      </c>
      <c r="C28" s="21" t="s">
        <v>26</v>
      </c>
      <c r="D28" s="20">
        <v>13.17495918</v>
      </c>
      <c r="E28" s="20">
        <f t="shared" si="0"/>
        <v>9.5794927871021937E-2</v>
      </c>
      <c r="F28" s="20">
        <v>1087.0416318694599</v>
      </c>
      <c r="G28" s="20">
        <f t="shared" si="1"/>
        <v>-9.6910980968901175E-2</v>
      </c>
      <c r="H28" s="24">
        <v>1458.7849746720999</v>
      </c>
      <c r="I28" s="20">
        <f t="shared" si="7"/>
        <v>0.34136729182077297</v>
      </c>
      <c r="J28" s="20">
        <v>18.699748568477698</v>
      </c>
      <c r="K28" s="20">
        <f t="shared" si="2"/>
        <v>-0.16629525967684128</v>
      </c>
      <c r="L28" s="20">
        <v>13.173867230000001</v>
      </c>
      <c r="M28" s="20">
        <v>1420.12211433178</v>
      </c>
      <c r="N28" s="20">
        <v>939.80439215850902</v>
      </c>
      <c r="O28" s="20">
        <v>24.4173174755351</v>
      </c>
      <c r="P28" s="20">
        <f t="shared" si="3"/>
        <v>-0.37680764659187149</v>
      </c>
      <c r="Q28" s="20">
        <v>0</v>
      </c>
      <c r="R28" s="20">
        <f t="shared" si="4"/>
        <v>-0.51681963734489933</v>
      </c>
      <c r="S28" s="20">
        <v>0</v>
      </c>
      <c r="T28" s="20">
        <f t="shared" si="5"/>
        <v>-0.50535078984675275</v>
      </c>
      <c r="U28" s="20">
        <v>3.95E-2</v>
      </c>
      <c r="V28" s="20">
        <f t="shared" si="6"/>
        <v>-0.28472714614521233</v>
      </c>
      <c r="W28" s="20">
        <v>13.17495918</v>
      </c>
      <c r="X28" s="20">
        <v>1420.12211433178</v>
      </c>
      <c r="Y28" s="24">
        <v>1458.7849746720999</v>
      </c>
      <c r="Z28" s="20">
        <v>43.117066044012901</v>
      </c>
      <c r="AA28" s="20">
        <v>0</v>
      </c>
      <c r="AB28" s="20">
        <v>0</v>
      </c>
      <c r="AC28" s="20">
        <v>3.95E-2</v>
      </c>
    </row>
    <row r="29" spans="1:29" ht="20" customHeight="1">
      <c r="A29" s="20">
        <v>937</v>
      </c>
      <c r="B29" s="21" t="s">
        <v>27</v>
      </c>
      <c r="C29" s="21" t="s">
        <v>26</v>
      </c>
      <c r="D29" s="20">
        <v>10.26221752</v>
      </c>
      <c r="E29" s="20">
        <f t="shared" si="0"/>
        <v>-0.33410711602936677</v>
      </c>
      <c r="F29" s="20">
        <v>1047.24925601942</v>
      </c>
      <c r="G29" s="20">
        <f t="shared" si="1"/>
        <v>-0.14895990658910688</v>
      </c>
      <c r="H29" s="20">
        <v>847.15899132828201</v>
      </c>
      <c r="I29" s="20">
        <f t="shared" si="7"/>
        <v>-0.59498473551639253</v>
      </c>
      <c r="J29" s="20">
        <v>15.908296980593001</v>
      </c>
      <c r="K29" s="20">
        <f t="shared" si="2"/>
        <v>-0.38636080195333855</v>
      </c>
      <c r="L29" s="20">
        <v>11.0494442</v>
      </c>
      <c r="M29" s="20">
        <v>1892.51107073815</v>
      </c>
      <c r="N29" s="20">
        <v>1162.5586776278201</v>
      </c>
      <c r="O29" s="20">
        <v>51.159220668555498</v>
      </c>
      <c r="P29" s="20">
        <f t="shared" si="3"/>
        <v>7.9716978474087694E-2</v>
      </c>
      <c r="Q29" s="20">
        <v>2</v>
      </c>
      <c r="R29" s="20">
        <f t="shared" si="4"/>
        <v>0.38199712325492569</v>
      </c>
      <c r="S29" s="20">
        <v>3.3500000000000002E-2</v>
      </c>
      <c r="T29" s="20">
        <f t="shared" si="5"/>
        <v>0.3327309655921688</v>
      </c>
      <c r="U29" s="20">
        <v>2.1999999999999999E-2</v>
      </c>
      <c r="V29" s="20">
        <f t="shared" si="6"/>
        <v>-0.35180067880603971</v>
      </c>
      <c r="W29" s="20">
        <v>11.04608631</v>
      </c>
      <c r="X29" s="20">
        <v>1892.51107073815</v>
      </c>
      <c r="Y29" s="20">
        <v>1162.5586776278201</v>
      </c>
      <c r="Z29" s="20">
        <v>67.067517649148499</v>
      </c>
      <c r="AA29" s="20">
        <v>2</v>
      </c>
      <c r="AB29" s="20">
        <v>3.3500000000000002E-2</v>
      </c>
      <c r="AC29" s="20">
        <v>2.1999999999999999E-2</v>
      </c>
    </row>
    <row r="30" spans="1:29" ht="20" customHeight="1">
      <c r="A30" s="20">
        <v>938</v>
      </c>
      <c r="B30" s="21" t="s">
        <v>27</v>
      </c>
      <c r="C30" s="21" t="s">
        <v>26</v>
      </c>
      <c r="D30" s="20">
        <v>18.420372010000001</v>
      </c>
      <c r="E30" s="20">
        <f t="shared" si="0"/>
        <v>0.86998432052671071</v>
      </c>
      <c r="F30" s="20">
        <v>1222.1374315862499</v>
      </c>
      <c r="G30" s="20">
        <f t="shared" si="1"/>
        <v>7.9796015807577059E-2</v>
      </c>
      <c r="H30" s="20">
        <v>1164.4058718927699</v>
      </c>
      <c r="I30" s="20">
        <f t="shared" si="7"/>
        <v>-0.10930432318511286</v>
      </c>
      <c r="J30" s="20">
        <v>28.760980063423801</v>
      </c>
      <c r="K30" s="20">
        <f t="shared" si="2"/>
        <v>0.62688717433502994</v>
      </c>
      <c r="L30" s="20">
        <v>18.417594909999998</v>
      </c>
      <c r="M30" s="20">
        <v>853.69041716394395</v>
      </c>
      <c r="N30" s="20">
        <v>403.41598827661397</v>
      </c>
      <c r="O30" s="20">
        <v>36.263410427890101</v>
      </c>
      <c r="P30" s="20">
        <f t="shared" si="3"/>
        <v>-0.17457697121563806</v>
      </c>
      <c r="Q30" s="20">
        <v>0</v>
      </c>
      <c r="R30" s="20">
        <f t="shared" si="4"/>
        <v>-0.51681963734489933</v>
      </c>
      <c r="S30" s="20">
        <v>0</v>
      </c>
      <c r="T30" s="20">
        <f t="shared" si="5"/>
        <v>-0.50535078984675275</v>
      </c>
      <c r="U30" s="20">
        <v>0.1205</v>
      </c>
      <c r="V30" s="20">
        <f t="shared" si="6"/>
        <v>2.5727490742046038E-2</v>
      </c>
      <c r="W30" s="20">
        <v>18.420372010000001</v>
      </c>
      <c r="X30" s="20">
        <v>1222.1374315862499</v>
      </c>
      <c r="Y30" s="20">
        <v>1164.4058718927699</v>
      </c>
      <c r="Z30" s="20">
        <v>65.024390491313895</v>
      </c>
      <c r="AA30" s="20">
        <v>0</v>
      </c>
      <c r="AB30" s="20">
        <v>0</v>
      </c>
      <c r="AC30" s="20">
        <v>0.1205</v>
      </c>
    </row>
    <row r="31" spans="1:29" ht="20" customHeight="1">
      <c r="A31" s="20">
        <v>939</v>
      </c>
      <c r="B31" s="21" t="s">
        <v>27</v>
      </c>
      <c r="C31" s="21" t="s">
        <v>26</v>
      </c>
      <c r="D31" s="20">
        <v>5.796844482</v>
      </c>
      <c r="E31" s="20">
        <f t="shared" si="0"/>
        <v>-0.9931676232402562</v>
      </c>
      <c r="F31" s="20">
        <v>1199.06316925019</v>
      </c>
      <c r="G31" s="20">
        <f t="shared" si="1"/>
        <v>4.9614591893691926E-2</v>
      </c>
      <c r="H31" s="20">
        <v>1687.75991172261</v>
      </c>
      <c r="I31" s="20">
        <f t="shared" si="7"/>
        <v>0.69191019280168509</v>
      </c>
      <c r="J31" s="20">
        <v>37.704883604161502</v>
      </c>
      <c r="K31" s="20">
        <f t="shared" si="2"/>
        <v>1.3319844761487505</v>
      </c>
      <c r="L31" s="20">
        <v>25.235454560000001</v>
      </c>
      <c r="M31" s="20">
        <v>2216.1402710994598</v>
      </c>
      <c r="N31" s="24">
        <v>2858.3864449223001</v>
      </c>
      <c r="O31" s="20">
        <v>96.116357131865499</v>
      </c>
      <c r="P31" s="20">
        <f t="shared" si="3"/>
        <v>0.84720311137238147</v>
      </c>
      <c r="Q31" s="20">
        <v>2</v>
      </c>
      <c r="R31" s="20">
        <f t="shared" si="4"/>
        <v>0.38199712325492569</v>
      </c>
      <c r="S31" s="20">
        <v>2.75E-2</v>
      </c>
      <c r="T31" s="20">
        <f t="shared" si="5"/>
        <v>0.18262677058818283</v>
      </c>
      <c r="U31" s="20">
        <v>0.16950000000000001</v>
      </c>
      <c r="V31" s="20">
        <f t="shared" si="6"/>
        <v>0.2135333821923629</v>
      </c>
      <c r="W31" s="20">
        <v>25.208820339999999</v>
      </c>
      <c r="X31" s="20">
        <v>2216.1402710994598</v>
      </c>
      <c r="Y31" s="24">
        <v>2858.3864449223001</v>
      </c>
      <c r="Z31" s="20">
        <v>133.82124073602699</v>
      </c>
      <c r="AA31" s="20">
        <v>2</v>
      </c>
      <c r="AB31" s="20">
        <v>2.75E-2</v>
      </c>
      <c r="AC31" s="20">
        <v>0.16950000000000001</v>
      </c>
    </row>
    <row r="32" spans="1:29" ht="20" customHeight="1">
      <c r="A32" s="20">
        <v>940</v>
      </c>
      <c r="B32" s="21" t="s">
        <v>27</v>
      </c>
      <c r="C32" s="21" t="s">
        <v>26</v>
      </c>
      <c r="D32" s="20">
        <v>16.554611210000001</v>
      </c>
      <c r="E32" s="20">
        <f t="shared" si="0"/>
        <v>0.5946099567909221</v>
      </c>
      <c r="F32" s="20">
        <v>1610.1002520186501</v>
      </c>
      <c r="G32" s="20">
        <f t="shared" si="1"/>
        <v>0.58725624035385715</v>
      </c>
      <c r="H32" s="20">
        <v>960.17835765267796</v>
      </c>
      <c r="I32" s="20">
        <f t="shared" si="7"/>
        <v>-0.42196083583239041</v>
      </c>
      <c r="J32" s="20">
        <v>31.275930599576299</v>
      </c>
      <c r="K32" s="20">
        <f t="shared" si="2"/>
        <v>0.82515461194313211</v>
      </c>
      <c r="L32" s="20">
        <v>16.529613489999999</v>
      </c>
      <c r="M32" s="20">
        <v>1276.12199536907</v>
      </c>
      <c r="N32" s="20">
        <v>977.87769445843196</v>
      </c>
      <c r="O32" s="20">
        <v>46.183919670359103</v>
      </c>
      <c r="P32" s="20">
        <f t="shared" si="3"/>
        <v>-5.2189143229784737E-3</v>
      </c>
      <c r="Q32" s="20">
        <v>0</v>
      </c>
      <c r="R32" s="20">
        <f t="shared" si="4"/>
        <v>-0.51681963734489933</v>
      </c>
      <c r="S32" s="20">
        <v>0</v>
      </c>
      <c r="T32" s="20">
        <f t="shared" si="5"/>
        <v>-0.50535078984675275</v>
      </c>
      <c r="U32" s="20">
        <v>7.8E-2</v>
      </c>
      <c r="V32" s="20">
        <f t="shared" si="6"/>
        <v>-0.13716537429139197</v>
      </c>
      <c r="W32" s="20">
        <v>16.554611210000001</v>
      </c>
      <c r="X32" s="20">
        <v>1610.1002520186501</v>
      </c>
      <c r="Y32" s="20">
        <v>977.87769445843196</v>
      </c>
      <c r="Z32" s="20">
        <v>77.459850269935401</v>
      </c>
      <c r="AA32" s="20">
        <v>0</v>
      </c>
      <c r="AB32" s="20">
        <v>0</v>
      </c>
      <c r="AC32" s="20">
        <v>7.8E-2</v>
      </c>
    </row>
    <row r="33" spans="1:29" ht="20" customHeight="1">
      <c r="A33" s="20">
        <v>931</v>
      </c>
      <c r="B33" s="21" t="s">
        <v>27</v>
      </c>
      <c r="C33" s="21" t="s">
        <v>25</v>
      </c>
      <c r="D33" s="20">
        <v>9.4722175600000007</v>
      </c>
      <c r="E33" s="20">
        <f t="shared" si="0"/>
        <v>-0.45070605858207674</v>
      </c>
      <c r="F33" s="20">
        <v>765.351985750582</v>
      </c>
      <c r="G33" s="20">
        <f t="shared" si="1"/>
        <v>-0.51768506409304282</v>
      </c>
      <c r="H33" s="20">
        <v>1140.7272239619299</v>
      </c>
      <c r="I33" s="20">
        <f t="shared" si="7"/>
        <v>-0.14555449992454939</v>
      </c>
      <c r="J33" s="20">
        <v>13.658829284326799</v>
      </c>
      <c r="K33" s="20">
        <f t="shared" si="2"/>
        <v>-0.56369876137229735</v>
      </c>
      <c r="L33" s="20">
        <v>9.4861640929999993</v>
      </c>
      <c r="M33" s="20">
        <v>616.21703036674103</v>
      </c>
      <c r="N33" s="20">
        <v>1006.64419353807</v>
      </c>
      <c r="O33" s="20">
        <v>27.261304633951699</v>
      </c>
      <c r="P33" s="20">
        <f t="shared" si="3"/>
        <v>-0.32825649591956602</v>
      </c>
      <c r="Q33" s="20">
        <v>2</v>
      </c>
      <c r="R33" s="20">
        <f t="shared" si="4"/>
        <v>0.38199712325492569</v>
      </c>
      <c r="S33" s="20">
        <v>0.03</v>
      </c>
      <c r="T33" s="20">
        <f t="shared" si="5"/>
        <v>0.24517018517317693</v>
      </c>
      <c r="U33" s="20">
        <v>8.2500000000000004E-2</v>
      </c>
      <c r="V33" s="20">
        <f t="shared" si="6"/>
        <v>-0.11991789446432205</v>
      </c>
      <c r="W33" s="20">
        <v>9.4722175600000007</v>
      </c>
      <c r="X33" s="20">
        <v>765.351985750582</v>
      </c>
      <c r="Y33" s="20">
        <v>1140.7272239619299</v>
      </c>
      <c r="Z33" s="20">
        <v>40.920133918278502</v>
      </c>
      <c r="AA33" s="20">
        <v>2</v>
      </c>
      <c r="AB33" s="20">
        <v>0.03</v>
      </c>
      <c r="AC33" s="20">
        <v>8.2500000000000004E-2</v>
      </c>
    </row>
    <row r="34" spans="1:29" ht="20" customHeight="1">
      <c r="A34" s="20">
        <v>932</v>
      </c>
      <c r="B34" s="21" t="s">
        <v>27</v>
      </c>
      <c r="C34" s="21" t="s">
        <v>25</v>
      </c>
      <c r="D34" s="20">
        <v>30.409931180000001</v>
      </c>
      <c r="E34" s="20">
        <f t="shared" si="0"/>
        <v>2.6395665884741013</v>
      </c>
      <c r="F34" s="24">
        <v>3092.9346068209002</v>
      </c>
      <c r="G34" s="20">
        <f t="shared" si="1"/>
        <v>2.526822134359421</v>
      </c>
      <c r="H34" s="20">
        <v>3845.9230714413302</v>
      </c>
      <c r="I34" s="20">
        <f t="shared" si="7"/>
        <v>3.9958909015333464</v>
      </c>
      <c r="J34" s="20">
        <v>43.0847863844592</v>
      </c>
      <c r="K34" s="20">
        <f t="shared" si="2"/>
        <v>1.756111918616132</v>
      </c>
      <c r="L34" s="20">
        <v>31.915767670000001</v>
      </c>
      <c r="M34" s="20">
        <v>2151.4849518881201</v>
      </c>
      <c r="N34" s="20">
        <v>847.82839957265401</v>
      </c>
      <c r="O34" s="20">
        <v>95.590772021197793</v>
      </c>
      <c r="P34" s="20">
        <f t="shared" si="3"/>
        <v>0.83823058073924206</v>
      </c>
      <c r="Q34" s="20">
        <v>2</v>
      </c>
      <c r="R34" s="20">
        <f t="shared" si="4"/>
        <v>0.38199712325492569</v>
      </c>
      <c r="S34" s="20">
        <v>5.1999999999999998E-2</v>
      </c>
      <c r="T34" s="20">
        <f t="shared" si="5"/>
        <v>0.79555223352112536</v>
      </c>
      <c r="U34" s="20">
        <v>0.2205</v>
      </c>
      <c r="V34" s="20">
        <f t="shared" si="6"/>
        <v>0.40900482023248846</v>
      </c>
      <c r="W34" s="20">
        <v>31.80746078</v>
      </c>
      <c r="X34" s="24">
        <v>3092.9346068209002</v>
      </c>
      <c r="Y34" s="20">
        <v>3845.9230714413302</v>
      </c>
      <c r="Z34" s="20">
        <v>138.675558405657</v>
      </c>
      <c r="AA34" s="20">
        <v>2</v>
      </c>
      <c r="AB34" s="20">
        <v>5.1999999999999998E-2</v>
      </c>
      <c r="AC34" s="20">
        <v>0.2205</v>
      </c>
    </row>
    <row r="35" spans="1:29" ht="20" customHeight="1">
      <c r="A35" s="20">
        <v>933</v>
      </c>
      <c r="B35" s="21" t="s">
        <v>27</v>
      </c>
      <c r="C35" s="21" t="s">
        <v>25</v>
      </c>
      <c r="D35" s="20">
        <v>11.8769083</v>
      </c>
      <c r="E35" s="20">
        <f t="shared" si="0"/>
        <v>-9.5789081813756685E-2</v>
      </c>
      <c r="F35" s="20">
        <v>826.65259475407697</v>
      </c>
      <c r="G35" s="20">
        <f t="shared" si="1"/>
        <v>-0.43750310032892087</v>
      </c>
      <c r="H35" s="20">
        <v>1006.85889511888</v>
      </c>
      <c r="I35" s="20">
        <f t="shared" si="7"/>
        <v>-0.35049654706116584</v>
      </c>
      <c r="J35" s="20">
        <v>17.6138918199584</v>
      </c>
      <c r="K35" s="20">
        <f t="shared" si="2"/>
        <v>-0.25189934295545258</v>
      </c>
      <c r="L35" s="20">
        <v>11.85638142</v>
      </c>
      <c r="M35" s="20">
        <v>659.139659538459</v>
      </c>
      <c r="N35" s="20">
        <v>501.82468649611599</v>
      </c>
      <c r="O35" s="20">
        <v>14.2720743332629</v>
      </c>
      <c r="P35" s="20">
        <f t="shared" si="3"/>
        <v>-0.55000225014341075</v>
      </c>
      <c r="Q35" s="20">
        <v>0</v>
      </c>
      <c r="R35" s="20">
        <f t="shared" si="4"/>
        <v>-0.51681963734489933</v>
      </c>
      <c r="S35" s="20">
        <v>0</v>
      </c>
      <c r="T35" s="20">
        <f t="shared" si="5"/>
        <v>-0.50535078984675275</v>
      </c>
      <c r="U35" s="20">
        <v>4.8500000000000001E-2</v>
      </c>
      <c r="V35" s="20">
        <f t="shared" si="6"/>
        <v>-0.25023218649107248</v>
      </c>
      <c r="W35" s="20">
        <v>11.8769083</v>
      </c>
      <c r="X35" s="20">
        <v>826.65259475407697</v>
      </c>
      <c r="Y35" s="20">
        <v>1006.85889511888</v>
      </c>
      <c r="Z35" s="20">
        <v>31.8859661532213</v>
      </c>
      <c r="AA35" s="20">
        <v>0</v>
      </c>
      <c r="AB35" s="20">
        <v>0</v>
      </c>
      <c r="AC35" s="20">
        <v>4.8500000000000001E-2</v>
      </c>
    </row>
    <row r="36" spans="1:29" ht="20" customHeight="1">
      <c r="A36" s="20">
        <v>934</v>
      </c>
      <c r="B36" s="21" t="s">
        <v>27</v>
      </c>
      <c r="C36" s="21" t="s">
        <v>25</v>
      </c>
      <c r="D36" s="20">
        <v>12.17036152</v>
      </c>
      <c r="E36" s="20">
        <f t="shared" si="0"/>
        <v>-5.2477262986971196E-2</v>
      </c>
      <c r="F36" s="20">
        <v>1057.9448229930099</v>
      </c>
      <c r="G36" s="20">
        <f t="shared" si="1"/>
        <v>-0.13496997113081108</v>
      </c>
      <c r="H36" s="24">
        <v>1305.8654433951001</v>
      </c>
      <c r="I36" s="20">
        <f t="shared" si="7"/>
        <v>0.10725932873546801</v>
      </c>
      <c r="J36" s="20">
        <v>15.4536115250246</v>
      </c>
      <c r="K36" s="20">
        <f t="shared" si="2"/>
        <v>-0.42220616705985647</v>
      </c>
      <c r="L36" s="20">
        <v>12.276658060000001</v>
      </c>
      <c r="M36" s="20">
        <v>1125.78817122377</v>
      </c>
      <c r="N36" s="20">
        <v>1271.60020016162</v>
      </c>
      <c r="O36" s="20">
        <v>16.385309527804498</v>
      </c>
      <c r="P36" s="20">
        <f t="shared" si="3"/>
        <v>-0.51392613776274487</v>
      </c>
      <c r="Q36" s="20">
        <v>0</v>
      </c>
      <c r="R36" s="20">
        <f t="shared" si="4"/>
        <v>-0.51681963734489933</v>
      </c>
      <c r="S36" s="20">
        <v>0</v>
      </c>
      <c r="T36" s="20">
        <f t="shared" si="5"/>
        <v>-0.50535078984675275</v>
      </c>
      <c r="U36" s="20">
        <v>2.2499999999999999E-2</v>
      </c>
      <c r="V36" s="20">
        <f t="shared" si="6"/>
        <v>-0.34988429215858752</v>
      </c>
      <c r="W36" s="20">
        <v>12.17036152</v>
      </c>
      <c r="X36" s="20">
        <v>1125.78817122377</v>
      </c>
      <c r="Y36" s="24">
        <v>1305.8654433951001</v>
      </c>
      <c r="Z36" s="20">
        <v>31.8389210528292</v>
      </c>
      <c r="AA36" s="20">
        <v>0</v>
      </c>
      <c r="AB36" s="20">
        <v>0</v>
      </c>
      <c r="AC36" s="20">
        <v>2.2499999999999999E-2</v>
      </c>
    </row>
    <row r="37" spans="1:29" ht="20" customHeight="1">
      <c r="A37" s="20">
        <v>935</v>
      </c>
      <c r="B37" s="21" t="s">
        <v>27</v>
      </c>
      <c r="C37" s="21" t="s">
        <v>25</v>
      </c>
      <c r="D37" s="20">
        <v>15.58026409</v>
      </c>
      <c r="E37" s="20">
        <f t="shared" si="0"/>
        <v>0.45080255220411863</v>
      </c>
      <c r="F37" s="20">
        <v>2023.9701956219899</v>
      </c>
      <c r="G37" s="20">
        <f t="shared" si="1"/>
        <v>1.1286033062397804</v>
      </c>
      <c r="H37" s="20">
        <v>2274.1548684658101</v>
      </c>
      <c r="I37" s="20">
        <f t="shared" si="7"/>
        <v>1.5896354718438785</v>
      </c>
      <c r="J37" s="20">
        <v>24.860749241394799</v>
      </c>
      <c r="K37" s="20">
        <f t="shared" si="2"/>
        <v>0.3194104426666412</v>
      </c>
      <c r="L37" s="20">
        <v>16.654394150000002</v>
      </c>
      <c r="M37" s="20">
        <v>2006.1007793123499</v>
      </c>
      <c r="N37" s="20">
        <v>1622.6528548920001</v>
      </c>
      <c r="O37" s="20">
        <v>111.610808819845</v>
      </c>
      <c r="P37" s="20">
        <f t="shared" si="3"/>
        <v>1.1117167735601821</v>
      </c>
      <c r="Q37" s="20">
        <v>4</v>
      </c>
      <c r="R37" s="20">
        <f t="shared" si="4"/>
        <v>1.2808138838547507</v>
      </c>
      <c r="S37" s="20">
        <v>6.7500000000000004E-2</v>
      </c>
      <c r="T37" s="20">
        <f t="shared" si="5"/>
        <v>1.1833214039480893</v>
      </c>
      <c r="U37" s="20">
        <v>0.26900000000000002</v>
      </c>
      <c r="V37" s="20">
        <f t="shared" si="6"/>
        <v>0.59489432503535311</v>
      </c>
      <c r="W37" s="20">
        <v>16.654394150000002</v>
      </c>
      <c r="X37" s="20">
        <v>2023.9701956219899</v>
      </c>
      <c r="Y37" s="20">
        <v>2274.1548684658101</v>
      </c>
      <c r="Z37" s="20">
        <v>136.47155806123999</v>
      </c>
      <c r="AA37" s="20">
        <v>4</v>
      </c>
      <c r="AB37" s="20">
        <v>6.7500000000000004E-2</v>
      </c>
      <c r="AC37" s="20">
        <v>0.26900000000000002</v>
      </c>
    </row>
    <row r="38" spans="1:29" ht="20" customHeight="1">
      <c r="A38" s="20">
        <v>936</v>
      </c>
      <c r="B38" s="21" t="s">
        <v>27</v>
      </c>
      <c r="C38" s="21" t="s">
        <v>25</v>
      </c>
      <c r="D38" s="20">
        <v>16.07100105</v>
      </c>
      <c r="E38" s="20">
        <f t="shared" si="0"/>
        <v>0.52323218955186168</v>
      </c>
      <c r="F38" s="20">
        <v>1469.03880819347</v>
      </c>
      <c r="G38" s="20">
        <f t="shared" si="1"/>
        <v>0.40274610642255382</v>
      </c>
      <c r="H38" s="20">
        <v>1422.1929694110299</v>
      </c>
      <c r="I38" s="20">
        <f t="shared" si="7"/>
        <v>0.28534776478365137</v>
      </c>
      <c r="J38" s="20">
        <v>22.6356925282515</v>
      </c>
      <c r="K38" s="20">
        <f t="shared" si="2"/>
        <v>0.1439969358377825</v>
      </c>
      <c r="L38" s="20">
        <v>16.087308879999998</v>
      </c>
      <c r="M38" s="20">
        <v>825.67690480963199</v>
      </c>
      <c r="N38" s="20">
        <v>961.04568942502397</v>
      </c>
      <c r="O38" s="20">
        <v>24.1724544607832</v>
      </c>
      <c r="P38" s="20">
        <f t="shared" si="3"/>
        <v>-0.38098782760573841</v>
      </c>
      <c r="Q38" s="20">
        <v>2</v>
      </c>
      <c r="R38" s="20">
        <f t="shared" si="4"/>
        <v>0.38199712325492569</v>
      </c>
      <c r="S38" s="20">
        <v>4.4499999999999998E-2</v>
      </c>
      <c r="T38" s="20">
        <f t="shared" si="5"/>
        <v>0.60792198976614287</v>
      </c>
      <c r="U38" s="20">
        <v>2.5499999999999998E-2</v>
      </c>
      <c r="V38" s="20">
        <f t="shared" si="6"/>
        <v>-0.33838597227387424</v>
      </c>
      <c r="W38" s="20">
        <v>16.07100105</v>
      </c>
      <c r="X38" s="20">
        <v>1469.03880819347</v>
      </c>
      <c r="Y38" s="20">
        <v>1422.1929694110299</v>
      </c>
      <c r="Z38" s="20">
        <v>46.808146989034697</v>
      </c>
      <c r="AA38" s="20">
        <v>2</v>
      </c>
      <c r="AB38" s="20">
        <v>4.4499999999999998E-2</v>
      </c>
      <c r="AC38" s="20">
        <v>2.5499999999999998E-2</v>
      </c>
    </row>
    <row r="39" spans="1:29" ht="20" customHeight="1">
      <c r="A39" s="20">
        <v>937</v>
      </c>
      <c r="B39" s="21" t="s">
        <v>27</v>
      </c>
      <c r="C39" s="21" t="s">
        <v>25</v>
      </c>
      <c r="D39" s="20">
        <v>12.36219311</v>
      </c>
      <c r="E39" s="20">
        <f t="shared" si="0"/>
        <v>-2.4164146943009647E-2</v>
      </c>
      <c r="F39" s="20">
        <v>1216.09532518376</v>
      </c>
      <c r="G39" s="20">
        <f t="shared" si="1"/>
        <v>7.1892865015130675E-2</v>
      </c>
      <c r="H39" s="20">
        <v>1031.5095702404799</v>
      </c>
      <c r="I39" s="20">
        <f t="shared" si="7"/>
        <v>-0.31275827194873529</v>
      </c>
      <c r="J39" s="20">
        <v>27.2827545401456</v>
      </c>
      <c r="K39" s="20">
        <f t="shared" si="2"/>
        <v>0.51035049399314136</v>
      </c>
      <c r="L39" s="20">
        <v>12.380982400000001</v>
      </c>
      <c r="M39" s="20">
        <v>595.44531821290298</v>
      </c>
      <c r="N39" s="20">
        <v>529.53832309751499</v>
      </c>
      <c r="O39" s="20">
        <v>36.201388302004098</v>
      </c>
      <c r="P39" s="20">
        <f t="shared" si="3"/>
        <v>-0.17563578245885919</v>
      </c>
      <c r="Q39" s="20">
        <v>2</v>
      </c>
      <c r="R39" s="20">
        <f t="shared" si="4"/>
        <v>0.38199712325492569</v>
      </c>
      <c r="S39" s="20">
        <v>3.4500000000000003E-2</v>
      </c>
      <c r="T39" s="20">
        <f t="shared" si="5"/>
        <v>0.35774833142616647</v>
      </c>
      <c r="U39" s="20">
        <v>9.4500000000000001E-2</v>
      </c>
      <c r="V39" s="20">
        <f t="shared" si="6"/>
        <v>-7.3924614925468965E-2</v>
      </c>
      <c r="W39" s="20">
        <v>12.36219311</v>
      </c>
      <c r="X39" s="20">
        <v>1216.09532518376</v>
      </c>
      <c r="Y39" s="20">
        <v>1031.5095702404799</v>
      </c>
      <c r="Z39" s="20">
        <v>63.484142842149602</v>
      </c>
      <c r="AA39" s="20">
        <v>2</v>
      </c>
      <c r="AB39" s="20">
        <v>3.4500000000000003E-2</v>
      </c>
      <c r="AC39" s="20">
        <v>9.4500000000000001E-2</v>
      </c>
    </row>
    <row r="40" spans="1:29" ht="20" customHeight="1">
      <c r="A40" s="20">
        <v>938</v>
      </c>
      <c r="B40" s="21" t="s">
        <v>27</v>
      </c>
      <c r="C40" s="21" t="s">
        <v>25</v>
      </c>
      <c r="D40" s="20">
        <v>5.9743881229999998</v>
      </c>
      <c r="E40" s="20">
        <f t="shared" si="0"/>
        <v>-0.96696331710642058</v>
      </c>
      <c r="F40" s="20">
        <v>623.12172509323898</v>
      </c>
      <c r="G40" s="20">
        <f t="shared" si="1"/>
        <v>-0.70372402506875686</v>
      </c>
      <c r="H40" s="20">
        <v>308.394054027972</v>
      </c>
      <c r="I40" s="20">
        <f t="shared" si="7"/>
        <v>-1.4197921423916211</v>
      </c>
      <c r="J40" s="20">
        <v>12.4342791808551</v>
      </c>
      <c r="K40" s="20">
        <f t="shared" si="2"/>
        <v>-0.66023680764715587</v>
      </c>
      <c r="L40" s="20">
        <v>5.9781165119999997</v>
      </c>
      <c r="M40" s="20">
        <v>284.55269974242202</v>
      </c>
      <c r="N40" s="20">
        <v>310.55305108080802</v>
      </c>
      <c r="O40" s="20">
        <v>8.2388757813747908</v>
      </c>
      <c r="P40" s="20">
        <f t="shared" si="3"/>
        <v>-0.65299804991760479</v>
      </c>
      <c r="Q40" s="20">
        <v>0</v>
      </c>
      <c r="R40" s="20">
        <f t="shared" si="4"/>
        <v>-0.51681963734489933</v>
      </c>
      <c r="S40" s="20">
        <v>0</v>
      </c>
      <c r="T40" s="20">
        <f t="shared" si="5"/>
        <v>-0.50535078984675275</v>
      </c>
      <c r="U40" s="20">
        <v>3.9E-2</v>
      </c>
      <c r="V40" s="20">
        <f t="shared" si="6"/>
        <v>-0.28664353279266452</v>
      </c>
      <c r="W40" s="20">
        <v>5.9743881229999998</v>
      </c>
      <c r="X40" s="20">
        <v>623.12172509323898</v>
      </c>
      <c r="Y40" s="20">
        <v>310.55305108080802</v>
      </c>
      <c r="Z40" s="20">
        <v>20.673154962229901</v>
      </c>
      <c r="AA40" s="20">
        <v>0</v>
      </c>
      <c r="AB40" s="20">
        <v>0</v>
      </c>
      <c r="AC40" s="20">
        <v>3.9E-2</v>
      </c>
    </row>
    <row r="41" spans="1:29" ht="20" customHeight="1">
      <c r="A41" s="20">
        <v>939</v>
      </c>
      <c r="B41" s="21" t="s">
        <v>27</v>
      </c>
      <c r="C41" s="21" t="s">
        <v>25</v>
      </c>
      <c r="D41" s="20">
        <v>6.6770639420000002</v>
      </c>
      <c r="E41" s="20">
        <f t="shared" si="0"/>
        <v>-0.86325285938341056</v>
      </c>
      <c r="F41" s="20">
        <v>435.087726706681</v>
      </c>
      <c r="G41" s="20">
        <f t="shared" si="1"/>
        <v>-0.94967484823585424</v>
      </c>
      <c r="H41" s="20">
        <v>521.66304005283496</v>
      </c>
      <c r="I41" s="20">
        <f t="shared" si="7"/>
        <v>-1.0932938364485492</v>
      </c>
      <c r="J41" s="20">
        <v>9.2290088158238106</v>
      </c>
      <c r="K41" s="20">
        <f t="shared" si="2"/>
        <v>-0.91292596911597823</v>
      </c>
      <c r="L41" s="20">
        <v>6.7099871640000002</v>
      </c>
      <c r="M41" s="20">
        <v>431.18077794793999</v>
      </c>
      <c r="N41" s="20">
        <v>553.22237894716397</v>
      </c>
      <c r="O41" s="20">
        <v>9.2718037116241803</v>
      </c>
      <c r="P41" s="20">
        <f t="shared" si="3"/>
        <v>-0.63536441207688676</v>
      </c>
      <c r="Q41" s="20">
        <v>0</v>
      </c>
      <c r="R41" s="20">
        <f t="shared" si="4"/>
        <v>-0.51681963734489933</v>
      </c>
      <c r="S41" s="20">
        <v>0</v>
      </c>
      <c r="T41" s="20">
        <f t="shared" si="5"/>
        <v>-0.50535078984675275</v>
      </c>
      <c r="U41" s="20">
        <v>3.2000000000000001E-2</v>
      </c>
      <c r="V41" s="20">
        <f t="shared" si="6"/>
        <v>-0.31347294585699548</v>
      </c>
      <c r="W41" s="20">
        <v>6.6770639420000002</v>
      </c>
      <c r="X41" s="20">
        <v>435.087726706681</v>
      </c>
      <c r="Y41" s="20">
        <v>553.22237894716397</v>
      </c>
      <c r="Z41" s="20">
        <v>18.500812527448002</v>
      </c>
      <c r="AA41" s="20">
        <v>0</v>
      </c>
      <c r="AB41" s="20">
        <v>0</v>
      </c>
      <c r="AC41" s="20">
        <v>3.2000000000000001E-2</v>
      </c>
    </row>
    <row r="42" spans="1:29" ht="20" customHeight="1">
      <c r="A42" s="20">
        <v>940</v>
      </c>
      <c r="B42" s="21" t="s">
        <v>27</v>
      </c>
      <c r="C42" s="21" t="s">
        <v>25</v>
      </c>
      <c r="D42" s="20">
        <v>12.73194885</v>
      </c>
      <c r="E42" s="20">
        <f t="shared" si="0"/>
        <v>3.0409435930076636E-2</v>
      </c>
      <c r="F42" s="20">
        <v>2518.1690652688399</v>
      </c>
      <c r="G42" s="20">
        <f t="shared" si="1"/>
        <v>1.7750216127207905</v>
      </c>
      <c r="H42" s="20">
        <v>1635.7067400901301</v>
      </c>
      <c r="I42" s="20">
        <f t="shared" si="7"/>
        <v>0.61222081708070086</v>
      </c>
      <c r="J42" s="20">
        <v>20.765048637656399</v>
      </c>
      <c r="K42" s="20">
        <f t="shared" si="2"/>
        <v>-3.4762512225662251E-3</v>
      </c>
      <c r="L42" s="20">
        <v>16.119215010000001</v>
      </c>
      <c r="M42" s="20">
        <v>3253.0784672571799</v>
      </c>
      <c r="N42" s="20">
        <v>1339.6274812004599</v>
      </c>
      <c r="O42" s="20">
        <v>65.738816235537598</v>
      </c>
      <c r="P42" s="20">
        <f t="shared" si="3"/>
        <v>0.32861266670494693</v>
      </c>
      <c r="Q42" s="20">
        <v>2</v>
      </c>
      <c r="R42" s="20">
        <f t="shared" si="4"/>
        <v>0.38199712325492569</v>
      </c>
      <c r="S42" s="20">
        <v>0.03</v>
      </c>
      <c r="T42" s="20">
        <f t="shared" si="5"/>
        <v>0.24517018517317693</v>
      </c>
      <c r="U42" s="20">
        <v>3.3500000000000002E-2</v>
      </c>
      <c r="V42" s="20">
        <f t="shared" si="6"/>
        <v>-0.30772378591463884</v>
      </c>
      <c r="W42" s="20">
        <v>15.972002030000001</v>
      </c>
      <c r="X42" s="20">
        <v>3253.0784672571799</v>
      </c>
      <c r="Y42" s="20">
        <v>1635.7067400901301</v>
      </c>
      <c r="Z42" s="20">
        <v>86.503864873194004</v>
      </c>
      <c r="AA42" s="20">
        <v>2</v>
      </c>
      <c r="AB42" s="20">
        <v>0.03</v>
      </c>
      <c r="AC42" s="20">
        <v>3.3500000000000002E-2</v>
      </c>
    </row>
    <row r="43" spans="1:29" ht="20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</row>
    <row r="44" spans="1:29" ht="20" customHeight="1">
      <c r="A44" s="23"/>
      <c r="B44" s="23"/>
      <c r="C44" s="21" t="s">
        <v>44</v>
      </c>
      <c r="D44" s="20">
        <f t="shared" ref="D44:AC44" si="8">SUM(D3:D42)/40</f>
        <v>12.525913935424999</v>
      </c>
      <c r="E44" s="20">
        <f t="shared" si="8"/>
        <v>1.4216058885629935E-16</v>
      </c>
      <c r="F44" s="20">
        <f t="shared" si="8"/>
        <v>1161.1318870045925</v>
      </c>
      <c r="G44" s="20">
        <f t="shared" si="8"/>
        <v>1.7208456881689927E-16</v>
      </c>
      <c r="H44" s="20">
        <f t="shared" si="8"/>
        <v>1235.803553747473</v>
      </c>
      <c r="I44" s="20">
        <f t="shared" si="8"/>
        <v>8.8817841970012528E-17</v>
      </c>
      <c r="J44" s="20">
        <f t="shared" si="8"/>
        <v>20.809143623608023</v>
      </c>
      <c r="K44" s="20">
        <f t="shared" si="8"/>
        <v>-2.3304925697575918E-16</v>
      </c>
      <c r="L44" s="20">
        <f t="shared" si="8"/>
        <v>14.126851671925001</v>
      </c>
      <c r="M44" s="20">
        <f t="shared" si="8"/>
        <v>1183.7839767900434</v>
      </c>
      <c r="N44" s="20">
        <f t="shared" si="8"/>
        <v>945.45980812113555</v>
      </c>
      <c r="O44" s="20">
        <f t="shared" si="8"/>
        <v>46.489628703201731</v>
      </c>
      <c r="P44" s="20">
        <f t="shared" si="8"/>
        <v>-5.5511151231257827E-17</v>
      </c>
      <c r="Q44" s="20">
        <f t="shared" si="8"/>
        <v>1.1499999999999999</v>
      </c>
      <c r="R44" s="20">
        <f t="shared" si="8"/>
        <v>2.3592239273284576E-17</v>
      </c>
      <c r="S44" s="20">
        <f t="shared" si="8"/>
        <v>2.0200000000000003E-2</v>
      </c>
      <c r="T44" s="20">
        <f t="shared" si="8"/>
        <v>-5.2041704279304213E-17</v>
      </c>
      <c r="U44" s="20">
        <f t="shared" si="8"/>
        <v>0.11378749999999997</v>
      </c>
      <c r="V44" s="20">
        <f t="shared" si="8"/>
        <v>1.0408340855860843E-16</v>
      </c>
      <c r="W44" s="20">
        <f t="shared" si="8"/>
        <v>14.054722576725002</v>
      </c>
      <c r="X44" s="20">
        <f t="shared" si="8"/>
        <v>1414.9930142959004</v>
      </c>
      <c r="Y44" s="20">
        <f t="shared" si="8"/>
        <v>1351.6276950926074</v>
      </c>
      <c r="Z44" s="20">
        <f t="shared" si="8"/>
        <v>67.29877232680974</v>
      </c>
      <c r="AA44" s="20">
        <f t="shared" si="8"/>
        <v>1.1499999999999999</v>
      </c>
      <c r="AB44" s="20">
        <f t="shared" si="8"/>
        <v>2.0200000000000003E-2</v>
      </c>
      <c r="AC44" s="20">
        <f t="shared" si="8"/>
        <v>0.11378749999999997</v>
      </c>
    </row>
    <row r="45" spans="1:29" ht="20" customHeight="1">
      <c r="A45" s="23"/>
      <c r="B45" s="23"/>
      <c r="C45" s="21" t="s">
        <v>45</v>
      </c>
      <c r="D45" s="20">
        <f t="shared" ref="D45:AC45" si="9">STDEV(D3:D42)</f>
        <v>6.7753612743346308</v>
      </c>
      <c r="E45" s="20">
        <f t="shared" si="9"/>
        <v>0.99999999999999989</v>
      </c>
      <c r="F45" s="20">
        <f t="shared" si="9"/>
        <v>764.51867883690284</v>
      </c>
      <c r="G45" s="20">
        <f t="shared" si="9"/>
        <v>1.0000000000000002</v>
      </c>
      <c r="H45" s="20">
        <f t="shared" si="9"/>
        <v>653.20089612363392</v>
      </c>
      <c r="I45" s="20">
        <f t="shared" si="9"/>
        <v>0.999999999999999</v>
      </c>
      <c r="J45" s="20">
        <f t="shared" si="9"/>
        <v>12.684637308540699</v>
      </c>
      <c r="K45" s="20">
        <f t="shared" si="9"/>
        <v>0.99999999999999978</v>
      </c>
      <c r="L45" s="20">
        <f t="shared" si="9"/>
        <v>8.0092179089084325</v>
      </c>
      <c r="M45" s="20">
        <f t="shared" si="9"/>
        <v>810.82977886371748</v>
      </c>
      <c r="N45" s="20">
        <f t="shared" si="9"/>
        <v>613.26860879783874</v>
      </c>
      <c r="O45" s="20">
        <f t="shared" si="9"/>
        <v>58.577131932711623</v>
      </c>
      <c r="P45" s="20">
        <f t="shared" si="9"/>
        <v>0.99999999999999978</v>
      </c>
      <c r="Q45" s="20">
        <f t="shared" si="9"/>
        <v>2.2251476470746949</v>
      </c>
      <c r="R45" s="20">
        <f t="shared" si="9"/>
        <v>0.99999999999999978</v>
      </c>
      <c r="S45" s="20">
        <f t="shared" si="9"/>
        <v>3.997223395282639E-2</v>
      </c>
      <c r="T45" s="20">
        <f t="shared" si="9"/>
        <v>1.0000000000000002</v>
      </c>
      <c r="U45" s="20">
        <f t="shared" si="9"/>
        <v>0.26090768304232209</v>
      </c>
      <c r="V45" s="20">
        <f t="shared" si="9"/>
        <v>1.0000000000000002</v>
      </c>
      <c r="W45" s="20">
        <f t="shared" si="9"/>
        <v>7.9351703147139423</v>
      </c>
      <c r="X45" s="20">
        <f t="shared" si="9"/>
        <v>863.08698416740731</v>
      </c>
      <c r="Y45" s="20">
        <f t="shared" si="9"/>
        <v>721.74606705340375</v>
      </c>
      <c r="Z45" s="20">
        <f t="shared" si="9"/>
        <v>64.594380113445382</v>
      </c>
      <c r="AA45" s="20">
        <f t="shared" si="9"/>
        <v>2.2251476470746949</v>
      </c>
      <c r="AB45" s="20">
        <f t="shared" si="9"/>
        <v>3.997223395282639E-2</v>
      </c>
      <c r="AC45" s="20">
        <f t="shared" si="9"/>
        <v>0.26090768304232209</v>
      </c>
    </row>
    <row r="46" spans="1:29" ht="20" customHeight="1">
      <c r="A46" s="23"/>
      <c r="B46" s="23"/>
      <c r="C46" s="21" t="s">
        <v>38</v>
      </c>
      <c r="D46" s="20">
        <f t="shared" ref="D46:AC46" si="10">0-D44/D45</f>
        <v>-1.8487448016792429</v>
      </c>
      <c r="E46" s="20">
        <f t="shared" si="10"/>
        <v>-1.4216058885629937E-16</v>
      </c>
      <c r="F46" s="20">
        <f t="shared" si="10"/>
        <v>-1.518775039965113</v>
      </c>
      <c r="G46" s="20">
        <f t="shared" si="10"/>
        <v>-1.7208456881689922E-16</v>
      </c>
      <c r="H46" s="20">
        <f t="shared" si="10"/>
        <v>-1.8919195626969372</v>
      </c>
      <c r="I46" s="20">
        <f t="shared" si="10"/>
        <v>-8.8817841970012614E-17</v>
      </c>
      <c r="J46" s="20">
        <f t="shared" si="10"/>
        <v>-1.6404996940351624</v>
      </c>
      <c r="K46" s="20">
        <f t="shared" si="10"/>
        <v>2.3304925697575923E-16</v>
      </c>
      <c r="L46" s="20">
        <f t="shared" si="10"/>
        <v>-1.763824112740408</v>
      </c>
      <c r="M46" s="20">
        <f t="shared" si="10"/>
        <v>-1.4599660836938888</v>
      </c>
      <c r="N46" s="20">
        <f t="shared" si="10"/>
        <v>-1.5416732481619684</v>
      </c>
      <c r="O46" s="20">
        <f t="shared" si="10"/>
        <v>-0.79364808704879952</v>
      </c>
      <c r="P46" s="20">
        <f t="shared" si="10"/>
        <v>5.5511151231257839E-17</v>
      </c>
      <c r="Q46" s="20">
        <f t="shared" si="10"/>
        <v>-0.51681963734489933</v>
      </c>
      <c r="R46" s="20">
        <f t="shared" si="10"/>
        <v>-2.3592239273284582E-17</v>
      </c>
      <c r="S46" s="20">
        <f t="shared" si="10"/>
        <v>-0.50535078984675275</v>
      </c>
      <c r="T46" s="20">
        <f t="shared" si="10"/>
        <v>5.2041704279304201E-17</v>
      </c>
      <c r="U46" s="20">
        <f t="shared" si="10"/>
        <v>-0.43612169129393707</v>
      </c>
      <c r="V46" s="20">
        <f t="shared" si="10"/>
        <v>-1.040834085586084E-16</v>
      </c>
      <c r="W46" s="20">
        <f t="shared" si="10"/>
        <v>-1.7711935622432404</v>
      </c>
      <c r="X46" s="20">
        <f t="shared" si="10"/>
        <v>-1.6394558604784191</v>
      </c>
      <c r="Y46" s="20">
        <f t="shared" si="10"/>
        <v>-1.872719169237395</v>
      </c>
      <c r="Z46" s="20">
        <f t="shared" si="10"/>
        <v>-1.0418672988054798</v>
      </c>
      <c r="AA46" s="20">
        <f t="shared" si="10"/>
        <v>-0.51681963734489933</v>
      </c>
      <c r="AB46" s="20">
        <f t="shared" si="10"/>
        <v>-0.50535078984675275</v>
      </c>
      <c r="AC46" s="20">
        <f t="shared" si="10"/>
        <v>-0.43612169129393707</v>
      </c>
    </row>
  </sheetData>
  <mergeCells count="1">
    <mergeCell ref="A1:AC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44"/>
  <sheetViews>
    <sheetView showGridLines="0" topLeftCell="C2" zoomScale="70" zoomScaleNormal="70" workbookViewId="0">
      <pane xSplit="1" topLeftCell="D1" activePane="topRight" state="frozen"/>
      <selection activeCell="C2" sqref="C2"/>
      <selection pane="topRight" activeCell="V2" sqref="V2"/>
    </sheetView>
  </sheetViews>
  <sheetFormatPr baseColWidth="10" defaultColWidth="16.33203125" defaultRowHeight="20" customHeight="1"/>
  <cols>
    <col min="1" max="2" width="16.33203125" style="34" hidden="1" customWidth="1"/>
    <col min="3" max="11" width="16.33203125" style="34" customWidth="1"/>
    <col min="12" max="14" width="16.33203125" style="34" hidden="1" customWidth="1"/>
    <col min="15" max="22" width="16.33203125" style="34" customWidth="1"/>
    <col min="23" max="29" width="16.33203125" style="34" hidden="1" customWidth="1"/>
    <col min="30" max="256" width="16.33203125" style="34" customWidth="1"/>
  </cols>
  <sheetData>
    <row r="1" spans="1:29" ht="27.5" hidden="1" customHeight="1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ht="32.25" customHeight="1">
      <c r="A2" s="14" t="s">
        <v>1</v>
      </c>
      <c r="B2" s="14" t="s">
        <v>2</v>
      </c>
      <c r="C2" s="14" t="s">
        <v>3</v>
      </c>
      <c r="D2" s="14" t="s">
        <v>4</v>
      </c>
      <c r="E2" s="15" t="s">
        <v>38</v>
      </c>
      <c r="F2" s="14" t="s">
        <v>5</v>
      </c>
      <c r="G2" s="15" t="s">
        <v>38</v>
      </c>
      <c r="H2" s="14" t="s">
        <v>6</v>
      </c>
      <c r="I2" s="15" t="s">
        <v>38</v>
      </c>
      <c r="J2" s="14" t="s">
        <v>7</v>
      </c>
      <c r="K2" s="15" t="s">
        <v>38</v>
      </c>
      <c r="L2" s="14" t="s">
        <v>8</v>
      </c>
      <c r="M2" s="14" t="s">
        <v>9</v>
      </c>
      <c r="N2" s="14" t="s">
        <v>10</v>
      </c>
      <c r="O2" s="14" t="s">
        <v>11</v>
      </c>
      <c r="P2" s="15" t="s">
        <v>38</v>
      </c>
      <c r="Q2" s="14" t="s">
        <v>12</v>
      </c>
      <c r="R2" s="15" t="s">
        <v>38</v>
      </c>
      <c r="S2" s="14" t="s">
        <v>13</v>
      </c>
      <c r="T2" s="15" t="s">
        <v>38</v>
      </c>
      <c r="U2" s="14" t="s">
        <v>14</v>
      </c>
      <c r="V2" s="15" t="s">
        <v>38</v>
      </c>
      <c r="W2" s="14" t="s">
        <v>15</v>
      </c>
      <c r="X2" s="14" t="s">
        <v>16</v>
      </c>
      <c r="Y2" s="14" t="s">
        <v>17</v>
      </c>
      <c r="Z2" s="14" t="s">
        <v>18</v>
      </c>
      <c r="AA2" s="14" t="s">
        <v>19</v>
      </c>
      <c r="AB2" s="14" t="s">
        <v>20</v>
      </c>
      <c r="AC2" s="14" t="s">
        <v>21</v>
      </c>
    </row>
    <row r="3" spans="1:29" ht="20.25" customHeight="1">
      <c r="A3" s="26">
        <v>921</v>
      </c>
      <c r="B3" s="35">
        <v>129</v>
      </c>
      <c r="C3" s="17" t="s">
        <v>23</v>
      </c>
      <c r="D3" s="16">
        <v>4.4193139080000003</v>
      </c>
      <c r="E3" s="16">
        <f t="shared" ref="E3:E40" si="0">(D3-VALUE(D$42))/D$43</f>
        <v>-0.52042400012227119</v>
      </c>
      <c r="F3" s="16">
        <v>414.91008565229203</v>
      </c>
      <c r="G3" s="16">
        <f t="shared" ref="G3:G40" si="1">(F3-VALUE(F$42))/F$43</f>
        <v>-0.277302506915935</v>
      </c>
      <c r="H3" s="16">
        <v>328.47287476340301</v>
      </c>
      <c r="I3" s="16">
        <f t="shared" ref="I3:I40" si="2">(H3-VALUE(H$42))/H$43</f>
        <v>-0.69836746299341745</v>
      </c>
      <c r="J3" s="16">
        <v>4.4209138594803497</v>
      </c>
      <c r="K3" s="16">
        <f t="shared" ref="K3:K40" si="3">(J3-VALUE(J$42))/J$43</f>
        <v>-1.0776166161762051</v>
      </c>
      <c r="L3" s="16">
        <v>5.1695079799999997</v>
      </c>
      <c r="M3" s="16">
        <v>653.29580446464797</v>
      </c>
      <c r="N3" s="16">
        <v>978.31239354195702</v>
      </c>
      <c r="O3" s="16">
        <v>30.3490586750485</v>
      </c>
      <c r="P3" s="16">
        <f>(O3-VALUE(O$42))/O$43</f>
        <v>0.45661890619288359</v>
      </c>
      <c r="Q3" s="16">
        <v>4</v>
      </c>
      <c r="R3" s="16">
        <f t="shared" ref="R3:R40" si="4">(Q3-VALUE(Q$42))/Q$43</f>
        <v>3.0495442355855134</v>
      </c>
      <c r="S3" s="16">
        <v>0.02</v>
      </c>
      <c r="T3" s="16">
        <f t="shared" ref="T3:T40" si="5">(S3-VALUE(S$42))/S$43</f>
        <v>0.78048205234987311</v>
      </c>
      <c r="U3" s="16">
        <v>0.11600000000000001</v>
      </c>
      <c r="V3" s="16">
        <f t="shared" ref="V3:V40" si="6">(U3-VALUE(U$42))/U$43</f>
        <v>0.19460912353177845</v>
      </c>
      <c r="W3" s="16">
        <v>5.1617999079999999</v>
      </c>
      <c r="X3" s="16">
        <v>653.29580446464797</v>
      </c>
      <c r="Y3" s="16">
        <v>978.31239354195702</v>
      </c>
      <c r="Z3" s="16">
        <v>34.769972534528797</v>
      </c>
      <c r="AA3" s="16">
        <v>4</v>
      </c>
      <c r="AB3" s="16">
        <v>0.02</v>
      </c>
      <c r="AC3" s="16">
        <v>0.11600000000000001</v>
      </c>
    </row>
    <row r="4" spans="1:29" ht="20" customHeight="1">
      <c r="A4" s="29">
        <v>922</v>
      </c>
      <c r="B4" s="36">
        <v>129</v>
      </c>
      <c r="C4" s="21" t="s">
        <v>23</v>
      </c>
      <c r="D4" s="20">
        <v>3.7549886699999999</v>
      </c>
      <c r="E4" s="20">
        <f t="shared" si="0"/>
        <v>-0.69834553607979022</v>
      </c>
      <c r="F4" s="20">
        <v>320.312911072649</v>
      </c>
      <c r="G4" s="20">
        <f t="shared" si="1"/>
        <v>-0.65215269369927953</v>
      </c>
      <c r="H4" s="20">
        <v>323.96766606643303</v>
      </c>
      <c r="I4" s="20">
        <f t="shared" si="2"/>
        <v>-0.70941059076241564</v>
      </c>
      <c r="J4" s="20">
        <v>4.2234101499110004</v>
      </c>
      <c r="K4" s="20">
        <f t="shared" si="3"/>
        <v>-1.1134403318532693</v>
      </c>
      <c r="L4" s="20">
        <v>3.7366576189999998</v>
      </c>
      <c r="M4" s="20">
        <v>286.60181575330199</v>
      </c>
      <c r="N4" s="20">
        <v>376.61189854895201</v>
      </c>
      <c r="O4" s="20">
        <v>4.1797769322282301</v>
      </c>
      <c r="P4" s="20">
        <f t="shared" ref="P4:P40" si="7">(O4-VALUE(O$42))/O$43</f>
        <v>-0.78954272676260906</v>
      </c>
      <c r="Q4" s="20">
        <v>0</v>
      </c>
      <c r="R4" s="20">
        <f t="shared" si="4"/>
        <v>-0.40964027045178536</v>
      </c>
      <c r="S4" s="20">
        <v>0</v>
      </c>
      <c r="T4" s="20">
        <f t="shared" si="5"/>
        <v>-0.34507081251901411</v>
      </c>
      <c r="U4" s="20">
        <v>2.2499999999999999E-2</v>
      </c>
      <c r="V4" s="20">
        <f t="shared" si="6"/>
        <v>-0.64707829692885332</v>
      </c>
      <c r="W4" s="20">
        <v>3.7549886699999999</v>
      </c>
      <c r="X4" s="20">
        <v>320.312911072649</v>
      </c>
      <c r="Y4" s="20">
        <v>376.61189854895201</v>
      </c>
      <c r="Z4" s="20">
        <v>8.4031870821392296</v>
      </c>
      <c r="AA4" s="20">
        <v>0</v>
      </c>
      <c r="AB4" s="20">
        <v>0</v>
      </c>
      <c r="AC4" s="20">
        <v>2.2499999999999999E-2</v>
      </c>
    </row>
    <row r="5" spans="1:29" ht="20" customHeight="1">
      <c r="A5" s="29">
        <v>923</v>
      </c>
      <c r="B5" s="36">
        <v>129</v>
      </c>
      <c r="C5" s="21" t="s">
        <v>23</v>
      </c>
      <c r="D5" s="20">
        <v>2.9556438919999999</v>
      </c>
      <c r="E5" s="20">
        <f t="shared" si="0"/>
        <v>-0.91242840170980544</v>
      </c>
      <c r="F5" s="20">
        <v>342.97105557303797</v>
      </c>
      <c r="G5" s="20">
        <f t="shared" si="1"/>
        <v>-0.56236766855580589</v>
      </c>
      <c r="H5" s="20">
        <v>437.713760642968</v>
      </c>
      <c r="I5" s="20">
        <f t="shared" si="2"/>
        <v>-0.43059716831696287</v>
      </c>
      <c r="J5" s="20">
        <v>4.8516618031712504</v>
      </c>
      <c r="K5" s="20">
        <f t="shared" si="3"/>
        <v>-0.99948647929467671</v>
      </c>
      <c r="L5" s="20">
        <v>2.9476697440000001</v>
      </c>
      <c r="M5" s="20">
        <v>287.048476896659</v>
      </c>
      <c r="N5" s="20">
        <v>450.91354950388501</v>
      </c>
      <c r="O5" s="20">
        <v>4.9420213238961503</v>
      </c>
      <c r="P5" s="20">
        <f t="shared" si="7"/>
        <v>-0.75324521867021876</v>
      </c>
      <c r="Q5" s="20">
        <v>0</v>
      </c>
      <c r="R5" s="20">
        <f t="shared" si="4"/>
        <v>-0.40964027045178536</v>
      </c>
      <c r="S5" s="20">
        <v>0</v>
      </c>
      <c r="T5" s="20">
        <f t="shared" si="5"/>
        <v>-0.34507081251901411</v>
      </c>
      <c r="U5" s="20">
        <v>0.03</v>
      </c>
      <c r="V5" s="20">
        <f t="shared" si="6"/>
        <v>-0.57956326320206464</v>
      </c>
      <c r="W5" s="20">
        <v>2.9556438919999999</v>
      </c>
      <c r="X5" s="20">
        <v>342.97105557303797</v>
      </c>
      <c r="Y5" s="20">
        <v>450.91354950388501</v>
      </c>
      <c r="Z5" s="20">
        <v>9.7936831270674105</v>
      </c>
      <c r="AA5" s="20">
        <v>0</v>
      </c>
      <c r="AB5" s="20">
        <v>0</v>
      </c>
      <c r="AC5" s="20">
        <v>0.03</v>
      </c>
    </row>
    <row r="6" spans="1:29" ht="20" customHeight="1">
      <c r="A6" s="29">
        <v>924</v>
      </c>
      <c r="B6" s="36">
        <v>129</v>
      </c>
      <c r="C6" s="21" t="s">
        <v>23</v>
      </c>
      <c r="D6" s="20">
        <v>4.3176870349999996</v>
      </c>
      <c r="E6" s="20">
        <f t="shared" si="0"/>
        <v>-0.54764200766501614</v>
      </c>
      <c r="F6" s="20">
        <v>224.54168588228401</v>
      </c>
      <c r="G6" s="20">
        <f t="shared" si="1"/>
        <v>-1.0316551662689368</v>
      </c>
      <c r="H6" s="20">
        <v>413.10698697435902</v>
      </c>
      <c r="I6" s="20">
        <f t="shared" si="2"/>
        <v>-0.49091307461183126</v>
      </c>
      <c r="J6" s="20">
        <v>5.7162536244429303</v>
      </c>
      <c r="K6" s="20">
        <f t="shared" si="3"/>
        <v>-0.84266465731732143</v>
      </c>
      <c r="L6" s="20">
        <v>4.3179621700000004</v>
      </c>
      <c r="M6" s="20">
        <v>82.087169022533402</v>
      </c>
      <c r="N6" s="20">
        <v>312.58768336635598</v>
      </c>
      <c r="O6" s="20">
        <v>5.3629329715446303</v>
      </c>
      <c r="P6" s="20">
        <f t="shared" si="7"/>
        <v>-0.73320172067442357</v>
      </c>
      <c r="Q6" s="20">
        <v>0</v>
      </c>
      <c r="R6" s="20">
        <f t="shared" si="4"/>
        <v>-0.40964027045178536</v>
      </c>
      <c r="S6" s="20">
        <v>0</v>
      </c>
      <c r="T6" s="20">
        <f t="shared" si="5"/>
        <v>-0.34507081251901411</v>
      </c>
      <c r="U6" s="20">
        <v>3.4000000000000002E-2</v>
      </c>
      <c r="V6" s="20">
        <f t="shared" si="6"/>
        <v>-0.54355524521444398</v>
      </c>
      <c r="W6" s="20">
        <v>4.3176870349999996</v>
      </c>
      <c r="X6" s="20">
        <v>224.54168588228401</v>
      </c>
      <c r="Y6" s="20">
        <v>413.10698697435902</v>
      </c>
      <c r="Z6" s="20">
        <v>11.079186595987601</v>
      </c>
      <c r="AA6" s="20">
        <v>0</v>
      </c>
      <c r="AB6" s="20">
        <v>0</v>
      </c>
      <c r="AC6" s="20">
        <v>3.4000000000000002E-2</v>
      </c>
    </row>
    <row r="7" spans="1:29" ht="20" customHeight="1">
      <c r="A7" s="29">
        <v>925</v>
      </c>
      <c r="B7" s="36">
        <v>129</v>
      </c>
      <c r="C7" s="21" t="s">
        <v>23</v>
      </c>
      <c r="D7" s="20">
        <v>4.9440774919999999</v>
      </c>
      <c r="E7" s="20">
        <f t="shared" si="0"/>
        <v>-0.37988027614613595</v>
      </c>
      <c r="F7" s="20">
        <v>187.70224727972001</v>
      </c>
      <c r="G7" s="20">
        <f t="shared" si="1"/>
        <v>-1.1776349008913318</v>
      </c>
      <c r="H7" s="20">
        <v>680.76351928049598</v>
      </c>
      <c r="I7" s="20">
        <f t="shared" si="2"/>
        <v>0.16516425349320607</v>
      </c>
      <c r="J7" s="20">
        <v>6.46523774545987</v>
      </c>
      <c r="K7" s="20">
        <f t="shared" si="3"/>
        <v>-0.70681204849062274</v>
      </c>
      <c r="L7" s="20">
        <v>4.9442420010000001</v>
      </c>
      <c r="M7" s="20">
        <v>278.827449590909</v>
      </c>
      <c r="N7" s="20">
        <v>291.41089258352798</v>
      </c>
      <c r="O7" s="20">
        <v>8.3841648153531594</v>
      </c>
      <c r="P7" s="20">
        <f t="shared" si="7"/>
        <v>-0.5893329188854517</v>
      </c>
      <c r="Q7" s="20">
        <v>0</v>
      </c>
      <c r="R7" s="20">
        <f t="shared" si="4"/>
        <v>-0.40964027045178536</v>
      </c>
      <c r="S7" s="20">
        <v>0</v>
      </c>
      <c r="T7" s="20">
        <f t="shared" si="5"/>
        <v>-0.34507081251901411</v>
      </c>
      <c r="U7" s="20">
        <v>3.4500000000000003E-2</v>
      </c>
      <c r="V7" s="20">
        <f t="shared" si="6"/>
        <v>-0.53905424296599136</v>
      </c>
      <c r="W7" s="20">
        <v>4.9440774919999999</v>
      </c>
      <c r="X7" s="20">
        <v>278.827449590909</v>
      </c>
      <c r="Y7" s="20">
        <v>680.76351928049598</v>
      </c>
      <c r="Z7" s="20">
        <v>14.849402560812999</v>
      </c>
      <c r="AA7" s="20">
        <v>0</v>
      </c>
      <c r="AB7" s="20">
        <v>0</v>
      </c>
      <c r="AC7" s="20">
        <v>3.4500000000000003E-2</v>
      </c>
    </row>
    <row r="8" spans="1:29" ht="20" customHeight="1">
      <c r="A8" s="29">
        <v>926</v>
      </c>
      <c r="B8" s="36">
        <v>129</v>
      </c>
      <c r="C8" s="21" t="s">
        <v>23</v>
      </c>
      <c r="D8" s="20">
        <v>7.5883617399999999</v>
      </c>
      <c r="E8" s="20">
        <f t="shared" si="0"/>
        <v>0.32831969579657178</v>
      </c>
      <c r="F8" s="20">
        <v>1038.8143359724199</v>
      </c>
      <c r="G8" s="20">
        <f t="shared" si="1"/>
        <v>2.1949766685104164</v>
      </c>
      <c r="H8" s="20">
        <v>1001.8789271348101</v>
      </c>
      <c r="I8" s="20">
        <f t="shared" si="2"/>
        <v>0.95227950520487592</v>
      </c>
      <c r="J8" s="20">
        <v>11.724568104222801</v>
      </c>
      <c r="K8" s="20">
        <f t="shared" si="3"/>
        <v>0.2471384157051881</v>
      </c>
      <c r="L8" s="20">
        <v>7.6318478580000004</v>
      </c>
      <c r="M8" s="20">
        <v>1038.8143359724199</v>
      </c>
      <c r="N8" s="20">
        <v>558.79656101787305</v>
      </c>
      <c r="O8" s="20">
        <v>9.8818072270495794</v>
      </c>
      <c r="P8" s="20">
        <f t="shared" si="7"/>
        <v>-0.51801630684832356</v>
      </c>
      <c r="Q8" s="20">
        <v>0</v>
      </c>
      <c r="R8" s="20">
        <f t="shared" si="4"/>
        <v>-0.40964027045178536</v>
      </c>
      <c r="S8" s="20">
        <v>0</v>
      </c>
      <c r="T8" s="20">
        <f t="shared" si="5"/>
        <v>-0.34507081251901411</v>
      </c>
      <c r="U8" s="20">
        <v>2.8500000000000001E-2</v>
      </c>
      <c r="V8" s="20">
        <f t="shared" si="6"/>
        <v>-0.59306626994742229</v>
      </c>
      <c r="W8" s="20">
        <v>7.5883617399999999</v>
      </c>
      <c r="X8" s="20">
        <v>1038.8143359724199</v>
      </c>
      <c r="Y8" s="20">
        <v>1001.8789271348101</v>
      </c>
      <c r="Z8" s="20">
        <v>21.6063753312724</v>
      </c>
      <c r="AA8" s="20">
        <v>0</v>
      </c>
      <c r="AB8" s="20">
        <v>0</v>
      </c>
      <c r="AC8" s="20">
        <v>2.8500000000000001E-2</v>
      </c>
    </row>
    <row r="9" spans="1:29" ht="20" customHeight="1">
      <c r="A9" s="29">
        <v>927</v>
      </c>
      <c r="B9" s="36">
        <v>129</v>
      </c>
      <c r="C9" s="21" t="s">
        <v>23</v>
      </c>
      <c r="D9" s="20">
        <v>4.8214435580000004</v>
      </c>
      <c r="E9" s="20">
        <f t="shared" si="0"/>
        <v>-0.41272445645077299</v>
      </c>
      <c r="F9" s="20">
        <v>161.807588548951</v>
      </c>
      <c r="G9" s="20">
        <f t="shared" si="1"/>
        <v>-1.2802449175757897</v>
      </c>
      <c r="H9" s="20">
        <v>280.54781872804898</v>
      </c>
      <c r="I9" s="20">
        <f t="shared" si="2"/>
        <v>-0.81584093708369787</v>
      </c>
      <c r="J9" s="20">
        <v>8.4733846235052201</v>
      </c>
      <c r="K9" s="20">
        <f t="shared" si="3"/>
        <v>-0.34256935677742839</v>
      </c>
      <c r="L9" s="20">
        <v>4.8314414020000003</v>
      </c>
      <c r="M9" s="20">
        <v>257.070163007769</v>
      </c>
      <c r="N9" s="20">
        <v>87.552522234654603</v>
      </c>
      <c r="O9" s="20">
        <v>18.549960812356399</v>
      </c>
      <c r="P9" s="20">
        <f t="shared" si="7"/>
        <v>-0.10524531325624534</v>
      </c>
      <c r="Q9" s="20">
        <v>0</v>
      </c>
      <c r="R9" s="20">
        <f t="shared" si="4"/>
        <v>-0.40964027045178536</v>
      </c>
      <c r="S9" s="20">
        <v>0</v>
      </c>
      <c r="T9" s="20">
        <f t="shared" si="5"/>
        <v>-0.34507081251901411</v>
      </c>
      <c r="U9" s="20">
        <v>0.13550000000000001</v>
      </c>
      <c r="V9" s="20">
        <f t="shared" si="6"/>
        <v>0.37014821122142894</v>
      </c>
      <c r="W9" s="20">
        <v>4.8214435580000004</v>
      </c>
      <c r="X9" s="20">
        <v>257.070163007769</v>
      </c>
      <c r="Y9" s="20">
        <v>280.54781872804898</v>
      </c>
      <c r="Z9" s="20">
        <v>27.0233454358616</v>
      </c>
      <c r="AA9" s="20">
        <v>0</v>
      </c>
      <c r="AB9" s="20">
        <v>0</v>
      </c>
      <c r="AC9" s="20">
        <v>0.13550000000000001</v>
      </c>
    </row>
    <row r="10" spans="1:29" ht="20" customHeight="1">
      <c r="A10" s="29">
        <v>928</v>
      </c>
      <c r="B10" s="36">
        <v>129</v>
      </c>
      <c r="C10" s="21" t="s">
        <v>23</v>
      </c>
      <c r="D10" s="20">
        <v>3.4918360709999998</v>
      </c>
      <c r="E10" s="20">
        <f t="shared" si="0"/>
        <v>-0.76882383786198594</v>
      </c>
      <c r="F10" s="20">
        <v>226.30702401281999</v>
      </c>
      <c r="G10" s="20">
        <f t="shared" si="1"/>
        <v>-1.0246598481644831</v>
      </c>
      <c r="H10" s="20">
        <v>192.34413260916801</v>
      </c>
      <c r="I10" s="20">
        <f t="shared" si="2"/>
        <v>-1.0320450335026963</v>
      </c>
      <c r="J10" s="20">
        <v>6.67410264512145</v>
      </c>
      <c r="K10" s="20">
        <f t="shared" si="3"/>
        <v>-0.66892761180480076</v>
      </c>
      <c r="L10" s="20">
        <v>3.5954580310000002</v>
      </c>
      <c r="M10" s="20">
        <v>233.97793046969599</v>
      </c>
      <c r="N10" s="20">
        <v>245.77075089976699</v>
      </c>
      <c r="O10" s="20">
        <v>8.5786217685015593</v>
      </c>
      <c r="P10" s="20">
        <f t="shared" si="7"/>
        <v>-0.58007302414869821</v>
      </c>
      <c r="Q10" s="20">
        <v>0</v>
      </c>
      <c r="R10" s="20">
        <f t="shared" si="4"/>
        <v>-0.40964027045178536</v>
      </c>
      <c r="S10" s="20">
        <v>0</v>
      </c>
      <c r="T10" s="20">
        <f t="shared" si="5"/>
        <v>-0.34507081251901411</v>
      </c>
      <c r="U10" s="20">
        <v>5.0500000000000003E-2</v>
      </c>
      <c r="V10" s="20">
        <f t="shared" si="6"/>
        <v>-0.39502217101550896</v>
      </c>
      <c r="W10" s="20">
        <v>3.4918360709999998</v>
      </c>
      <c r="X10" s="20">
        <v>233.97793046969599</v>
      </c>
      <c r="Y10" s="20">
        <v>245.77075089976699</v>
      </c>
      <c r="Z10" s="20">
        <v>15.252724413623</v>
      </c>
      <c r="AA10" s="20">
        <v>0</v>
      </c>
      <c r="AB10" s="20">
        <v>0</v>
      </c>
      <c r="AC10" s="20">
        <v>5.0500000000000003E-2</v>
      </c>
    </row>
    <row r="11" spans="1:29" ht="20" customHeight="1">
      <c r="A11" s="29">
        <v>929</v>
      </c>
      <c r="B11" s="36">
        <v>129</v>
      </c>
      <c r="C11" s="21" t="s">
        <v>23</v>
      </c>
      <c r="D11" s="20">
        <v>3.3444905280000001</v>
      </c>
      <c r="E11" s="20">
        <f t="shared" si="0"/>
        <v>-0.80828635385186409</v>
      </c>
      <c r="F11" s="20">
        <v>402.11868363441903</v>
      </c>
      <c r="G11" s="20">
        <f t="shared" si="1"/>
        <v>-0.32798963850234053</v>
      </c>
      <c r="H11" s="20">
        <v>277.17253589899002</v>
      </c>
      <c r="I11" s="20">
        <f t="shared" si="2"/>
        <v>-0.82411440054452978</v>
      </c>
      <c r="J11" s="20">
        <v>8.7282972196010995</v>
      </c>
      <c r="K11" s="20">
        <f t="shared" si="3"/>
        <v>-0.29633267400851759</v>
      </c>
      <c r="L11" s="20">
        <v>3.3415257930000002</v>
      </c>
      <c r="M11" s="20">
        <v>305.181515619268</v>
      </c>
      <c r="N11" s="20">
        <v>157.63612702331</v>
      </c>
      <c r="O11" s="20">
        <v>7.2368807131036998</v>
      </c>
      <c r="P11" s="20">
        <f t="shared" si="7"/>
        <v>-0.64396573014766034</v>
      </c>
      <c r="Q11" s="20">
        <v>0</v>
      </c>
      <c r="R11" s="20">
        <f t="shared" si="4"/>
        <v>-0.40964027045178536</v>
      </c>
      <c r="S11" s="20">
        <v>0</v>
      </c>
      <c r="T11" s="20">
        <f t="shared" si="5"/>
        <v>-0.34507081251901411</v>
      </c>
      <c r="U11" s="20">
        <v>5.2499999999999998E-2</v>
      </c>
      <c r="V11" s="20">
        <f t="shared" si="6"/>
        <v>-0.37701816202169869</v>
      </c>
      <c r="W11" s="20">
        <v>3.3444905280000001</v>
      </c>
      <c r="X11" s="20">
        <v>402.11868363441903</v>
      </c>
      <c r="Y11" s="20">
        <v>277.17253589899002</v>
      </c>
      <c r="Z11" s="20">
        <v>15.965177932704799</v>
      </c>
      <c r="AA11" s="20">
        <v>0</v>
      </c>
      <c r="AB11" s="20">
        <v>0</v>
      </c>
      <c r="AC11" s="20">
        <v>5.2499999999999998E-2</v>
      </c>
    </row>
    <row r="12" spans="1:29" ht="20" customHeight="1">
      <c r="A12" s="29">
        <v>930</v>
      </c>
      <c r="B12" s="36">
        <v>129</v>
      </c>
      <c r="C12" s="21" t="s">
        <v>23</v>
      </c>
      <c r="D12" s="20">
        <v>2.7127516269999998</v>
      </c>
      <c r="E12" s="20">
        <f t="shared" si="0"/>
        <v>-0.97748052134792873</v>
      </c>
      <c r="F12" s="20">
        <v>182.306584518259</v>
      </c>
      <c r="G12" s="20">
        <f t="shared" si="1"/>
        <v>-1.1990157212270467</v>
      </c>
      <c r="H12" s="20">
        <v>178.90647785625401</v>
      </c>
      <c r="I12" s="20">
        <f t="shared" si="2"/>
        <v>-1.0649832941546207</v>
      </c>
      <c r="J12" s="20">
        <v>5.7235824116170599</v>
      </c>
      <c r="K12" s="20">
        <f t="shared" si="3"/>
        <v>-0.84133534361199303</v>
      </c>
      <c r="L12" s="20">
        <v>2.7109684939999998</v>
      </c>
      <c r="M12" s="20">
        <v>290.60025389277303</v>
      </c>
      <c r="N12" s="20">
        <v>188.72496727389299</v>
      </c>
      <c r="O12" s="20">
        <v>6.7437837158474299</v>
      </c>
      <c r="P12" s="20">
        <f t="shared" si="7"/>
        <v>-0.6674466405274383</v>
      </c>
      <c r="Q12" s="20">
        <v>0</v>
      </c>
      <c r="R12" s="20">
        <f t="shared" si="4"/>
        <v>-0.40964027045178536</v>
      </c>
      <c r="S12" s="20">
        <v>0</v>
      </c>
      <c r="T12" s="20">
        <f t="shared" si="5"/>
        <v>-0.34507081251901411</v>
      </c>
      <c r="U12" s="20">
        <v>5.1499999999999997E-2</v>
      </c>
      <c r="V12" s="20">
        <f t="shared" si="6"/>
        <v>-0.38602016651860388</v>
      </c>
      <c r="W12" s="20">
        <v>2.7127516269999998</v>
      </c>
      <c r="X12" s="20">
        <v>290.60025389277303</v>
      </c>
      <c r="Y12" s="20">
        <v>188.72496727389299</v>
      </c>
      <c r="Z12" s="20">
        <v>12.4673661274645</v>
      </c>
      <c r="AA12" s="20">
        <v>0</v>
      </c>
      <c r="AB12" s="20">
        <v>0</v>
      </c>
      <c r="AC12" s="20">
        <v>5.1499999999999997E-2</v>
      </c>
    </row>
    <row r="13" spans="1:29" ht="20" customHeight="1">
      <c r="A13" s="29">
        <v>921</v>
      </c>
      <c r="B13" s="36">
        <v>129</v>
      </c>
      <c r="C13" s="21" t="s">
        <v>24</v>
      </c>
      <c r="D13" s="20">
        <v>5.0961108209999999</v>
      </c>
      <c r="E13" s="20">
        <f t="shared" si="0"/>
        <v>-0.33916226354458134</v>
      </c>
      <c r="F13" s="20">
        <v>669.53328736713195</v>
      </c>
      <c r="G13" s="20">
        <f t="shared" si="1"/>
        <v>0.73166583855852374</v>
      </c>
      <c r="H13" s="20">
        <v>819.88798545299096</v>
      </c>
      <c r="I13" s="20">
        <f t="shared" si="2"/>
        <v>0.5061849162584664</v>
      </c>
      <c r="J13" s="20">
        <v>8.7278311197761695</v>
      </c>
      <c r="K13" s="20">
        <f>(J13-VALUE(J$42))/J$43</f>
        <v>-0.29641721635783258</v>
      </c>
      <c r="L13" s="20">
        <v>5.1377058030000002</v>
      </c>
      <c r="M13" s="20">
        <v>518.49279385081297</v>
      </c>
      <c r="N13" s="20">
        <v>541.53998240170995</v>
      </c>
      <c r="O13" s="20">
        <v>7.4163100880553596</v>
      </c>
      <c r="P13" s="20">
        <f>(O13-VALUE(O$42))/O$43</f>
        <v>-0.63542143745031532</v>
      </c>
      <c r="Q13" s="20">
        <v>0</v>
      </c>
      <c r="R13" s="20">
        <f>(Q13-VALUE(Q$42))/Q$43</f>
        <v>-0.40964027045178536</v>
      </c>
      <c r="S13" s="20">
        <v>0</v>
      </c>
      <c r="T13" s="20">
        <f t="shared" si="5"/>
        <v>-0.34507081251901411</v>
      </c>
      <c r="U13" s="20">
        <v>2.5000000000000001E-2</v>
      </c>
      <c r="V13" s="20">
        <f t="shared" si="6"/>
        <v>-0.62457328568659043</v>
      </c>
      <c r="W13" s="20">
        <v>5.0961108209999999</v>
      </c>
      <c r="X13" s="20">
        <v>669.53328736713195</v>
      </c>
      <c r="Y13" s="20">
        <v>819.88798545299096</v>
      </c>
      <c r="Z13" s="20">
        <v>16.144141207831499</v>
      </c>
      <c r="AA13" s="20">
        <v>0</v>
      </c>
      <c r="AB13" s="20">
        <v>0</v>
      </c>
      <c r="AC13" s="20">
        <v>2.5000000000000001E-2</v>
      </c>
    </row>
    <row r="14" spans="1:29" ht="20" customHeight="1">
      <c r="A14" s="29">
        <v>922</v>
      </c>
      <c r="B14" s="36">
        <v>129</v>
      </c>
      <c r="C14" s="21" t="s">
        <v>24</v>
      </c>
      <c r="D14" s="20">
        <v>5.0783634190000004</v>
      </c>
      <c r="E14" s="20">
        <f t="shared" si="0"/>
        <v>-0.34391542486147147</v>
      </c>
      <c r="F14" s="20">
        <v>710.68561896153801</v>
      </c>
      <c r="G14" s="20">
        <f t="shared" si="1"/>
        <v>0.89473581663430501</v>
      </c>
      <c r="H14" s="20">
        <v>1302.9558348461501</v>
      </c>
      <c r="I14" s="20">
        <f t="shared" si="2"/>
        <v>1.6902765623417242</v>
      </c>
      <c r="J14" s="20">
        <v>6.6862155585357304</v>
      </c>
      <c r="K14" s="20">
        <f t="shared" si="3"/>
        <v>-0.66673054134409782</v>
      </c>
      <c r="L14" s="20">
        <v>4.9736042019999998</v>
      </c>
      <c r="M14" s="20">
        <v>768.04623399883201</v>
      </c>
      <c r="N14" s="20">
        <v>856.55292026146105</v>
      </c>
      <c r="O14" s="20">
        <v>7.7070564514728499</v>
      </c>
      <c r="P14" s="20">
        <f t="shared" si="7"/>
        <v>-0.621576312980607</v>
      </c>
      <c r="Q14" s="20">
        <v>0</v>
      </c>
      <c r="R14" s="20">
        <f t="shared" si="4"/>
        <v>-0.40964027045178536</v>
      </c>
      <c r="S14" s="20">
        <v>0</v>
      </c>
      <c r="T14" s="20">
        <f t="shared" si="5"/>
        <v>-0.34507081251901411</v>
      </c>
      <c r="U14" s="20">
        <v>0.02</v>
      </c>
      <c r="V14" s="20">
        <f t="shared" si="6"/>
        <v>-0.669583308171116</v>
      </c>
      <c r="W14" s="20">
        <v>5.0783634190000004</v>
      </c>
      <c r="X14" s="20">
        <v>768.04623399883201</v>
      </c>
      <c r="Y14" s="20">
        <v>1302.9558348461501</v>
      </c>
      <c r="Z14" s="20">
        <v>14.3932720100086</v>
      </c>
      <c r="AA14" s="20">
        <v>0</v>
      </c>
      <c r="AB14" s="20">
        <v>0</v>
      </c>
      <c r="AC14" s="20">
        <v>0.02</v>
      </c>
    </row>
    <row r="15" spans="1:29" ht="20" customHeight="1">
      <c r="A15" s="29">
        <v>923</v>
      </c>
      <c r="B15" s="36">
        <v>129</v>
      </c>
      <c r="C15" s="21" t="s">
        <v>24</v>
      </c>
      <c r="D15" s="20">
        <v>2.748800278</v>
      </c>
      <c r="E15" s="20">
        <f t="shared" si="0"/>
        <v>-0.96782586578429863</v>
      </c>
      <c r="F15" s="20">
        <v>571.45396843006802</v>
      </c>
      <c r="G15" s="20">
        <f t="shared" si="1"/>
        <v>0.34301732779155059</v>
      </c>
      <c r="H15" s="20">
        <v>480.924524967754</v>
      </c>
      <c r="I15" s="20">
        <f t="shared" si="2"/>
        <v>-0.3246793244320369</v>
      </c>
      <c r="J15" s="20">
        <v>9.5897899786461895</v>
      </c>
      <c r="K15" s="20">
        <f t="shared" si="3"/>
        <v>-0.14007296767097968</v>
      </c>
      <c r="L15" s="20">
        <v>2.7222101689999998</v>
      </c>
      <c r="M15" s="20">
        <v>414.25088120978899</v>
      </c>
      <c r="N15" s="20">
        <v>655.96055668492602</v>
      </c>
      <c r="O15" s="20">
        <v>4.9555282615612999</v>
      </c>
      <c r="P15" s="20">
        <f t="shared" si="7"/>
        <v>-0.75260202839612378</v>
      </c>
      <c r="Q15" s="20">
        <v>0</v>
      </c>
      <c r="R15" s="20">
        <f t="shared" si="4"/>
        <v>-0.40964027045178536</v>
      </c>
      <c r="S15" s="20">
        <v>0</v>
      </c>
      <c r="T15" s="20">
        <f t="shared" si="5"/>
        <v>-0.34507081251901411</v>
      </c>
      <c r="U15" s="20">
        <v>2.1999999999999999E-2</v>
      </c>
      <c r="V15" s="20">
        <f t="shared" si="6"/>
        <v>-0.65157929917730584</v>
      </c>
      <c r="W15" s="20">
        <v>2.748800278</v>
      </c>
      <c r="X15" s="20">
        <v>571.45396843006802</v>
      </c>
      <c r="Y15" s="20">
        <v>655.96055668492602</v>
      </c>
      <c r="Z15" s="20">
        <v>14.5453182402075</v>
      </c>
      <c r="AA15" s="20">
        <v>0</v>
      </c>
      <c r="AB15" s="20">
        <v>0</v>
      </c>
      <c r="AC15" s="20">
        <v>2.1999999999999999E-2</v>
      </c>
    </row>
    <row r="16" spans="1:29" ht="20" customHeight="1">
      <c r="A16" s="29">
        <v>924</v>
      </c>
      <c r="B16" s="36">
        <v>129</v>
      </c>
      <c r="C16" s="21" t="s">
        <v>24</v>
      </c>
      <c r="D16" s="20">
        <v>4.2521348000000003</v>
      </c>
      <c r="E16" s="20">
        <f t="shared" si="0"/>
        <v>-0.56519839972948283</v>
      </c>
      <c r="F16" s="20">
        <v>854.78466146153801</v>
      </c>
      <c r="G16" s="20">
        <f t="shared" si="1"/>
        <v>1.465741803192069</v>
      </c>
      <c r="H16" s="24">
        <v>1198.6424939526</v>
      </c>
      <c r="I16" s="20">
        <f t="shared" si="2"/>
        <v>1.4345846224159933</v>
      </c>
      <c r="J16" s="20">
        <v>7.1915302822586096</v>
      </c>
      <c r="K16" s="20">
        <f t="shared" si="3"/>
        <v>-0.57507529583223338</v>
      </c>
      <c r="L16" s="20">
        <v>4.1819128990000003</v>
      </c>
      <c r="M16" s="20">
        <v>677.35711277894302</v>
      </c>
      <c r="N16" s="20">
        <v>430.20279309751402</v>
      </c>
      <c r="O16" s="20">
        <v>8.0853142205737303</v>
      </c>
      <c r="P16" s="20">
        <f t="shared" si="7"/>
        <v>-0.60356396079405228</v>
      </c>
      <c r="Q16" s="20">
        <v>0</v>
      </c>
      <c r="R16" s="20">
        <f t="shared" si="4"/>
        <v>-0.40964027045178536</v>
      </c>
      <c r="S16" s="20">
        <v>0</v>
      </c>
      <c r="T16" s="20">
        <f t="shared" si="5"/>
        <v>-0.34507081251901411</v>
      </c>
      <c r="U16" s="20">
        <v>2.8500000000000001E-2</v>
      </c>
      <c r="V16" s="20">
        <f t="shared" si="6"/>
        <v>-0.59306626994742229</v>
      </c>
      <c r="W16" s="20">
        <v>4.2521348000000003</v>
      </c>
      <c r="X16" s="20">
        <v>854.78466146153801</v>
      </c>
      <c r="Y16" s="24">
        <v>1198.6424939526</v>
      </c>
      <c r="Z16" s="20">
        <v>15.276844502832301</v>
      </c>
      <c r="AA16" s="20">
        <v>0</v>
      </c>
      <c r="AB16" s="20">
        <v>0</v>
      </c>
      <c r="AC16" s="20">
        <v>2.8500000000000001E-2</v>
      </c>
    </row>
    <row r="17" spans="1:29" ht="20" customHeight="1">
      <c r="A17" s="29">
        <v>925</v>
      </c>
      <c r="B17" s="36">
        <v>129</v>
      </c>
      <c r="C17" s="21" t="s">
        <v>24</v>
      </c>
      <c r="D17" s="20">
        <v>3.7856619359999999</v>
      </c>
      <c r="E17" s="20">
        <f t="shared" si="0"/>
        <v>-0.69013053191107376</v>
      </c>
      <c r="F17" s="20">
        <v>1096.43600818143</v>
      </c>
      <c r="G17" s="20">
        <f t="shared" si="1"/>
        <v>2.4233079552142396</v>
      </c>
      <c r="H17" s="20">
        <v>725.94930572377598</v>
      </c>
      <c r="I17" s="20">
        <f t="shared" si="2"/>
        <v>0.27592325415202251</v>
      </c>
      <c r="J17" s="20">
        <v>8.0369353043023395</v>
      </c>
      <c r="K17" s="20">
        <f t="shared" si="3"/>
        <v>-0.42173362337608816</v>
      </c>
      <c r="L17" s="20">
        <v>3.5989437099999999</v>
      </c>
      <c r="M17" s="20">
        <v>995.29698178554497</v>
      </c>
      <c r="N17" s="20">
        <v>876.56624969425104</v>
      </c>
      <c r="O17" s="20">
        <v>7.8106476502825197</v>
      </c>
      <c r="P17" s="20">
        <f t="shared" si="7"/>
        <v>-0.61664337753602261</v>
      </c>
      <c r="Q17" s="20">
        <v>0</v>
      </c>
      <c r="R17" s="20">
        <f t="shared" si="4"/>
        <v>-0.40964027045178536</v>
      </c>
      <c r="S17" s="20">
        <v>0</v>
      </c>
      <c r="T17" s="20">
        <f t="shared" si="5"/>
        <v>-0.34507081251901411</v>
      </c>
      <c r="U17" s="20">
        <v>1.95E-2</v>
      </c>
      <c r="V17" s="20">
        <f t="shared" si="6"/>
        <v>-0.67408431041956862</v>
      </c>
      <c r="W17" s="20">
        <v>3.7856619359999999</v>
      </c>
      <c r="X17" s="20">
        <v>1096.43600818143</v>
      </c>
      <c r="Y17" s="20">
        <v>876.56624969425104</v>
      </c>
      <c r="Z17" s="20">
        <v>15.847582954584899</v>
      </c>
      <c r="AA17" s="20">
        <v>0</v>
      </c>
      <c r="AB17" s="20">
        <v>0</v>
      </c>
      <c r="AC17" s="20">
        <v>1.95E-2</v>
      </c>
    </row>
    <row r="18" spans="1:29" ht="20" customHeight="1">
      <c r="A18" s="29">
        <v>926</v>
      </c>
      <c r="B18" s="36">
        <v>129</v>
      </c>
      <c r="C18" s="21" t="s">
        <v>24</v>
      </c>
      <c r="D18" s="20">
        <v>4.6059465409999998</v>
      </c>
      <c r="E18" s="20">
        <f t="shared" si="0"/>
        <v>-0.47043950032647119</v>
      </c>
      <c r="F18" s="20">
        <v>223.534514477855</v>
      </c>
      <c r="G18" s="20">
        <f t="shared" si="1"/>
        <v>-1.0356461775306443</v>
      </c>
      <c r="H18" s="20">
        <v>434.944971798756</v>
      </c>
      <c r="I18" s="20">
        <f t="shared" si="2"/>
        <v>-0.43738399907855974</v>
      </c>
      <c r="J18" s="20">
        <v>6.9799505884558002</v>
      </c>
      <c r="K18" s="20">
        <f t="shared" si="3"/>
        <v>-0.61345214865367736</v>
      </c>
      <c r="L18" s="20">
        <v>4.6712017059999997</v>
      </c>
      <c r="M18" s="20">
        <v>337.97347358274999</v>
      </c>
      <c r="N18" s="20">
        <v>446.30682839860202</v>
      </c>
      <c r="O18" s="20">
        <v>9.0848586523319792</v>
      </c>
      <c r="P18" s="20">
        <f t="shared" si="7"/>
        <v>-0.55596640219337856</v>
      </c>
      <c r="Q18" s="20">
        <v>0</v>
      </c>
      <c r="R18" s="20">
        <f t="shared" si="4"/>
        <v>-0.40964027045178536</v>
      </c>
      <c r="S18" s="20">
        <v>0</v>
      </c>
      <c r="T18" s="20">
        <f t="shared" si="5"/>
        <v>-0.34507081251901411</v>
      </c>
      <c r="U18" s="20">
        <v>4.4999999999999998E-2</v>
      </c>
      <c r="V18" s="20">
        <f t="shared" si="6"/>
        <v>-0.44453319574848732</v>
      </c>
      <c r="W18" s="20">
        <v>4.6059465409999998</v>
      </c>
      <c r="X18" s="20">
        <v>337.97347358274999</v>
      </c>
      <c r="Y18" s="20">
        <v>446.30682839860202</v>
      </c>
      <c r="Z18" s="20">
        <v>16.064809240787799</v>
      </c>
      <c r="AA18" s="20">
        <v>0</v>
      </c>
      <c r="AB18" s="20">
        <v>0</v>
      </c>
      <c r="AC18" s="20">
        <v>4.4999999999999998E-2</v>
      </c>
    </row>
    <row r="19" spans="1:29" ht="20" customHeight="1">
      <c r="A19" s="29">
        <v>927</v>
      </c>
      <c r="B19" s="36">
        <v>129</v>
      </c>
      <c r="C19" s="21" t="s">
        <v>24</v>
      </c>
      <c r="D19" s="20">
        <v>8.9015407559999993</v>
      </c>
      <c r="E19" s="20">
        <f t="shared" si="0"/>
        <v>0.68001915586420669</v>
      </c>
      <c r="F19" s="20">
        <v>616.27076516472403</v>
      </c>
      <c r="G19" s="20">
        <f t="shared" si="1"/>
        <v>0.52060809307252764</v>
      </c>
      <c r="H19" s="20">
        <v>598.00222763442105</v>
      </c>
      <c r="I19" s="20">
        <f t="shared" si="2"/>
        <v>-3.7699493660084023E-2</v>
      </c>
      <c r="J19" s="20">
        <v>17.0417427323802</v>
      </c>
      <c r="K19" s="20">
        <f t="shared" si="3"/>
        <v>1.2115808178238527</v>
      </c>
      <c r="L19" s="20">
        <v>8.9132547379999991</v>
      </c>
      <c r="M19" s="20">
        <v>241.42210973970199</v>
      </c>
      <c r="N19" s="20">
        <v>181.40130861422099</v>
      </c>
      <c r="O19" s="20">
        <v>51.530905026370903</v>
      </c>
      <c r="P19" s="20">
        <f t="shared" si="7"/>
        <v>1.4652825943133343</v>
      </c>
      <c r="Q19" s="20">
        <v>0</v>
      </c>
      <c r="R19" s="20">
        <f t="shared" si="4"/>
        <v>-0.40964027045178536</v>
      </c>
      <c r="S19" s="20">
        <v>0</v>
      </c>
      <c r="T19" s="20">
        <f t="shared" si="5"/>
        <v>-0.34507081251901411</v>
      </c>
      <c r="U19" s="20">
        <v>0.34699999999999998</v>
      </c>
      <c r="V19" s="20">
        <f t="shared" si="6"/>
        <v>2.2740721623168678</v>
      </c>
      <c r="W19" s="20">
        <v>8.9015407559999993</v>
      </c>
      <c r="X19" s="20">
        <v>616.27076516472403</v>
      </c>
      <c r="Y19" s="20">
        <v>598.00222763442105</v>
      </c>
      <c r="Z19" s="20">
        <v>68.572647758751103</v>
      </c>
      <c r="AA19" s="20">
        <v>0</v>
      </c>
      <c r="AB19" s="20">
        <v>0</v>
      </c>
      <c r="AC19" s="20">
        <v>0.34699999999999998</v>
      </c>
    </row>
    <row r="20" spans="1:29" ht="20" customHeight="1">
      <c r="A20" s="29">
        <v>928</v>
      </c>
      <c r="B20" s="36">
        <v>129</v>
      </c>
      <c r="C20" s="21" t="s">
        <v>24</v>
      </c>
      <c r="D20" s="20">
        <v>5.0342192649999999</v>
      </c>
      <c r="E20" s="20">
        <f t="shared" si="0"/>
        <v>-0.35573824181009589</v>
      </c>
      <c r="F20" s="20">
        <v>558.21350149611396</v>
      </c>
      <c r="G20" s="20">
        <f t="shared" si="1"/>
        <v>0.29055073430875289</v>
      </c>
      <c r="H20" s="20">
        <v>457.73245144677497</v>
      </c>
      <c r="I20" s="20">
        <f t="shared" si="2"/>
        <v>-0.38152753021935598</v>
      </c>
      <c r="J20" s="20">
        <v>8.8049983253867108</v>
      </c>
      <c r="K20" s="20">
        <f t="shared" si="3"/>
        <v>-0.28242043604715739</v>
      </c>
      <c r="L20" s="20">
        <v>5.0469102860000001</v>
      </c>
      <c r="M20" s="20">
        <v>441.56795962159902</v>
      </c>
      <c r="N20" s="20">
        <v>299.79922820978999</v>
      </c>
      <c r="O20" s="20">
        <v>9.2293163317831901</v>
      </c>
      <c r="P20" s="20">
        <f t="shared" si="7"/>
        <v>-0.54908743549161687</v>
      </c>
      <c r="Q20" s="20">
        <v>0</v>
      </c>
      <c r="R20" s="20">
        <f t="shared" si="4"/>
        <v>-0.40964027045178536</v>
      </c>
      <c r="S20" s="20">
        <v>0</v>
      </c>
      <c r="T20" s="20">
        <f t="shared" si="5"/>
        <v>-0.34507081251901411</v>
      </c>
      <c r="U20" s="20">
        <v>3.5999999999999997E-2</v>
      </c>
      <c r="V20" s="20">
        <f t="shared" si="6"/>
        <v>-0.52555123622063371</v>
      </c>
      <c r="W20" s="20">
        <v>5.0342192649999999</v>
      </c>
      <c r="X20" s="20">
        <v>558.21350149611396</v>
      </c>
      <c r="Y20" s="20">
        <v>457.73245144677497</v>
      </c>
      <c r="Z20" s="20">
        <v>18.034314657169901</v>
      </c>
      <c r="AA20" s="20">
        <v>0</v>
      </c>
      <c r="AB20" s="20">
        <v>0</v>
      </c>
      <c r="AC20" s="20">
        <v>3.5999999999999997E-2</v>
      </c>
    </row>
    <row r="21" spans="1:29" ht="20" customHeight="1">
      <c r="A21" s="29">
        <v>929</v>
      </c>
      <c r="B21" s="36">
        <v>129</v>
      </c>
      <c r="C21" s="21" t="s">
        <v>24</v>
      </c>
      <c r="D21" s="20">
        <v>3.228234053</v>
      </c>
      <c r="E21" s="20">
        <f t="shared" si="0"/>
        <v>-0.83942250436043009</v>
      </c>
      <c r="F21" s="20">
        <v>505.77299577661199</v>
      </c>
      <c r="G21" s="20">
        <f t="shared" si="1"/>
        <v>8.2750306322201289E-2</v>
      </c>
      <c r="H21" s="20">
        <v>467.21303871017801</v>
      </c>
      <c r="I21" s="20">
        <f t="shared" si="2"/>
        <v>-0.35828879844976902</v>
      </c>
      <c r="J21" s="20">
        <v>8.4067318219725706</v>
      </c>
      <c r="K21" s="20">
        <f t="shared" si="3"/>
        <v>-0.35465900823963048</v>
      </c>
      <c r="L21" s="20">
        <v>3.244221687</v>
      </c>
      <c r="M21" s="20">
        <v>334.02889096270297</v>
      </c>
      <c r="N21" s="20">
        <v>392.54447229914501</v>
      </c>
      <c r="O21" s="20">
        <v>6.2139029609829004</v>
      </c>
      <c r="P21" s="20">
        <f t="shared" si="7"/>
        <v>-0.69267916594571177</v>
      </c>
      <c r="Q21" s="20">
        <v>2</v>
      </c>
      <c r="R21" s="20">
        <f t="shared" si="4"/>
        <v>1.319951982566864</v>
      </c>
      <c r="S21" s="20">
        <v>1.2E-2</v>
      </c>
      <c r="T21" s="20">
        <f t="shared" si="5"/>
        <v>0.33026090640231826</v>
      </c>
      <c r="U21" s="20">
        <v>2.3E-2</v>
      </c>
      <c r="V21" s="20">
        <f t="shared" si="6"/>
        <v>-0.6425772946804007</v>
      </c>
      <c r="W21" s="20">
        <v>3.228234053</v>
      </c>
      <c r="X21" s="20">
        <v>505.77299577661199</v>
      </c>
      <c r="Y21" s="20">
        <v>467.21303871017801</v>
      </c>
      <c r="Z21" s="20">
        <v>14.6206347829555</v>
      </c>
      <c r="AA21" s="20">
        <v>2</v>
      </c>
      <c r="AB21" s="20">
        <v>1.2E-2</v>
      </c>
      <c r="AC21" s="20">
        <v>2.3E-2</v>
      </c>
    </row>
    <row r="22" spans="1:29" ht="20" customHeight="1">
      <c r="A22" s="29">
        <v>930</v>
      </c>
      <c r="B22" s="36">
        <v>129</v>
      </c>
      <c r="C22" s="21" t="s">
        <v>24</v>
      </c>
      <c r="D22" s="20">
        <v>4.7116107940000003</v>
      </c>
      <c r="E22" s="20">
        <f t="shared" si="0"/>
        <v>-0.44214018981681397</v>
      </c>
      <c r="F22" s="20">
        <v>299.11253670124302</v>
      </c>
      <c r="G22" s="20">
        <f t="shared" si="1"/>
        <v>-0.73616116782455765</v>
      </c>
      <c r="H22" s="20">
        <v>342.21033214102499</v>
      </c>
      <c r="I22" s="20">
        <f t="shared" si="2"/>
        <v>-0.66469432879559986</v>
      </c>
      <c r="J22" s="20">
        <v>7.1718841221408196</v>
      </c>
      <c r="K22" s="20">
        <f t="shared" si="3"/>
        <v>-0.57863876537789605</v>
      </c>
      <c r="L22" s="20">
        <v>4.724177837</v>
      </c>
      <c r="M22" s="20">
        <v>209.259207814685</v>
      </c>
      <c r="N22" s="20">
        <v>358.02661797047398</v>
      </c>
      <c r="O22" s="20">
        <v>7.0212125414116597</v>
      </c>
      <c r="P22" s="20">
        <f t="shared" si="7"/>
        <v>-0.65423568725437431</v>
      </c>
      <c r="Q22" s="20">
        <v>0</v>
      </c>
      <c r="R22" s="20">
        <f t="shared" si="4"/>
        <v>-0.40964027045178536</v>
      </c>
      <c r="S22" s="20">
        <v>0</v>
      </c>
      <c r="T22" s="20">
        <f t="shared" si="5"/>
        <v>-0.34507081251901411</v>
      </c>
      <c r="U22" s="20">
        <v>4.2000000000000003E-2</v>
      </c>
      <c r="V22" s="20">
        <f t="shared" si="6"/>
        <v>-0.47153920923920273</v>
      </c>
      <c r="W22" s="20">
        <v>4.7116107940000003</v>
      </c>
      <c r="X22" s="20">
        <v>299.11253670124302</v>
      </c>
      <c r="Y22" s="20">
        <v>358.02661797047398</v>
      </c>
      <c r="Z22" s="20">
        <v>14.193096663552501</v>
      </c>
      <c r="AA22" s="20">
        <v>0</v>
      </c>
      <c r="AB22" s="20">
        <v>0</v>
      </c>
      <c r="AC22" s="20">
        <v>4.2000000000000003E-2</v>
      </c>
    </row>
    <row r="23" spans="1:29" ht="20" customHeight="1">
      <c r="A23" s="29">
        <v>922</v>
      </c>
      <c r="B23" s="36">
        <v>129</v>
      </c>
      <c r="C23" s="21" t="s">
        <v>26</v>
      </c>
      <c r="D23" s="20">
        <v>4.1519994740000001</v>
      </c>
      <c r="E23" s="20">
        <f t="shared" si="0"/>
        <v>-0.59201693677492762</v>
      </c>
      <c r="F23" s="20">
        <v>612.49403723076796</v>
      </c>
      <c r="G23" s="20">
        <f t="shared" si="1"/>
        <v>0.50564245400598873</v>
      </c>
      <c r="H23" s="20">
        <v>311.63832310450601</v>
      </c>
      <c r="I23" s="20">
        <f>(H23-VALUE(H$42))/H$43</f>
        <v>-0.7396321673406393</v>
      </c>
      <c r="J23" s="20">
        <v>22.899739953958601</v>
      </c>
      <c r="K23" s="20">
        <f t="shared" si="3"/>
        <v>2.2741189714638002</v>
      </c>
      <c r="L23" s="20">
        <v>10.86287117</v>
      </c>
      <c r="M23" s="20">
        <v>581.53662236868604</v>
      </c>
      <c r="N23" s="20">
        <v>797.80254394250301</v>
      </c>
      <c r="O23" s="20">
        <v>48.616118797170202</v>
      </c>
      <c r="P23" s="20">
        <f>(O23-VALUE(O$42))/O$43</f>
        <v>1.3264826531153504</v>
      </c>
      <c r="Q23" s="20">
        <v>2</v>
      </c>
      <c r="R23" s="20">
        <f>(Q23-VALUE(Q$42))/Q$43</f>
        <v>1.319951982566864</v>
      </c>
      <c r="S23" s="20">
        <v>1.4E-2</v>
      </c>
      <c r="T23" s="20">
        <f t="shared" si="5"/>
        <v>0.44281619288920704</v>
      </c>
      <c r="U23" s="20">
        <v>0.159</v>
      </c>
      <c r="V23" s="20">
        <f t="shared" si="6"/>
        <v>0.58169531689869991</v>
      </c>
      <c r="W23" s="20">
        <v>10.854207990000001</v>
      </c>
      <c r="X23" s="20">
        <v>612.49403723076796</v>
      </c>
      <c r="Y23" s="20">
        <v>797.80254394250301</v>
      </c>
      <c r="Z23" s="20">
        <v>71.515858751128704</v>
      </c>
      <c r="AA23" s="20">
        <v>2</v>
      </c>
      <c r="AB23" s="20">
        <v>1.4E-2</v>
      </c>
      <c r="AC23" s="20">
        <v>0.159</v>
      </c>
    </row>
    <row r="24" spans="1:29" ht="20" customHeight="1">
      <c r="A24" s="29">
        <v>923</v>
      </c>
      <c r="B24" s="36">
        <v>129</v>
      </c>
      <c r="C24" s="21" t="s">
        <v>26</v>
      </c>
      <c r="D24" s="20">
        <v>7.3510642050000001</v>
      </c>
      <c r="E24" s="20">
        <f t="shared" si="0"/>
        <v>0.26476597317534412</v>
      </c>
      <c r="F24" s="20">
        <v>404.04427529564902</v>
      </c>
      <c r="G24" s="20">
        <f t="shared" si="1"/>
        <v>-0.32035930073498148</v>
      </c>
      <c r="H24" s="20">
        <v>597.05484453379802</v>
      </c>
      <c r="I24" s="20">
        <f t="shared" si="2"/>
        <v>-4.0021710749251517E-2</v>
      </c>
      <c r="J24" s="20">
        <v>9.4915720776468593</v>
      </c>
      <c r="K24" s="20">
        <f t="shared" si="3"/>
        <v>-0.15788797563953935</v>
      </c>
      <c r="L24" s="20">
        <v>7.3626189230000003</v>
      </c>
      <c r="M24" s="20">
        <v>234.69641571794801</v>
      </c>
      <c r="N24" s="20">
        <v>571.61356178127505</v>
      </c>
      <c r="O24" s="20">
        <v>11.5317944195141</v>
      </c>
      <c r="P24" s="20">
        <f t="shared" si="7"/>
        <v>-0.43944515024096442</v>
      </c>
      <c r="Q24" s="20">
        <v>0</v>
      </c>
      <c r="R24" s="20">
        <f t="shared" si="4"/>
        <v>-0.40964027045178536</v>
      </c>
      <c r="S24" s="20">
        <v>0</v>
      </c>
      <c r="T24" s="20">
        <f t="shared" si="5"/>
        <v>-0.34507081251901411</v>
      </c>
      <c r="U24" s="20">
        <v>5.0500000000000003E-2</v>
      </c>
      <c r="V24" s="20">
        <f t="shared" si="6"/>
        <v>-0.39502217101550896</v>
      </c>
      <c r="W24" s="20">
        <v>7.3510642050000001</v>
      </c>
      <c r="X24" s="20">
        <v>404.04427529564902</v>
      </c>
      <c r="Y24" s="20">
        <v>597.05484453379802</v>
      </c>
      <c r="Z24" s="20">
        <v>21.023366497161</v>
      </c>
      <c r="AA24" s="20">
        <v>0</v>
      </c>
      <c r="AB24" s="20">
        <v>0</v>
      </c>
      <c r="AC24" s="20">
        <v>5.0500000000000003E-2</v>
      </c>
    </row>
    <row r="25" spans="1:29" ht="20" customHeight="1">
      <c r="A25" s="29">
        <v>924</v>
      </c>
      <c r="B25" s="36">
        <v>129</v>
      </c>
      <c r="C25" s="21" t="s">
        <v>26</v>
      </c>
      <c r="D25" s="20">
        <v>3.3284301759999999</v>
      </c>
      <c r="E25" s="20">
        <f t="shared" si="0"/>
        <v>-0.81258768448392182</v>
      </c>
      <c r="F25" s="20">
        <v>97.396854433177893</v>
      </c>
      <c r="G25" s="20">
        <f t="shared" si="1"/>
        <v>-1.5354784995663628</v>
      </c>
      <c r="H25" s="20">
        <v>261.748912985625</v>
      </c>
      <c r="I25" s="20">
        <f t="shared" si="2"/>
        <v>-0.86192064881171671</v>
      </c>
      <c r="J25" s="20">
        <v>5.1392023542697398</v>
      </c>
      <c r="K25" s="20">
        <f t="shared" si="3"/>
        <v>-0.94733165663013463</v>
      </c>
      <c r="L25" s="20">
        <v>10.02090263</v>
      </c>
      <c r="M25" s="20">
        <v>574.13727286558003</v>
      </c>
      <c r="N25" s="20">
        <v>604.152809050119</v>
      </c>
      <c r="O25" s="20">
        <v>77.653988180949199</v>
      </c>
      <c r="P25" s="20">
        <f t="shared" si="7"/>
        <v>2.7092442850338951</v>
      </c>
      <c r="Q25" s="20">
        <v>0</v>
      </c>
      <c r="R25" s="20">
        <f t="shared" si="4"/>
        <v>-0.40964027045178536</v>
      </c>
      <c r="S25" s="20">
        <v>0</v>
      </c>
      <c r="T25" s="20">
        <f t="shared" si="5"/>
        <v>-0.34507081251901411</v>
      </c>
      <c r="U25" s="20">
        <v>0.41299999999999998</v>
      </c>
      <c r="V25" s="20">
        <f t="shared" si="6"/>
        <v>2.8682044591126079</v>
      </c>
      <c r="W25" s="20">
        <v>10.008622170000001</v>
      </c>
      <c r="X25" s="20">
        <v>574.13727286558003</v>
      </c>
      <c r="Y25" s="20">
        <v>604.152809050119</v>
      </c>
      <c r="Z25" s="20">
        <v>82.793190535218997</v>
      </c>
      <c r="AA25" s="20">
        <v>0</v>
      </c>
      <c r="AB25" s="20">
        <v>0</v>
      </c>
      <c r="AC25" s="20">
        <v>0.41299999999999998</v>
      </c>
    </row>
    <row r="26" spans="1:29" ht="20" customHeight="1">
      <c r="A26" s="29">
        <v>925</v>
      </c>
      <c r="B26" s="36">
        <v>129</v>
      </c>
      <c r="C26" s="21" t="s">
        <v>26</v>
      </c>
      <c r="D26" s="20">
        <v>9.0782871249999992</v>
      </c>
      <c r="E26" s="20">
        <f t="shared" si="0"/>
        <v>0.7273558874056244</v>
      </c>
      <c r="F26" s="24">
        <v>659.25848454389995</v>
      </c>
      <c r="G26" s="20">
        <f t="shared" si="1"/>
        <v>0.69095096758520635</v>
      </c>
      <c r="H26" s="20">
        <v>695.28388101320797</v>
      </c>
      <c r="I26" s="20">
        <f t="shared" si="2"/>
        <v>0.20075643593178086</v>
      </c>
      <c r="J26" s="20">
        <v>14.512915665498699</v>
      </c>
      <c r="K26" s="20">
        <f t="shared" si="3"/>
        <v>0.75289585419476368</v>
      </c>
      <c r="L26" s="20">
        <v>9.1308526990000001</v>
      </c>
      <c r="M26" s="20">
        <v>522.46502444405496</v>
      </c>
      <c r="N26" s="20">
        <v>290.05089940675998</v>
      </c>
      <c r="O26" s="20">
        <v>49.688931540706001</v>
      </c>
      <c r="P26" s="20">
        <f t="shared" si="7"/>
        <v>1.3775691939489298</v>
      </c>
      <c r="Q26" s="20">
        <v>0</v>
      </c>
      <c r="R26" s="20">
        <f t="shared" si="4"/>
        <v>-0.40964027045178536</v>
      </c>
      <c r="S26" s="20">
        <v>0</v>
      </c>
      <c r="T26" s="20">
        <f t="shared" si="5"/>
        <v>-0.34507081251901411</v>
      </c>
      <c r="U26" s="20">
        <v>0.35799999999999998</v>
      </c>
      <c r="V26" s="20">
        <f t="shared" si="6"/>
        <v>2.3730942117828246</v>
      </c>
      <c r="W26" s="20">
        <v>9.0782871249999992</v>
      </c>
      <c r="X26" s="24">
        <v>659.25848454389995</v>
      </c>
      <c r="Y26" s="20">
        <v>695.28388101320797</v>
      </c>
      <c r="Z26" s="20">
        <v>64.201847206204803</v>
      </c>
      <c r="AA26" s="20">
        <v>0</v>
      </c>
      <c r="AB26" s="20">
        <v>0</v>
      </c>
      <c r="AC26" s="20">
        <v>0.35799999999999998</v>
      </c>
    </row>
    <row r="27" spans="1:29" ht="20" customHeight="1">
      <c r="A27" s="29">
        <v>926</v>
      </c>
      <c r="B27" s="36">
        <v>129</v>
      </c>
      <c r="C27" s="21" t="s">
        <v>26</v>
      </c>
      <c r="D27" s="20">
        <v>17.117172239999999</v>
      </c>
      <c r="E27" s="20">
        <f t="shared" si="0"/>
        <v>2.8803537041871015</v>
      </c>
      <c r="F27" s="20">
        <v>258.86840385081501</v>
      </c>
      <c r="G27" s="20">
        <f t="shared" si="1"/>
        <v>-0.89563232309903051</v>
      </c>
      <c r="H27" s="20">
        <v>293.60411466200298</v>
      </c>
      <c r="I27" s="20">
        <f t="shared" si="2"/>
        <v>-0.78383745980073072</v>
      </c>
      <c r="J27" s="20">
        <v>25.034685911346902</v>
      </c>
      <c r="K27" s="20">
        <f t="shared" si="3"/>
        <v>2.6613607965927666</v>
      </c>
      <c r="L27" s="20">
        <v>17.112344740000001</v>
      </c>
      <c r="M27" s="20">
        <v>199.42974035819699</v>
      </c>
      <c r="N27" s="20">
        <v>290.70160112276898</v>
      </c>
      <c r="O27" s="20">
        <v>31.769579907778699</v>
      </c>
      <c r="P27" s="20">
        <f t="shared" si="7"/>
        <v>0.52426306534190881</v>
      </c>
      <c r="Q27" s="20">
        <v>0</v>
      </c>
      <c r="R27" s="20">
        <f t="shared" si="4"/>
        <v>-0.40964027045178536</v>
      </c>
      <c r="S27" s="20">
        <v>0</v>
      </c>
      <c r="T27" s="20">
        <f t="shared" si="5"/>
        <v>-0.34507081251901411</v>
      </c>
      <c r="U27" s="20">
        <v>0.222</v>
      </c>
      <c r="V27" s="20">
        <f t="shared" si="6"/>
        <v>1.1488216002037244</v>
      </c>
      <c r="W27" s="20">
        <v>17.117172239999999</v>
      </c>
      <c r="X27" s="20">
        <v>258.86840385081501</v>
      </c>
      <c r="Y27" s="20">
        <v>293.60411466200298</v>
      </c>
      <c r="Z27" s="20">
        <v>56.804265819125597</v>
      </c>
      <c r="AA27" s="20">
        <v>0</v>
      </c>
      <c r="AB27" s="20">
        <v>0</v>
      </c>
      <c r="AC27" s="20">
        <v>0.222</v>
      </c>
    </row>
    <row r="28" spans="1:29" ht="20" customHeight="1">
      <c r="A28" s="29">
        <v>927</v>
      </c>
      <c r="B28" s="36">
        <v>129</v>
      </c>
      <c r="C28" s="21" t="s">
        <v>26</v>
      </c>
      <c r="D28" s="20">
        <v>1.8164236549999999</v>
      </c>
      <c r="E28" s="20">
        <f t="shared" si="0"/>
        <v>-1.2175377107752674</v>
      </c>
      <c r="F28" s="20">
        <v>186.02801021095601</v>
      </c>
      <c r="G28" s="20">
        <f t="shared" si="1"/>
        <v>-1.1842692224842819</v>
      </c>
      <c r="H28" s="20">
        <v>410.47771756993001</v>
      </c>
      <c r="I28" s="20">
        <f t="shared" si="2"/>
        <v>-0.49735791655483713</v>
      </c>
      <c r="J28" s="20">
        <v>2.1154028635240798</v>
      </c>
      <c r="K28" s="20">
        <f t="shared" si="3"/>
        <v>-1.4957959536153438</v>
      </c>
      <c r="L28" s="20">
        <v>7.4734001159999996</v>
      </c>
      <c r="M28" s="20">
        <v>2126.1195338453799</v>
      </c>
      <c r="N28" s="20">
        <v>931.137511826729</v>
      </c>
      <c r="O28" s="20">
        <v>75.179219803554403</v>
      </c>
      <c r="P28" s="20">
        <f t="shared" si="7"/>
        <v>2.5913976649902626</v>
      </c>
      <c r="Q28" s="20">
        <v>4</v>
      </c>
      <c r="R28" s="20">
        <f t="shared" si="4"/>
        <v>3.0495442355855134</v>
      </c>
      <c r="S28" s="20">
        <v>6.9000000000000006E-2</v>
      </c>
      <c r="T28" s="20">
        <f t="shared" si="5"/>
        <v>3.5380865712786473</v>
      </c>
      <c r="U28" s="20">
        <v>0.13850000000000001</v>
      </c>
      <c r="V28" s="20">
        <f t="shared" si="6"/>
        <v>0.3971542247121444</v>
      </c>
      <c r="W28" s="20">
        <v>7.4013957980000002</v>
      </c>
      <c r="X28" s="20">
        <v>2126.1195338453799</v>
      </c>
      <c r="Y28" s="20">
        <v>931.137511826729</v>
      </c>
      <c r="Z28" s="20">
        <v>77.2946226670784</v>
      </c>
      <c r="AA28" s="20">
        <v>4</v>
      </c>
      <c r="AB28" s="20">
        <v>6.9000000000000006E-2</v>
      </c>
      <c r="AC28" s="20">
        <v>0.13850000000000001</v>
      </c>
    </row>
    <row r="29" spans="1:29" ht="20" customHeight="1">
      <c r="A29" s="29">
        <v>928</v>
      </c>
      <c r="B29" s="36">
        <v>129</v>
      </c>
      <c r="C29" s="21" t="s">
        <v>26</v>
      </c>
      <c r="D29" s="20">
        <v>10.571806909999999</v>
      </c>
      <c r="E29" s="20">
        <f t="shared" si="0"/>
        <v>1.1273547417772285</v>
      </c>
      <c r="F29" s="20">
        <v>485.97954096348002</v>
      </c>
      <c r="G29" s="20">
        <f t="shared" si="1"/>
        <v>4.3168830539034187E-3</v>
      </c>
      <c r="H29" s="20">
        <v>257.42077762237398</v>
      </c>
      <c r="I29" s="20">
        <f t="shared" si="2"/>
        <v>-0.87252973598897576</v>
      </c>
      <c r="J29" s="20">
        <v>22.124213748355199</v>
      </c>
      <c r="K29" s="20">
        <f t="shared" si="3"/>
        <v>2.1334520931037582</v>
      </c>
      <c r="L29" s="20">
        <v>12.26285934</v>
      </c>
      <c r="M29" s="20">
        <v>478.80635679603603</v>
      </c>
      <c r="N29" s="20">
        <v>247.10289188927899</v>
      </c>
      <c r="O29" s="20">
        <v>25.429601436760201</v>
      </c>
      <c r="P29" s="20">
        <f t="shared" si="7"/>
        <v>0.22235803019455802</v>
      </c>
      <c r="Q29" s="20">
        <v>0</v>
      </c>
      <c r="R29" s="20">
        <f t="shared" si="4"/>
        <v>-0.40964027045178536</v>
      </c>
      <c r="S29" s="20">
        <v>0</v>
      </c>
      <c r="T29" s="20">
        <f t="shared" si="5"/>
        <v>-0.34507081251901411</v>
      </c>
      <c r="U29" s="20">
        <v>0.17649999999999999</v>
      </c>
      <c r="V29" s="20">
        <f t="shared" si="6"/>
        <v>0.73923039559453996</v>
      </c>
      <c r="W29" s="20">
        <v>12.21894073</v>
      </c>
      <c r="X29" s="20">
        <v>485.97954096348002</v>
      </c>
      <c r="Y29" s="20">
        <v>257.42077762237398</v>
      </c>
      <c r="Z29" s="20">
        <v>47.553815185115297</v>
      </c>
      <c r="AA29" s="20">
        <v>0</v>
      </c>
      <c r="AB29" s="20">
        <v>0</v>
      </c>
      <c r="AC29" s="20">
        <v>0.17649999999999999</v>
      </c>
    </row>
    <row r="30" spans="1:29" ht="20" customHeight="1">
      <c r="A30" s="29">
        <v>929</v>
      </c>
      <c r="B30" s="36">
        <v>129</v>
      </c>
      <c r="C30" s="21" t="s">
        <v>26</v>
      </c>
      <c r="D30" s="20">
        <v>8.9172487260000004</v>
      </c>
      <c r="E30" s="20">
        <f t="shared" si="0"/>
        <v>0.68422611051429461</v>
      </c>
      <c r="F30" s="20">
        <v>459.20644400738098</v>
      </c>
      <c r="G30" s="20">
        <f t="shared" si="1"/>
        <v>-0.10177402758225851</v>
      </c>
      <c r="H30" s="20">
        <v>692.37638872338698</v>
      </c>
      <c r="I30" s="20">
        <f t="shared" si="2"/>
        <v>0.19362961650930557</v>
      </c>
      <c r="J30" s="20">
        <v>12.153696188921501</v>
      </c>
      <c r="K30" s="20">
        <f t="shared" si="3"/>
        <v>0.32497473852064118</v>
      </c>
      <c r="L30" s="20">
        <v>9.0027236940000002</v>
      </c>
      <c r="M30" s="20">
        <v>469.52981061344099</v>
      </c>
      <c r="N30" s="20">
        <v>899.42851601515304</v>
      </c>
      <c r="O30" s="20">
        <v>42.1828487794998</v>
      </c>
      <c r="P30" s="20">
        <f t="shared" si="7"/>
        <v>1.0201351442593516</v>
      </c>
      <c r="Q30" s="20">
        <v>0</v>
      </c>
      <c r="R30" s="20">
        <f t="shared" si="4"/>
        <v>-0.40964027045178536</v>
      </c>
      <c r="S30" s="20">
        <v>0</v>
      </c>
      <c r="T30" s="20">
        <f t="shared" si="5"/>
        <v>-0.34507081251901411</v>
      </c>
      <c r="U30" s="20">
        <v>0.39650000000000002</v>
      </c>
      <c r="V30" s="20">
        <f t="shared" si="6"/>
        <v>2.7196713849136733</v>
      </c>
      <c r="W30" s="20">
        <v>8.9172487260000004</v>
      </c>
      <c r="X30" s="20">
        <v>469.52981061344099</v>
      </c>
      <c r="Y30" s="20">
        <v>899.42851601515304</v>
      </c>
      <c r="Z30" s="20">
        <v>54.3365449684213</v>
      </c>
      <c r="AA30" s="20">
        <v>0</v>
      </c>
      <c r="AB30" s="20">
        <v>0</v>
      </c>
      <c r="AC30" s="20">
        <v>0.39650000000000002</v>
      </c>
    </row>
    <row r="31" spans="1:29" ht="20" customHeight="1">
      <c r="A31" s="29">
        <v>930</v>
      </c>
      <c r="B31" s="36">
        <v>129</v>
      </c>
      <c r="C31" s="21" t="s">
        <v>26</v>
      </c>
      <c r="D31" s="20">
        <v>10.566342349999999</v>
      </c>
      <c r="E31" s="20">
        <f t="shared" si="0"/>
        <v>1.1258912072719627</v>
      </c>
      <c r="F31" s="20">
        <v>817.05513273543102</v>
      </c>
      <c r="G31" s="20">
        <f t="shared" si="1"/>
        <v>1.3162350028772076</v>
      </c>
      <c r="H31" s="24">
        <v>1576.7648455777</v>
      </c>
      <c r="I31" s="20">
        <f t="shared" si="2"/>
        <v>2.3614347912257942</v>
      </c>
      <c r="J31" s="20">
        <v>12.421492270672401</v>
      </c>
      <c r="K31" s="20">
        <f t="shared" si="3"/>
        <v>0.37354826006610636</v>
      </c>
      <c r="L31" s="20">
        <v>11.335569380000001</v>
      </c>
      <c r="M31" s="20">
        <v>2588.93704070474</v>
      </c>
      <c r="N31" s="20">
        <v>2333.3230385050501</v>
      </c>
      <c r="O31" s="20">
        <v>73.553195949483893</v>
      </c>
      <c r="P31" s="20">
        <f t="shared" si="7"/>
        <v>2.5139676246427083</v>
      </c>
      <c r="Q31" s="20">
        <v>3</v>
      </c>
      <c r="R31" s="20">
        <f t="shared" si="4"/>
        <v>2.1847481090761884</v>
      </c>
      <c r="S31" s="20">
        <v>4.1000000000000002E-2</v>
      </c>
      <c r="T31" s="20">
        <f t="shared" si="5"/>
        <v>1.9623125604622051</v>
      </c>
      <c r="U31" s="20">
        <v>0.14799999999999999</v>
      </c>
      <c r="V31" s="20">
        <f t="shared" si="6"/>
        <v>0.48267326743274314</v>
      </c>
      <c r="W31" s="20">
        <v>11.335569380000001</v>
      </c>
      <c r="X31" s="20">
        <v>2588.93704070474</v>
      </c>
      <c r="Y31" s="20">
        <v>2333.3230385050501</v>
      </c>
      <c r="Z31" s="20">
        <v>85.974688220156295</v>
      </c>
      <c r="AA31" s="20">
        <v>3</v>
      </c>
      <c r="AB31" s="20">
        <v>4.1000000000000002E-2</v>
      </c>
      <c r="AC31" s="20">
        <v>0.14799999999999999</v>
      </c>
    </row>
    <row r="32" spans="1:29" ht="20" customHeight="1">
      <c r="A32" s="29">
        <v>921</v>
      </c>
      <c r="B32" s="36">
        <v>129</v>
      </c>
      <c r="C32" s="21" t="s">
        <v>25</v>
      </c>
      <c r="D32" s="20">
        <v>10.52576256</v>
      </c>
      <c r="E32" s="20">
        <f t="shared" si="0"/>
        <v>1.1150230087561728</v>
      </c>
      <c r="F32" s="20">
        <v>601.95898602680597</v>
      </c>
      <c r="G32" s="20">
        <f t="shared" si="1"/>
        <v>0.46389632438715467</v>
      </c>
      <c r="H32" s="20">
        <v>788.80048250738105</v>
      </c>
      <c r="I32" s="20">
        <f t="shared" si="2"/>
        <v>0.42998350359619236</v>
      </c>
      <c r="J32" s="20">
        <v>13.5983010005242</v>
      </c>
      <c r="K32" s="20">
        <f t="shared" si="3"/>
        <v>0.58700076400348256</v>
      </c>
      <c r="L32" s="20">
        <v>10.458522800000001</v>
      </c>
      <c r="M32" s="20">
        <v>249.01282860838899</v>
      </c>
      <c r="N32" s="20">
        <v>510.78909750699302</v>
      </c>
      <c r="O32" s="20">
        <v>13.190044677933599</v>
      </c>
      <c r="P32" s="20">
        <f t="shared" si="7"/>
        <v>-0.36048051261013392</v>
      </c>
      <c r="Q32" s="20">
        <v>0</v>
      </c>
      <c r="R32" s="20">
        <f t="shared" si="4"/>
        <v>-0.40964027045178536</v>
      </c>
      <c r="S32" s="20">
        <v>0</v>
      </c>
      <c r="T32" s="20">
        <f t="shared" si="5"/>
        <v>-0.34507081251901411</v>
      </c>
      <c r="U32" s="20">
        <v>5.7000000000000002E-2</v>
      </c>
      <c r="V32" s="20">
        <f t="shared" si="6"/>
        <v>-0.33650914178562547</v>
      </c>
      <c r="W32" s="20">
        <v>10.52576256</v>
      </c>
      <c r="X32" s="20">
        <v>601.95898602680597</v>
      </c>
      <c r="Y32" s="20">
        <v>788.80048250738105</v>
      </c>
      <c r="Z32" s="20">
        <v>26.788345678457802</v>
      </c>
      <c r="AA32" s="20">
        <v>0</v>
      </c>
      <c r="AB32" s="20">
        <v>0</v>
      </c>
      <c r="AC32" s="20">
        <v>5.7000000000000002E-2</v>
      </c>
    </row>
    <row r="33" spans="1:29" ht="20" customHeight="1">
      <c r="A33" s="29">
        <v>922</v>
      </c>
      <c r="B33" s="36">
        <v>129</v>
      </c>
      <c r="C33" s="21" t="s">
        <v>25</v>
      </c>
      <c r="D33" s="20">
        <v>15.461803440000001</v>
      </c>
      <c r="E33" s="20">
        <f t="shared" si="0"/>
        <v>2.4370079713667647</v>
      </c>
      <c r="F33" s="20">
        <v>825.10143684537604</v>
      </c>
      <c r="G33" s="20">
        <f t="shared" si="1"/>
        <v>1.3481192384469405</v>
      </c>
      <c r="H33" s="20">
        <v>1210.3430561212101</v>
      </c>
      <c r="I33" s="20">
        <f t="shared" si="2"/>
        <v>1.4632649370668924</v>
      </c>
      <c r="J33" s="20">
        <v>18.1177872004539</v>
      </c>
      <c r="K33" s="20">
        <f t="shared" si="3"/>
        <v>1.4067564485206259</v>
      </c>
      <c r="L33" s="20">
        <v>15.450443269999999</v>
      </c>
      <c r="M33" s="20">
        <v>332.167900583527</v>
      </c>
      <c r="N33" s="20">
        <v>1353.44515196426</v>
      </c>
      <c r="O33" s="20">
        <v>28.155722852525098</v>
      </c>
      <c r="P33" s="20">
        <f t="shared" si="7"/>
        <v>0.35217389401881322</v>
      </c>
      <c r="Q33" s="20">
        <v>0</v>
      </c>
      <c r="R33" s="20">
        <f t="shared" si="4"/>
        <v>-0.40964027045178536</v>
      </c>
      <c r="S33" s="20">
        <v>0</v>
      </c>
      <c r="T33" s="20">
        <f t="shared" si="5"/>
        <v>-0.34507081251901411</v>
      </c>
      <c r="U33" s="20">
        <v>7.1499999999999994E-2</v>
      </c>
      <c r="V33" s="20">
        <f t="shared" si="6"/>
        <v>-0.20598007658050085</v>
      </c>
      <c r="W33" s="20">
        <v>15.461803440000001</v>
      </c>
      <c r="X33" s="20">
        <v>825.10143684537604</v>
      </c>
      <c r="Y33" s="20">
        <v>1353.44515196426</v>
      </c>
      <c r="Z33" s="20">
        <v>46.273510052978899</v>
      </c>
      <c r="AA33" s="20">
        <v>0</v>
      </c>
      <c r="AB33" s="20">
        <v>0</v>
      </c>
      <c r="AC33" s="20">
        <v>7.1499999999999994E-2</v>
      </c>
    </row>
    <row r="34" spans="1:29" ht="20" customHeight="1">
      <c r="A34" s="29">
        <v>923</v>
      </c>
      <c r="B34" s="36">
        <v>129</v>
      </c>
      <c r="C34" s="21" t="s">
        <v>25</v>
      </c>
      <c r="D34" s="20">
        <v>7.3669691090000002</v>
      </c>
      <c r="E34" s="20">
        <f t="shared" si="0"/>
        <v>0.26902567126758625</v>
      </c>
      <c r="F34" s="20">
        <v>464.16912900077699</v>
      </c>
      <c r="G34" s="20">
        <f t="shared" si="1"/>
        <v>-8.2108922308366777E-2</v>
      </c>
      <c r="H34" s="20">
        <v>526.665388548951</v>
      </c>
      <c r="I34" s="20">
        <f t="shared" si="2"/>
        <v>-0.21255972359507774</v>
      </c>
      <c r="J34" s="20">
        <v>10.3329372539455</v>
      </c>
      <c r="K34" s="20">
        <f t="shared" si="3"/>
        <v>-5.2790604853548122E-3</v>
      </c>
      <c r="L34" s="20">
        <v>7.5333065990000003</v>
      </c>
      <c r="M34" s="20">
        <v>218.87248578982101</v>
      </c>
      <c r="N34" s="20">
        <v>1358.68860010256</v>
      </c>
      <c r="O34" s="20">
        <v>8.4615622978563003</v>
      </c>
      <c r="P34" s="20">
        <f t="shared" si="7"/>
        <v>-0.58564730862947967</v>
      </c>
      <c r="Q34" s="20">
        <v>0</v>
      </c>
      <c r="R34" s="20">
        <f t="shared" si="4"/>
        <v>-0.40964027045178536</v>
      </c>
      <c r="S34" s="20">
        <v>0</v>
      </c>
      <c r="T34" s="20">
        <f t="shared" si="5"/>
        <v>-0.34507081251901411</v>
      </c>
      <c r="U34" s="20">
        <v>2.1000000000000001E-2</v>
      </c>
      <c r="V34" s="20">
        <f t="shared" si="6"/>
        <v>-0.66058130367421086</v>
      </c>
      <c r="W34" s="20">
        <v>7.3669691090000002</v>
      </c>
      <c r="X34" s="20">
        <v>464.16912900077699</v>
      </c>
      <c r="Y34" s="20">
        <v>1358.68860010256</v>
      </c>
      <c r="Z34" s="20">
        <v>18.794499551801799</v>
      </c>
      <c r="AA34" s="20">
        <v>0</v>
      </c>
      <c r="AB34" s="20">
        <v>0</v>
      </c>
      <c r="AC34" s="20">
        <v>2.1000000000000001E-2</v>
      </c>
    </row>
    <row r="35" spans="1:29" ht="20" customHeight="1">
      <c r="A35" s="29">
        <v>924</v>
      </c>
      <c r="B35" s="36">
        <v>129</v>
      </c>
      <c r="C35" s="21" t="s">
        <v>25</v>
      </c>
      <c r="D35" s="20">
        <v>15.19136333</v>
      </c>
      <c r="E35" s="20">
        <f t="shared" si="0"/>
        <v>2.3645779069895929</v>
      </c>
      <c r="F35" s="20">
        <v>762.80249125912997</v>
      </c>
      <c r="G35" s="20">
        <f t="shared" si="1"/>
        <v>1.1012538167979182</v>
      </c>
      <c r="H35" s="20">
        <v>2055.2893199514401</v>
      </c>
      <c r="I35" s="20">
        <f t="shared" si="2"/>
        <v>3.5343897565875437</v>
      </c>
      <c r="J35" s="20">
        <v>17.704978806006402</v>
      </c>
      <c r="K35" s="20">
        <f t="shared" si="3"/>
        <v>1.3318802318458196</v>
      </c>
      <c r="L35" s="20">
        <v>15.081067089999999</v>
      </c>
      <c r="M35" s="20">
        <v>516.11185917093997</v>
      </c>
      <c r="N35" s="20">
        <v>970.71614285470298</v>
      </c>
      <c r="O35" s="20">
        <v>17.080312563025899</v>
      </c>
      <c r="P35" s="20">
        <f t="shared" si="7"/>
        <v>-0.17522886420939066</v>
      </c>
      <c r="Q35" s="20">
        <v>0</v>
      </c>
      <c r="R35" s="20">
        <f t="shared" si="4"/>
        <v>-0.40964027045178536</v>
      </c>
      <c r="S35" s="20">
        <v>0</v>
      </c>
      <c r="T35" s="20">
        <f t="shared" si="5"/>
        <v>-0.34507081251901411</v>
      </c>
      <c r="U35" s="20">
        <v>4.5499999999999999E-2</v>
      </c>
      <c r="V35" s="20">
        <f t="shared" si="6"/>
        <v>-0.44003219350003475</v>
      </c>
      <c r="W35" s="20">
        <v>15.19136333</v>
      </c>
      <c r="X35" s="20">
        <v>762.80249125912997</v>
      </c>
      <c r="Y35" s="20">
        <v>2055.2893199514401</v>
      </c>
      <c r="Z35" s="20">
        <v>34.785291369032301</v>
      </c>
      <c r="AA35" s="20">
        <v>0</v>
      </c>
      <c r="AB35" s="20">
        <v>0</v>
      </c>
      <c r="AC35" s="20">
        <v>4.5499999999999999E-2</v>
      </c>
    </row>
    <row r="36" spans="1:29" ht="20" customHeight="1">
      <c r="A36" s="29">
        <v>925</v>
      </c>
      <c r="B36" s="36">
        <v>129</v>
      </c>
      <c r="C36" s="21" t="s">
        <v>25</v>
      </c>
      <c r="D36" s="20">
        <v>3.3838081359999999</v>
      </c>
      <c r="E36" s="20">
        <f t="shared" si="0"/>
        <v>-0.79775619662556951</v>
      </c>
      <c r="F36" s="20">
        <v>249.35395608080799</v>
      </c>
      <c r="G36" s="20">
        <f t="shared" si="1"/>
        <v>-0.9333342157779162</v>
      </c>
      <c r="H36" s="20">
        <v>410.17302680613801</v>
      </c>
      <c r="I36" s="20">
        <f t="shared" si="2"/>
        <v>-0.49810477186408214</v>
      </c>
      <c r="J36" s="20">
        <v>5.3579368846909601</v>
      </c>
      <c r="K36" s="20">
        <f t="shared" si="3"/>
        <v>-0.90765704168922112</v>
      </c>
      <c r="L36" s="20">
        <v>3.4132752420000001</v>
      </c>
      <c r="M36" s="20">
        <v>174.28917579448299</v>
      </c>
      <c r="N36" s="20">
        <v>364.50467270163199</v>
      </c>
      <c r="O36" s="20">
        <v>5.9808938237794402</v>
      </c>
      <c r="P36" s="20">
        <f t="shared" si="7"/>
        <v>-0.70377488686631673</v>
      </c>
      <c r="Q36" s="20">
        <v>0</v>
      </c>
      <c r="R36" s="20">
        <f t="shared" si="4"/>
        <v>-0.40964027045178536</v>
      </c>
      <c r="S36" s="20">
        <v>0</v>
      </c>
      <c r="T36" s="20">
        <f t="shared" si="5"/>
        <v>-0.34507081251901411</v>
      </c>
      <c r="U36" s="20">
        <v>3.2000000000000001E-2</v>
      </c>
      <c r="V36" s="20">
        <f t="shared" si="6"/>
        <v>-0.56155925420825425</v>
      </c>
      <c r="W36" s="20">
        <v>3.3838081359999999</v>
      </c>
      <c r="X36" s="20">
        <v>249.35395608080799</v>
      </c>
      <c r="Y36" s="20">
        <v>410.17302680613801</v>
      </c>
      <c r="Z36" s="20">
        <v>11.3388307084704</v>
      </c>
      <c r="AA36" s="20">
        <v>0</v>
      </c>
      <c r="AB36" s="20">
        <v>0</v>
      </c>
      <c r="AC36" s="20">
        <v>3.2000000000000001E-2</v>
      </c>
    </row>
    <row r="37" spans="1:29" ht="20" customHeight="1">
      <c r="A37" s="29">
        <v>926</v>
      </c>
      <c r="B37" s="36">
        <v>129</v>
      </c>
      <c r="C37" s="21" t="s">
        <v>25</v>
      </c>
      <c r="D37" s="20">
        <v>9.3449888229999996</v>
      </c>
      <c r="E37" s="20">
        <f t="shared" si="0"/>
        <v>0.79878471930353034</v>
      </c>
      <c r="F37" s="20">
        <v>742.72824905128198</v>
      </c>
      <c r="G37" s="20">
        <f t="shared" si="1"/>
        <v>1.0217077471126061</v>
      </c>
      <c r="H37" s="20">
        <v>798.94158215384505</v>
      </c>
      <c r="I37" s="20">
        <f t="shared" si="2"/>
        <v>0.45484127748563796</v>
      </c>
      <c r="J37" s="20">
        <v>14.8951045755114</v>
      </c>
      <c r="K37" s="20">
        <f t="shared" si="3"/>
        <v>0.82221823237730929</v>
      </c>
      <c r="L37" s="20">
        <v>9.3788194659999995</v>
      </c>
      <c r="M37" s="20">
        <v>524.26231936985096</v>
      </c>
      <c r="N37" s="20">
        <v>962.90920589005498</v>
      </c>
      <c r="O37" s="20">
        <v>10.940542967711201</v>
      </c>
      <c r="P37" s="20">
        <f t="shared" si="7"/>
        <v>-0.46760010236792343</v>
      </c>
      <c r="Q37" s="20">
        <v>0</v>
      </c>
      <c r="R37" s="20">
        <f t="shared" si="4"/>
        <v>-0.40964027045178536</v>
      </c>
      <c r="S37" s="20">
        <v>0</v>
      </c>
      <c r="T37" s="20">
        <f t="shared" si="5"/>
        <v>-0.34507081251901411</v>
      </c>
      <c r="U37" s="20">
        <v>2.5999999999999999E-2</v>
      </c>
      <c r="V37" s="20">
        <f t="shared" si="6"/>
        <v>-0.61557128118968518</v>
      </c>
      <c r="W37" s="20">
        <v>9.3449888229999996</v>
      </c>
      <c r="X37" s="20">
        <v>742.72824905128198</v>
      </c>
      <c r="Y37" s="20">
        <v>962.90920589005498</v>
      </c>
      <c r="Z37" s="20">
        <v>25.835647543222699</v>
      </c>
      <c r="AA37" s="20">
        <v>0</v>
      </c>
      <c r="AB37" s="20">
        <v>0</v>
      </c>
      <c r="AC37" s="20">
        <v>2.5999999999999999E-2</v>
      </c>
    </row>
    <row r="38" spans="1:29" ht="20" customHeight="1">
      <c r="A38" s="29">
        <v>927</v>
      </c>
      <c r="B38" s="36">
        <v>129</v>
      </c>
      <c r="C38" s="21" t="s">
        <v>25</v>
      </c>
      <c r="D38" s="20">
        <v>5.5626120569999999</v>
      </c>
      <c r="E38" s="20">
        <f t="shared" si="0"/>
        <v>-0.21422253269063929</v>
      </c>
      <c r="F38" s="20">
        <v>248.56874759052101</v>
      </c>
      <c r="G38" s="20">
        <f t="shared" si="1"/>
        <v>-0.93644567815040103</v>
      </c>
      <c r="H38" s="20">
        <v>477.77486280419498</v>
      </c>
      <c r="I38" s="20">
        <f t="shared" si="2"/>
        <v>-0.33239974851022758</v>
      </c>
      <c r="J38" s="20">
        <v>6.6250088538874197</v>
      </c>
      <c r="K38" s="20">
        <f t="shared" si="3"/>
        <v>-0.6778323661636525</v>
      </c>
      <c r="L38" s="20">
        <v>6.9791851039999999</v>
      </c>
      <c r="M38" s="20">
        <v>238.93847708508099</v>
      </c>
      <c r="N38" s="20">
        <v>689.60453283449795</v>
      </c>
      <c r="O38" s="20">
        <v>25.425617094119801</v>
      </c>
      <c r="P38" s="20">
        <f t="shared" si="7"/>
        <v>0.22216829877663793</v>
      </c>
      <c r="Q38" s="20">
        <v>3</v>
      </c>
      <c r="R38" s="20">
        <f t="shared" si="4"/>
        <v>2.1847481090761884</v>
      </c>
      <c r="S38" s="20">
        <v>7.6999999999999999E-2</v>
      </c>
      <c r="T38" s="20">
        <f t="shared" si="5"/>
        <v>3.9883077172262023</v>
      </c>
      <c r="U38" s="20">
        <v>3.3500000000000002E-2</v>
      </c>
      <c r="V38" s="20">
        <f t="shared" si="6"/>
        <v>-0.5480562474628965</v>
      </c>
      <c r="W38" s="20">
        <v>6.9678597450000002</v>
      </c>
      <c r="X38" s="20">
        <v>248.56874759052101</v>
      </c>
      <c r="Y38" s="20">
        <v>689.60453283449795</v>
      </c>
      <c r="Z38" s="20">
        <v>32.050625948007202</v>
      </c>
      <c r="AA38" s="20">
        <v>3</v>
      </c>
      <c r="AB38" s="20">
        <v>7.6999999999999999E-2</v>
      </c>
      <c r="AC38" s="20">
        <v>3.3500000000000002E-2</v>
      </c>
    </row>
    <row r="39" spans="1:29" ht="20" customHeight="1">
      <c r="A39" s="29">
        <v>928</v>
      </c>
      <c r="B39" s="36">
        <v>129</v>
      </c>
      <c r="C39" s="21" t="s">
        <v>25</v>
      </c>
      <c r="D39" s="20">
        <v>4.827486038</v>
      </c>
      <c r="E39" s="20">
        <f t="shared" si="0"/>
        <v>-0.41110614171411003</v>
      </c>
      <c r="F39" s="24">
        <v>437.45354192230002</v>
      </c>
      <c r="G39" s="20">
        <f t="shared" si="1"/>
        <v>-0.18797194465437297</v>
      </c>
      <c r="H39" s="20">
        <v>260.38355013403202</v>
      </c>
      <c r="I39" s="20">
        <f t="shared" si="2"/>
        <v>-0.86526741417495634</v>
      </c>
      <c r="J39" s="20">
        <v>14.9280744574005</v>
      </c>
      <c r="K39" s="20">
        <f t="shared" si="3"/>
        <v>0.8281983918248299</v>
      </c>
      <c r="L39" s="20">
        <v>5.3769979479999996</v>
      </c>
      <c r="M39" s="20">
        <v>347.42854721522701</v>
      </c>
      <c r="N39" s="20">
        <v>365.98735690870302</v>
      </c>
      <c r="O39" s="20">
        <v>11.308122933461</v>
      </c>
      <c r="P39" s="20">
        <f t="shared" si="7"/>
        <v>-0.45009621919443255</v>
      </c>
      <c r="Q39" s="20">
        <v>0</v>
      </c>
      <c r="R39" s="20">
        <f t="shared" si="4"/>
        <v>-0.40964027045178536</v>
      </c>
      <c r="S39" s="20">
        <v>0</v>
      </c>
      <c r="T39" s="20">
        <f t="shared" si="5"/>
        <v>-0.34507081251901411</v>
      </c>
      <c r="U39" s="20">
        <v>4.8500000000000001E-2</v>
      </c>
      <c r="V39" s="20">
        <f t="shared" si="6"/>
        <v>-0.41302618000931929</v>
      </c>
      <c r="W39" s="20">
        <v>5.3220286369999998</v>
      </c>
      <c r="X39" s="24">
        <v>437.45354192230002</v>
      </c>
      <c r="Y39" s="20">
        <v>365.98735690870302</v>
      </c>
      <c r="Z39" s="20">
        <v>26.236197390861498</v>
      </c>
      <c r="AA39" s="20">
        <v>0</v>
      </c>
      <c r="AB39" s="20">
        <v>0</v>
      </c>
      <c r="AC39" s="20">
        <v>4.8500000000000001E-2</v>
      </c>
    </row>
    <row r="40" spans="1:29" ht="20" customHeight="1">
      <c r="A40" s="29">
        <v>929</v>
      </c>
      <c r="B40" s="36">
        <v>129</v>
      </c>
      <c r="C40" s="21" t="s">
        <v>25</v>
      </c>
      <c r="D40" s="20">
        <v>7.4173908229999999</v>
      </c>
      <c r="E40" s="20">
        <f t="shared" si="0"/>
        <v>0.28252976276875946</v>
      </c>
      <c r="F40" s="20">
        <v>505.76725643511901</v>
      </c>
      <c r="G40" s="20">
        <f t="shared" si="1"/>
        <v>8.2727563642621085E-2</v>
      </c>
      <c r="H40" s="20">
        <v>740.44839826107204</v>
      </c>
      <c r="I40" s="20">
        <f t="shared" si="2"/>
        <v>0.31146330172663866</v>
      </c>
      <c r="J40" s="20">
        <v>10.665517422682001</v>
      </c>
      <c r="K40" s="20">
        <f t="shared" si="3"/>
        <v>5.504516041472398E-2</v>
      </c>
      <c r="L40" s="20">
        <v>7.419083595</v>
      </c>
      <c r="M40" s="20">
        <v>438.481671903262</v>
      </c>
      <c r="N40" s="20">
        <v>742.06937236519104</v>
      </c>
      <c r="O40" s="20">
        <v>9.4717504767615495</v>
      </c>
      <c r="P40" s="20">
        <f t="shared" si="7"/>
        <v>-0.53754290274672067</v>
      </c>
      <c r="Q40" s="20">
        <v>0</v>
      </c>
      <c r="R40" s="20">
        <f t="shared" si="4"/>
        <v>-0.40964027045178536</v>
      </c>
      <c r="S40" s="20">
        <v>0</v>
      </c>
      <c r="T40" s="20">
        <f t="shared" si="5"/>
        <v>-0.34507081251901411</v>
      </c>
      <c r="U40" s="20">
        <v>2.5999999999999999E-2</v>
      </c>
      <c r="V40" s="20">
        <f t="shared" si="6"/>
        <v>-0.61557128118968518</v>
      </c>
      <c r="W40" s="20">
        <v>7.4173908229999999</v>
      </c>
      <c r="X40" s="20">
        <v>505.76725643511901</v>
      </c>
      <c r="Y40" s="20">
        <v>742.06937236519104</v>
      </c>
      <c r="Z40" s="20">
        <v>20.137267899443501</v>
      </c>
      <c r="AA40" s="20">
        <v>0</v>
      </c>
      <c r="AB40" s="20">
        <v>0</v>
      </c>
      <c r="AC40" s="20">
        <v>2.5999999999999999E-2</v>
      </c>
    </row>
    <row r="41" spans="1:29" ht="20" customHeight="1">
      <c r="A41" s="31"/>
      <c r="B41" s="3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spans="1:29" ht="20" customHeight="1">
      <c r="A42" s="31"/>
      <c r="B42" s="32"/>
      <c r="C42" s="21" t="s">
        <v>44</v>
      </c>
      <c r="D42" s="20">
        <f t="shared" ref="D42:AC42" si="8">SUM(D3:D40)/38</f>
        <v>6.3624783252894721</v>
      </c>
      <c r="E42" s="20">
        <f t="shared" si="8"/>
        <v>3.5644002369544502E-16</v>
      </c>
      <c r="F42" s="20">
        <f t="shared" si="8"/>
        <v>484.89013256970475</v>
      </c>
      <c r="G42" s="20">
        <f t="shared" si="8"/>
        <v>2.3482677790591306E-16</v>
      </c>
      <c r="H42" s="20">
        <f t="shared" si="8"/>
        <v>613.38229841342502</v>
      </c>
      <c r="I42" s="20">
        <f t="shared" si="8"/>
        <v>0</v>
      </c>
      <c r="J42" s="20">
        <f t="shared" si="8"/>
        <v>10.362041829202223</v>
      </c>
      <c r="K42" s="20">
        <f t="shared" si="8"/>
        <v>-2.3318335566551398E-16</v>
      </c>
      <c r="L42" s="20">
        <f t="shared" si="8"/>
        <v>7.0025333667105283</v>
      </c>
      <c r="M42" s="20">
        <f t="shared" si="8"/>
        <v>512.2743064018415</v>
      </c>
      <c r="N42" s="20">
        <f t="shared" si="8"/>
        <v>604.50646869196055</v>
      </c>
      <c r="O42" s="20">
        <f t="shared" si="8"/>
        <v>20.760102885324898</v>
      </c>
      <c r="P42" s="20">
        <f t="shared" si="8"/>
        <v>7.0119348923694093E-17</v>
      </c>
      <c r="Q42" s="20">
        <f t="shared" si="8"/>
        <v>0.47368421052631576</v>
      </c>
      <c r="R42" s="20">
        <f t="shared" si="8"/>
        <v>-2.6294755846385285E-17</v>
      </c>
      <c r="S42" s="20">
        <f t="shared" si="8"/>
        <v>6.1315789473684211E-3</v>
      </c>
      <c r="T42" s="20">
        <f t="shared" si="8"/>
        <v>-2.6294755846385285E-17</v>
      </c>
      <c r="U42" s="20">
        <f t="shared" si="8"/>
        <v>9.4381578947368427E-2</v>
      </c>
      <c r="V42" s="20">
        <f t="shared" si="8"/>
        <v>-9.9335744308566638E-17</v>
      </c>
      <c r="W42" s="20">
        <f t="shared" si="8"/>
        <v>6.9947417408157904</v>
      </c>
      <c r="X42" s="20">
        <f t="shared" si="8"/>
        <v>614.14210262755057</v>
      </c>
      <c r="Y42" s="20">
        <f t="shared" si="8"/>
        <v>742.40191365993905</v>
      </c>
      <c r="Z42" s="20">
        <f t="shared" si="8"/>
        <v>31.122144714527114</v>
      </c>
      <c r="AA42" s="20">
        <f t="shared" si="8"/>
        <v>0.47368421052631576</v>
      </c>
      <c r="AB42" s="20">
        <f t="shared" si="8"/>
        <v>6.1315789473684211E-3</v>
      </c>
      <c r="AC42" s="20">
        <f t="shared" si="8"/>
        <v>9.4381578947368427E-2</v>
      </c>
    </row>
    <row r="43" spans="1:29" ht="20" customHeight="1">
      <c r="A43" s="31"/>
      <c r="B43" s="32"/>
      <c r="C43" s="21" t="s">
        <v>45</v>
      </c>
      <c r="D43" s="20">
        <f t="shared" ref="D43:AC43" si="9">STDEV(D3:D40)</f>
        <v>3.7338101563973494</v>
      </c>
      <c r="E43" s="20">
        <f t="shared" si="9"/>
        <v>0.99999999999999889</v>
      </c>
      <c r="F43" s="20">
        <f t="shared" si="9"/>
        <v>252.35995049488449</v>
      </c>
      <c r="G43" s="20">
        <f t="shared" si="9"/>
        <v>0.99999999999999978</v>
      </c>
      <c r="H43" s="20">
        <f t="shared" si="9"/>
        <v>407.9649163905957</v>
      </c>
      <c r="I43" s="20">
        <f t="shared" si="9"/>
        <v>1.0000000000000004</v>
      </c>
      <c r="J43" s="20">
        <f t="shared" si="9"/>
        <v>5.5132111741217038</v>
      </c>
      <c r="K43" s="20">
        <f t="shared" si="9"/>
        <v>1</v>
      </c>
      <c r="L43" s="20">
        <f t="shared" si="9"/>
        <v>3.748448693897025</v>
      </c>
      <c r="M43" s="20">
        <f t="shared" si="9"/>
        <v>491.93728633508249</v>
      </c>
      <c r="N43" s="20">
        <f t="shared" si="9"/>
        <v>429.76790454672499</v>
      </c>
      <c r="O43" s="20">
        <f t="shared" si="9"/>
        <v>20.999909683268928</v>
      </c>
      <c r="P43" s="20">
        <f t="shared" si="9"/>
        <v>0.99999999999999978</v>
      </c>
      <c r="Q43" s="20">
        <f t="shared" si="9"/>
        <v>1.1563419045786134</v>
      </c>
      <c r="R43" s="20">
        <f t="shared" si="9"/>
        <v>1.0000000000000004</v>
      </c>
      <c r="S43" s="20">
        <f t="shared" si="9"/>
        <v>1.7769045439131593E-2</v>
      </c>
      <c r="T43" s="20">
        <f t="shared" si="9"/>
        <v>0.99999999999999978</v>
      </c>
      <c r="U43" s="20">
        <f t="shared" si="9"/>
        <v>0.11108636974618215</v>
      </c>
      <c r="V43" s="20">
        <f t="shared" si="9"/>
        <v>0.99999999999999956</v>
      </c>
      <c r="W43" s="20">
        <f t="shared" si="9"/>
        <v>3.7495493911652318</v>
      </c>
      <c r="X43" s="20">
        <f t="shared" si="9"/>
        <v>475.04762072831443</v>
      </c>
      <c r="Y43" s="20">
        <f t="shared" si="9"/>
        <v>472.47953009212733</v>
      </c>
      <c r="Z43" s="20">
        <f t="shared" si="9"/>
        <v>22.836711768605127</v>
      </c>
      <c r="AA43" s="20">
        <f t="shared" si="9"/>
        <v>1.1563419045786134</v>
      </c>
      <c r="AB43" s="20">
        <f t="shared" si="9"/>
        <v>1.7769045439131593E-2</v>
      </c>
      <c r="AC43" s="20">
        <f t="shared" si="9"/>
        <v>0.11108636974618215</v>
      </c>
    </row>
    <row r="44" spans="1:29" ht="20" customHeight="1">
      <c r="A44" s="31"/>
      <c r="B44" s="32"/>
      <c r="C44" s="21" t="s">
        <v>43</v>
      </c>
      <c r="D44" s="20">
        <f t="shared" ref="D44:AC44" si="10">0-D42/D43</f>
        <v>-1.7040176277811758</v>
      </c>
      <c r="E44" s="20">
        <f t="shared" si="10"/>
        <v>-3.5644002369544541E-16</v>
      </c>
      <c r="F44" s="20">
        <f t="shared" si="10"/>
        <v>-1.9214226806544481</v>
      </c>
      <c r="G44" s="20">
        <f t="shared" si="10"/>
        <v>-2.3482677790591311E-16</v>
      </c>
      <c r="H44" s="20">
        <f t="shared" si="10"/>
        <v>-1.5035172726131127</v>
      </c>
      <c r="I44" s="20">
        <f t="shared" si="10"/>
        <v>0</v>
      </c>
      <c r="J44" s="20">
        <f t="shared" si="10"/>
        <v>-1.8794930036129034</v>
      </c>
      <c r="K44" s="20">
        <f t="shared" si="10"/>
        <v>2.3318335566551398E-16</v>
      </c>
      <c r="L44" s="20">
        <f t="shared" si="10"/>
        <v>-1.8681150359911789</v>
      </c>
      <c r="M44" s="20">
        <f t="shared" si="10"/>
        <v>-1.0413406762034023</v>
      </c>
      <c r="N44" s="20">
        <f t="shared" si="10"/>
        <v>-1.4065882126063645</v>
      </c>
      <c r="O44" s="20">
        <f t="shared" si="10"/>
        <v>-0.98858057955672596</v>
      </c>
      <c r="P44" s="20">
        <f t="shared" si="10"/>
        <v>-7.0119348923694106E-17</v>
      </c>
      <c r="Q44" s="20">
        <f t="shared" si="10"/>
        <v>-0.40964027045178536</v>
      </c>
      <c r="R44" s="20">
        <f t="shared" si="10"/>
        <v>2.6294755846385273E-17</v>
      </c>
      <c r="S44" s="20">
        <f t="shared" si="10"/>
        <v>-0.34507081251901411</v>
      </c>
      <c r="T44" s="20">
        <f t="shared" si="10"/>
        <v>2.6294755846385291E-17</v>
      </c>
      <c r="U44" s="20">
        <f t="shared" si="10"/>
        <v>-0.84962339810921905</v>
      </c>
      <c r="V44" s="20">
        <f t="shared" si="10"/>
        <v>9.9335744308566688E-17</v>
      </c>
      <c r="W44" s="20">
        <f t="shared" si="10"/>
        <v>-1.8654886257257872</v>
      </c>
      <c r="X44" s="20">
        <f t="shared" si="10"/>
        <v>-1.2928011336757879</v>
      </c>
      <c r="Y44" s="20">
        <f t="shared" si="10"/>
        <v>-1.5712890535494319</v>
      </c>
      <c r="Z44" s="20">
        <f t="shared" si="10"/>
        <v>-1.3628119945583594</v>
      </c>
      <c r="AA44" s="20">
        <f t="shared" si="10"/>
        <v>-0.40964027045178536</v>
      </c>
      <c r="AB44" s="20">
        <f t="shared" si="10"/>
        <v>-0.34507081251901411</v>
      </c>
      <c r="AC44" s="20">
        <f t="shared" si="10"/>
        <v>-0.84962339810921905</v>
      </c>
    </row>
  </sheetData>
  <mergeCells count="1">
    <mergeCell ref="A1:AC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V40"/>
  <sheetViews>
    <sheetView showGridLines="0" topLeftCell="C2" zoomScale="60" zoomScaleNormal="60" workbookViewId="0">
      <pane xSplit="1" topLeftCell="D1" activePane="topRight" state="frozen"/>
      <selection activeCell="C2" sqref="C2"/>
      <selection pane="topRight" activeCell="Y2" sqref="Y2"/>
    </sheetView>
  </sheetViews>
  <sheetFormatPr baseColWidth="10" defaultColWidth="16.33203125" defaultRowHeight="20" customHeight="1"/>
  <cols>
    <col min="1" max="2" width="16.33203125" style="37" hidden="1" customWidth="1"/>
    <col min="3" max="11" width="16.33203125" style="37" customWidth="1"/>
    <col min="12" max="17" width="16.33203125" style="37" hidden="1" customWidth="1"/>
    <col min="18" max="25" width="16.33203125" style="37" customWidth="1"/>
    <col min="26" max="32" width="16.33203125" style="37" hidden="1" customWidth="1"/>
    <col min="33" max="256" width="16.33203125" style="37" customWidth="1"/>
  </cols>
  <sheetData>
    <row r="1" spans="1:32" ht="27.5" hidden="1" customHeight="1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2" spans="1:32" ht="32.25" customHeight="1">
      <c r="A2" s="14" t="s">
        <v>1</v>
      </c>
      <c r="B2" s="14" t="s">
        <v>2</v>
      </c>
      <c r="C2" s="14" t="s">
        <v>3</v>
      </c>
      <c r="D2" s="14" t="s">
        <v>4</v>
      </c>
      <c r="E2" s="15" t="s">
        <v>38</v>
      </c>
      <c r="F2" s="14" t="s">
        <v>5</v>
      </c>
      <c r="G2" s="15" t="s">
        <v>38</v>
      </c>
      <c r="H2" s="14" t="s">
        <v>6</v>
      </c>
      <c r="I2" s="15" t="s">
        <v>38</v>
      </c>
      <c r="J2" s="14" t="s">
        <v>7</v>
      </c>
      <c r="K2" s="15" t="s">
        <v>38</v>
      </c>
      <c r="L2" s="14" t="s">
        <v>8</v>
      </c>
      <c r="M2" s="15"/>
      <c r="N2" s="14" t="s">
        <v>9</v>
      </c>
      <c r="O2" s="15"/>
      <c r="P2" s="14" t="s">
        <v>10</v>
      </c>
      <c r="Q2" s="15"/>
      <c r="R2" s="14" t="s">
        <v>11</v>
      </c>
      <c r="S2" s="15" t="s">
        <v>38</v>
      </c>
      <c r="T2" s="14" t="s">
        <v>12</v>
      </c>
      <c r="U2" s="15" t="s">
        <v>38</v>
      </c>
      <c r="V2" s="14" t="s">
        <v>13</v>
      </c>
      <c r="W2" s="15" t="s">
        <v>38</v>
      </c>
      <c r="X2" s="14" t="s">
        <v>14</v>
      </c>
      <c r="Y2" s="15" t="s">
        <v>38</v>
      </c>
      <c r="Z2" s="14" t="s">
        <v>15</v>
      </c>
      <c r="AA2" s="14" t="s">
        <v>16</v>
      </c>
      <c r="AB2" s="14" t="s">
        <v>17</v>
      </c>
      <c r="AC2" s="14" t="s">
        <v>18</v>
      </c>
      <c r="AD2" s="14" t="s">
        <v>19</v>
      </c>
      <c r="AE2" s="14" t="s">
        <v>20</v>
      </c>
      <c r="AF2" s="14" t="s">
        <v>21</v>
      </c>
    </row>
    <row r="3" spans="1:32" ht="20.25" customHeight="1">
      <c r="A3" s="26">
        <v>128</v>
      </c>
      <c r="B3" s="27" t="s">
        <v>36</v>
      </c>
      <c r="C3" s="17" t="s">
        <v>23</v>
      </c>
      <c r="D3" s="16">
        <v>4.0640359999999998</v>
      </c>
      <c r="E3" s="16">
        <f t="shared" ref="E3:E36" si="0">(D3-VALUE(D$38))/D$39</f>
        <v>-0.74976821912496405</v>
      </c>
      <c r="F3" s="16">
        <v>488.722578477078</v>
      </c>
      <c r="G3" s="16">
        <f t="shared" ref="G3:G36" si="1">(F3-VALUE(F$38))/F$39</f>
        <v>-0.66035318084594519</v>
      </c>
      <c r="H3" s="16">
        <v>510.44028282828299</v>
      </c>
      <c r="I3" s="16">
        <f>(H3-VALUE(H$38))/H$39</f>
        <v>-0.66366223723867535</v>
      </c>
      <c r="J3" s="16">
        <v>5.0243874968591502</v>
      </c>
      <c r="K3" s="16">
        <f t="shared" ref="K3:K36" si="2">(J3-VALUE(J$38))/J$39</f>
        <v>-0.83829659436501713</v>
      </c>
      <c r="L3" s="16">
        <v>4.212059</v>
      </c>
      <c r="M3" s="19"/>
      <c r="N3" s="16">
        <v>636.50272416472296</v>
      </c>
      <c r="O3" s="19"/>
      <c r="P3" s="16">
        <v>797.38875928515995</v>
      </c>
      <c r="Q3" s="19"/>
      <c r="R3" s="16">
        <v>18.015862195010499</v>
      </c>
      <c r="S3" s="16">
        <f t="shared" ref="S3:S36" si="3">(R3-VALUE(R$38))/R$39</f>
        <v>-0.56326117659080466</v>
      </c>
      <c r="T3" s="16">
        <v>0</v>
      </c>
      <c r="U3" s="16">
        <f t="shared" ref="U3:U36" si="4">(T3-VALUE(T$38))/T$39</f>
        <v>-0.62693550572785872</v>
      </c>
      <c r="V3" s="16">
        <v>0</v>
      </c>
      <c r="W3" s="16">
        <f t="shared" ref="W3:W36" si="5">(V3-VALUE(V$38))/V$39</f>
        <v>-0.50102401328050594</v>
      </c>
      <c r="X3" s="16">
        <v>4.8000000000000001E-2</v>
      </c>
      <c r="Y3" s="16">
        <f>(X3-VALUE(X$38))/X$39</f>
        <v>0.314977985145243</v>
      </c>
      <c r="Z3" s="16">
        <v>4.0640359999999998</v>
      </c>
      <c r="AA3" s="16">
        <v>636.50272416472296</v>
      </c>
      <c r="AB3" s="16">
        <v>797.38875928515995</v>
      </c>
      <c r="AC3" s="16">
        <v>23.0402496918697</v>
      </c>
      <c r="AD3" s="16">
        <v>0</v>
      </c>
      <c r="AE3" s="16">
        <v>0</v>
      </c>
      <c r="AF3" s="16">
        <v>4.8000000000000001E-2</v>
      </c>
    </row>
    <row r="4" spans="1:32" ht="20" customHeight="1">
      <c r="A4" s="29">
        <v>129</v>
      </c>
      <c r="B4" s="30" t="s">
        <v>36</v>
      </c>
      <c r="C4" s="21" t="s">
        <v>23</v>
      </c>
      <c r="D4" s="20">
        <v>5.0293530000000004</v>
      </c>
      <c r="E4" s="20">
        <f t="shared" si="0"/>
        <v>-0.63458012498985705</v>
      </c>
      <c r="F4" s="20">
        <v>205.04768983682999</v>
      </c>
      <c r="G4" s="20">
        <f t="shared" si="1"/>
        <v>-0.84055942325402511</v>
      </c>
      <c r="H4" s="20">
        <v>335.68876534576498</v>
      </c>
      <c r="I4" s="20">
        <f t="shared" ref="I4:I36" si="6">(H4-VALUE(H$38))/H$39</f>
        <v>-0.81863979651958985</v>
      </c>
      <c r="J4" s="20">
        <v>5.2266036807864298</v>
      </c>
      <c r="K4" s="20">
        <f t="shared" si="2"/>
        <v>-0.82450478714027553</v>
      </c>
      <c r="L4" s="20">
        <v>4.9931200000000002</v>
      </c>
      <c r="M4" s="23"/>
      <c r="N4" s="20">
        <v>387.34898989898898</v>
      </c>
      <c r="O4" s="23"/>
      <c r="P4" s="20">
        <v>379.73248640248698</v>
      </c>
      <c r="Q4" s="23"/>
      <c r="R4" s="20">
        <v>6.1041735272606896</v>
      </c>
      <c r="S4" s="20">
        <f t="shared" si="3"/>
        <v>-0.99085232962723802</v>
      </c>
      <c r="T4" s="20">
        <v>0</v>
      </c>
      <c r="U4" s="20">
        <f t="shared" si="4"/>
        <v>-0.62693550572785872</v>
      </c>
      <c r="V4" s="20">
        <v>0</v>
      </c>
      <c r="W4" s="20">
        <f t="shared" si="5"/>
        <v>-0.50102401328050594</v>
      </c>
      <c r="X4" s="20">
        <v>2.4500000000000001E-2</v>
      </c>
      <c r="Y4" s="20">
        <f t="shared" ref="Y4:Y36" si="7">(X4-VALUE(X$38))/X$39</f>
        <v>-0.63830765929054878</v>
      </c>
      <c r="Z4" s="20">
        <v>5.0293530000000004</v>
      </c>
      <c r="AA4" s="20">
        <v>387.34898989898898</v>
      </c>
      <c r="AB4" s="20">
        <v>379.73248640248698</v>
      </c>
      <c r="AC4" s="20">
        <v>11.330777208047101</v>
      </c>
      <c r="AD4" s="20">
        <v>0</v>
      </c>
      <c r="AE4" s="20">
        <v>0</v>
      </c>
      <c r="AF4" s="20">
        <v>2.4500000000000001E-2</v>
      </c>
    </row>
    <row r="5" spans="1:32" ht="20" customHeight="1">
      <c r="A5" s="29">
        <v>130</v>
      </c>
      <c r="B5" s="30" t="s">
        <v>36</v>
      </c>
      <c r="C5" s="21" t="s">
        <v>23</v>
      </c>
      <c r="D5" s="20">
        <v>7.2202529999999996</v>
      </c>
      <c r="E5" s="20">
        <f t="shared" si="0"/>
        <v>-0.37314725325901044</v>
      </c>
      <c r="F5" s="20">
        <v>535.25495998445899</v>
      </c>
      <c r="G5" s="20">
        <f t="shared" si="1"/>
        <v>-0.63079319525138455</v>
      </c>
      <c r="H5" s="20">
        <v>1019.6527762237801</v>
      </c>
      <c r="I5" s="20">
        <f t="shared" si="6"/>
        <v>-0.2120695385390623</v>
      </c>
      <c r="J5" s="20">
        <v>8.2198677449529498</v>
      </c>
      <c r="K5" s="20">
        <f t="shared" si="2"/>
        <v>-0.62035435692259677</v>
      </c>
      <c r="L5" s="20">
        <v>12.94713</v>
      </c>
      <c r="M5" s="23"/>
      <c r="N5" s="20">
        <v>1000.43468065268</v>
      </c>
      <c r="O5" s="23"/>
      <c r="P5" s="20">
        <v>1281.7595454545501</v>
      </c>
      <c r="Q5" s="23"/>
      <c r="R5" s="20">
        <v>43.035523626617902</v>
      </c>
      <c r="S5" s="20">
        <f t="shared" si="3"/>
        <v>0.33486386499854565</v>
      </c>
      <c r="T5" s="20">
        <v>2</v>
      </c>
      <c r="U5" s="20">
        <f t="shared" si="4"/>
        <v>0.89562215103979825</v>
      </c>
      <c r="V5" s="20">
        <v>1.7999999999999999E-2</v>
      </c>
      <c r="W5" s="20">
        <f t="shared" si="5"/>
        <v>0.11842385768448334</v>
      </c>
      <c r="X5" s="20">
        <v>4.2000000000000003E-2</v>
      </c>
      <c r="Y5" s="20">
        <f t="shared" si="7"/>
        <v>7.1585905714828119E-2</v>
      </c>
      <c r="Z5" s="20">
        <v>12.94275</v>
      </c>
      <c r="AA5" s="20">
        <v>1000.43468065268</v>
      </c>
      <c r="AB5" s="20">
        <v>1281.7595454545501</v>
      </c>
      <c r="AC5" s="20">
        <v>51.255391371570902</v>
      </c>
      <c r="AD5" s="20">
        <v>2</v>
      </c>
      <c r="AE5" s="20">
        <v>1.7999999999999999E-2</v>
      </c>
      <c r="AF5" s="20">
        <v>4.2000000000000003E-2</v>
      </c>
    </row>
    <row r="6" spans="1:32" ht="20" customHeight="1">
      <c r="A6" s="29">
        <v>131</v>
      </c>
      <c r="B6" s="30" t="s">
        <v>36</v>
      </c>
      <c r="C6" s="21" t="s">
        <v>23</v>
      </c>
      <c r="D6" s="20">
        <v>8.0416899999999991</v>
      </c>
      <c r="E6" s="20">
        <f t="shared" si="0"/>
        <v>-0.2751278850286159</v>
      </c>
      <c r="F6" s="20">
        <v>786.088151126649</v>
      </c>
      <c r="G6" s="20">
        <f t="shared" si="1"/>
        <v>-0.47144984602639967</v>
      </c>
      <c r="H6" s="20">
        <v>822.14034965034898</v>
      </c>
      <c r="I6" s="20">
        <f t="shared" si="6"/>
        <v>-0.3872325027236988</v>
      </c>
      <c r="J6" s="20">
        <v>11.7894550694093</v>
      </c>
      <c r="K6" s="20">
        <f t="shared" si="2"/>
        <v>-0.37689678940916949</v>
      </c>
      <c r="L6" s="20">
        <v>8.0059590000000007</v>
      </c>
      <c r="M6" s="23"/>
      <c r="N6" s="20">
        <v>547.44392074591894</v>
      </c>
      <c r="O6" s="23"/>
      <c r="P6" s="20">
        <v>844.18131351981401</v>
      </c>
      <c r="Q6" s="23"/>
      <c r="R6" s="20">
        <v>9.1331468353062402</v>
      </c>
      <c r="S6" s="20">
        <f t="shared" si="3"/>
        <v>-0.88212197027774031</v>
      </c>
      <c r="T6" s="20">
        <v>0</v>
      </c>
      <c r="U6" s="20">
        <f t="shared" si="4"/>
        <v>-0.62693550572785872</v>
      </c>
      <c r="V6" s="20">
        <v>0</v>
      </c>
      <c r="W6" s="20">
        <f t="shared" si="5"/>
        <v>-0.50102401328050594</v>
      </c>
      <c r="X6" s="20">
        <v>2.35E-2</v>
      </c>
      <c r="Y6" s="20">
        <f t="shared" si="7"/>
        <v>-0.67887300586228472</v>
      </c>
      <c r="Z6" s="20">
        <v>8.0416899999999991</v>
      </c>
      <c r="AA6" s="20">
        <v>786.088151126649</v>
      </c>
      <c r="AB6" s="20">
        <v>844.18131351981401</v>
      </c>
      <c r="AC6" s="20">
        <v>20.922601904715599</v>
      </c>
      <c r="AD6" s="20">
        <v>0</v>
      </c>
      <c r="AE6" s="20">
        <v>0</v>
      </c>
      <c r="AF6" s="20">
        <v>2.35E-2</v>
      </c>
    </row>
    <row r="7" spans="1:32" ht="20" customHeight="1">
      <c r="A7" s="29">
        <v>132</v>
      </c>
      <c r="B7" s="30" t="s">
        <v>36</v>
      </c>
      <c r="C7" s="21" t="s">
        <v>23</v>
      </c>
      <c r="D7" s="20">
        <v>6.1650650000000002</v>
      </c>
      <c r="E7" s="20">
        <f t="shared" si="0"/>
        <v>-0.49905935744264662</v>
      </c>
      <c r="F7" s="20">
        <v>476.769848096347</v>
      </c>
      <c r="G7" s="20">
        <f t="shared" si="1"/>
        <v>-0.66794622737450149</v>
      </c>
      <c r="H7" s="20">
        <v>429.67640831390702</v>
      </c>
      <c r="I7" s="20">
        <f t="shared" si="6"/>
        <v>-0.73528729852926011</v>
      </c>
      <c r="J7" s="20">
        <v>9.2775220949258603</v>
      </c>
      <c r="K7" s="20">
        <f t="shared" si="2"/>
        <v>-0.54821886004030207</v>
      </c>
      <c r="L7" s="20">
        <v>6.1559480000000004</v>
      </c>
      <c r="M7" s="23"/>
      <c r="N7" s="20">
        <v>500.94761266511102</v>
      </c>
      <c r="O7" s="23"/>
      <c r="P7" s="20">
        <v>245.47206954156999</v>
      </c>
      <c r="Q7" s="23"/>
      <c r="R7" s="20">
        <v>11.724381348264201</v>
      </c>
      <c r="S7" s="20">
        <f t="shared" si="3"/>
        <v>-0.7891050199453068</v>
      </c>
      <c r="T7" s="20">
        <v>0</v>
      </c>
      <c r="U7" s="20">
        <f t="shared" si="4"/>
        <v>-0.62693550572785872</v>
      </c>
      <c r="V7" s="20">
        <v>0</v>
      </c>
      <c r="W7" s="20">
        <f t="shared" si="5"/>
        <v>-0.50102401328050594</v>
      </c>
      <c r="X7" s="20">
        <v>4.9500000000000002E-2</v>
      </c>
      <c r="Y7" s="20">
        <f t="shared" si="7"/>
        <v>0.37582600500284674</v>
      </c>
      <c r="Z7" s="20">
        <v>6.1650650000000002</v>
      </c>
      <c r="AA7" s="20">
        <v>500.94761266511102</v>
      </c>
      <c r="AB7" s="20">
        <v>429.67640831390702</v>
      </c>
      <c r="AC7" s="20">
        <v>21.001903443189999</v>
      </c>
      <c r="AD7" s="20">
        <v>0</v>
      </c>
      <c r="AE7" s="20">
        <v>0</v>
      </c>
      <c r="AF7" s="20">
        <v>4.9500000000000002E-2</v>
      </c>
    </row>
    <row r="8" spans="1:32" ht="20" customHeight="1">
      <c r="A8" s="29">
        <v>133</v>
      </c>
      <c r="B8" s="30" t="s">
        <v>36</v>
      </c>
      <c r="C8" s="21" t="s">
        <v>23</v>
      </c>
      <c r="D8" s="20">
        <v>4.9541230000000001</v>
      </c>
      <c r="E8" s="20">
        <f t="shared" si="0"/>
        <v>-0.64355707279227237</v>
      </c>
      <c r="F8" s="20">
        <v>609.27457614607499</v>
      </c>
      <c r="G8" s="20">
        <f t="shared" si="1"/>
        <v>-0.5837717723932998</v>
      </c>
      <c r="H8" s="20">
        <v>380.41975135975099</v>
      </c>
      <c r="I8" s="20">
        <f t="shared" si="6"/>
        <v>-0.77897033249121728</v>
      </c>
      <c r="J8" s="20">
        <v>9.6059611076072198</v>
      </c>
      <c r="K8" s="20">
        <f t="shared" si="2"/>
        <v>-0.52581824175143765</v>
      </c>
      <c r="L8" s="20">
        <v>4.9510300000000003</v>
      </c>
      <c r="M8" s="23"/>
      <c r="N8" s="20">
        <v>546.85922416472204</v>
      </c>
      <c r="O8" s="23"/>
      <c r="P8" s="20">
        <v>255.97250893550901</v>
      </c>
      <c r="Q8" s="23"/>
      <c r="R8" s="20">
        <v>9.3068477128936706</v>
      </c>
      <c r="S8" s="20">
        <f t="shared" si="3"/>
        <v>-0.87588666975883578</v>
      </c>
      <c r="T8" s="20">
        <v>0</v>
      </c>
      <c r="U8" s="20">
        <f t="shared" si="4"/>
        <v>-0.62693550572785872</v>
      </c>
      <c r="V8" s="20">
        <v>0</v>
      </c>
      <c r="W8" s="20">
        <f t="shared" si="5"/>
        <v>-0.50102401328050594</v>
      </c>
      <c r="X8" s="20">
        <v>4.3999999999999997E-2</v>
      </c>
      <c r="Y8" s="20">
        <f t="shared" si="7"/>
        <v>0.15271659885829955</v>
      </c>
      <c r="Z8" s="20">
        <v>4.9541230000000001</v>
      </c>
      <c r="AA8" s="20">
        <v>609.27457614607499</v>
      </c>
      <c r="AB8" s="20">
        <v>380.41975135975099</v>
      </c>
      <c r="AC8" s="20">
        <v>18.912808820500899</v>
      </c>
      <c r="AD8" s="20">
        <v>0</v>
      </c>
      <c r="AE8" s="20">
        <v>0</v>
      </c>
      <c r="AF8" s="20">
        <v>4.3999999999999997E-2</v>
      </c>
    </row>
    <row r="9" spans="1:32" ht="20" customHeight="1">
      <c r="A9" s="29">
        <v>134</v>
      </c>
      <c r="B9" s="30" t="s">
        <v>36</v>
      </c>
      <c r="C9" s="21" t="s">
        <v>23</v>
      </c>
      <c r="D9" s="20">
        <v>12.68816</v>
      </c>
      <c r="E9" s="20">
        <f t="shared" si="0"/>
        <v>0.27932005668995974</v>
      </c>
      <c r="F9" s="20">
        <v>775.95880303030197</v>
      </c>
      <c r="G9" s="20">
        <f t="shared" si="1"/>
        <v>-0.47788457758560032</v>
      </c>
      <c r="H9" s="20">
        <v>1042.5594149184101</v>
      </c>
      <c r="I9" s="20">
        <f t="shared" si="6"/>
        <v>-0.19175489402343654</v>
      </c>
      <c r="J9" s="20">
        <v>15.3584224616796</v>
      </c>
      <c r="K9" s="20">
        <f t="shared" si="2"/>
        <v>-0.13348150330485772</v>
      </c>
      <c r="L9" s="20">
        <v>12.655469999999999</v>
      </c>
      <c r="M9" s="23"/>
      <c r="N9" s="20">
        <v>176.68402214452399</v>
      </c>
      <c r="O9" s="23"/>
      <c r="P9" s="20">
        <v>538.92278438228698</v>
      </c>
      <c r="Q9" s="23"/>
      <c r="R9" s="20">
        <v>12.2540760756495</v>
      </c>
      <c r="S9" s="20">
        <f t="shared" si="3"/>
        <v>-0.77009068994076135</v>
      </c>
      <c r="T9" s="20">
        <v>0</v>
      </c>
      <c r="U9" s="20">
        <f t="shared" si="4"/>
        <v>-0.62693550572785872</v>
      </c>
      <c r="V9" s="20">
        <v>0</v>
      </c>
      <c r="W9" s="20">
        <f t="shared" si="5"/>
        <v>-0.50102401328050594</v>
      </c>
      <c r="X9" s="20">
        <v>4.4499999999999998E-2</v>
      </c>
      <c r="Y9" s="20">
        <f t="shared" si="7"/>
        <v>0.17299927214416747</v>
      </c>
      <c r="Z9" s="20">
        <v>12.68816</v>
      </c>
      <c r="AA9" s="20">
        <v>775.95880303030197</v>
      </c>
      <c r="AB9" s="20">
        <v>1042.5594149184101</v>
      </c>
      <c r="AC9" s="20">
        <v>27.612498537329099</v>
      </c>
      <c r="AD9" s="20">
        <v>0</v>
      </c>
      <c r="AE9" s="20">
        <v>0</v>
      </c>
      <c r="AF9" s="20">
        <v>4.4499999999999998E-2</v>
      </c>
    </row>
    <row r="10" spans="1:32" ht="20" customHeight="1">
      <c r="A10" s="29">
        <v>135</v>
      </c>
      <c r="B10" s="30" t="s">
        <v>36</v>
      </c>
      <c r="C10" s="21" t="s">
        <v>23</v>
      </c>
      <c r="D10" s="20">
        <v>8.6306139999999996</v>
      </c>
      <c r="E10" s="20">
        <f t="shared" si="0"/>
        <v>-0.20485352629420664</v>
      </c>
      <c r="F10" s="20">
        <v>891.35079953379795</v>
      </c>
      <c r="G10" s="20">
        <f t="shared" si="1"/>
        <v>-0.40458109205843273</v>
      </c>
      <c r="H10" s="24">
        <v>1086.3737972028</v>
      </c>
      <c r="I10" s="20">
        <f t="shared" si="6"/>
        <v>-0.15289831569063334</v>
      </c>
      <c r="J10" s="20">
        <v>12.7272653659216</v>
      </c>
      <c r="K10" s="20">
        <f t="shared" si="2"/>
        <v>-0.31293505018691831</v>
      </c>
      <c r="L10" s="20">
        <v>10.52009</v>
      </c>
      <c r="M10" s="23"/>
      <c r="N10" s="20">
        <v>567.66799145299001</v>
      </c>
      <c r="O10" s="23"/>
      <c r="P10" s="20">
        <v>1646.8251631701601</v>
      </c>
      <c r="Q10" s="23"/>
      <c r="R10" s="20">
        <v>32.649274409816002</v>
      </c>
      <c r="S10" s="20">
        <f t="shared" si="3"/>
        <v>-3.7968938326813792E-2</v>
      </c>
      <c r="T10" s="20">
        <v>0</v>
      </c>
      <c r="U10" s="20">
        <f t="shared" si="4"/>
        <v>-0.62693550572785872</v>
      </c>
      <c r="V10" s="20">
        <v>0</v>
      </c>
      <c r="W10" s="20">
        <f t="shared" si="5"/>
        <v>-0.50102401328050594</v>
      </c>
      <c r="X10" s="20">
        <v>7.2999999999999995E-2</v>
      </c>
      <c r="Y10" s="20">
        <f t="shared" si="7"/>
        <v>1.3291116494386384</v>
      </c>
      <c r="Z10" s="20">
        <v>10.508290000000001</v>
      </c>
      <c r="AA10" s="20">
        <v>891.35079953379795</v>
      </c>
      <c r="AB10" s="20">
        <v>1646.8251631701601</v>
      </c>
      <c r="AC10" s="20">
        <v>45.376539775737598</v>
      </c>
      <c r="AD10" s="20">
        <v>0</v>
      </c>
      <c r="AE10" s="20">
        <v>0</v>
      </c>
      <c r="AF10" s="20">
        <v>7.2999999999999995E-2</v>
      </c>
    </row>
    <row r="11" spans="1:32" ht="20" customHeight="1">
      <c r="A11" s="29">
        <v>136</v>
      </c>
      <c r="B11" s="30" t="s">
        <v>36</v>
      </c>
      <c r="C11" s="21" t="s">
        <v>23</v>
      </c>
      <c r="D11" s="20">
        <v>4.8885050000000003</v>
      </c>
      <c r="E11" s="20">
        <f t="shared" si="0"/>
        <v>-0.65138705233366379</v>
      </c>
      <c r="F11" s="20">
        <v>919.737075369075</v>
      </c>
      <c r="G11" s="20">
        <f t="shared" si="1"/>
        <v>-0.38654853327695454</v>
      </c>
      <c r="H11" s="20">
        <v>669.60249425019401</v>
      </c>
      <c r="I11" s="20">
        <f t="shared" si="6"/>
        <v>-0.52250998053001318</v>
      </c>
      <c r="J11" s="20">
        <v>8.46541044939881</v>
      </c>
      <c r="K11" s="20">
        <f t="shared" si="2"/>
        <v>-0.60360753884211682</v>
      </c>
      <c r="L11" s="20">
        <v>6.5995499999999998</v>
      </c>
      <c r="M11" s="23"/>
      <c r="N11" s="20">
        <v>1412.04173232323</v>
      </c>
      <c r="O11" s="23"/>
      <c r="P11" s="20">
        <v>1162.6558085470101</v>
      </c>
      <c r="Q11" s="23"/>
      <c r="R11" s="20">
        <v>23.409850837831499</v>
      </c>
      <c r="S11" s="20">
        <f t="shared" si="3"/>
        <v>-0.36963440480539378</v>
      </c>
      <c r="T11" s="20">
        <v>0</v>
      </c>
      <c r="U11" s="20">
        <f t="shared" si="4"/>
        <v>-0.62693550572785872</v>
      </c>
      <c r="V11" s="20">
        <v>0</v>
      </c>
      <c r="W11" s="20">
        <f t="shared" si="5"/>
        <v>-0.50102401328050594</v>
      </c>
      <c r="X11" s="20">
        <v>6.0499999999999998E-2</v>
      </c>
      <c r="Y11" s="20">
        <f t="shared" si="7"/>
        <v>0.82204481729194057</v>
      </c>
      <c r="Z11" s="20">
        <v>6.5995499999999998</v>
      </c>
      <c r="AA11" s="20">
        <v>1412.04173232323</v>
      </c>
      <c r="AB11" s="20">
        <v>1162.6558085470101</v>
      </c>
      <c r="AC11" s="20">
        <v>31.875261287230298</v>
      </c>
      <c r="AD11" s="20">
        <v>0</v>
      </c>
      <c r="AE11" s="20">
        <v>0</v>
      </c>
      <c r="AF11" s="20">
        <v>6.0499999999999998E-2</v>
      </c>
    </row>
    <row r="12" spans="1:32" ht="20" customHeight="1">
      <c r="A12" s="29">
        <v>137</v>
      </c>
      <c r="B12" s="30" t="s">
        <v>36</v>
      </c>
      <c r="C12" s="21" t="s">
        <v>23</v>
      </c>
      <c r="D12" s="20">
        <v>13.31016</v>
      </c>
      <c r="E12" s="20">
        <f t="shared" si="0"/>
        <v>0.35354126542453757</v>
      </c>
      <c r="F12" s="20">
        <v>1039.54763403263</v>
      </c>
      <c r="G12" s="20">
        <f t="shared" si="1"/>
        <v>-0.31043812857718245</v>
      </c>
      <c r="H12" s="24">
        <v>1556.7023970473999</v>
      </c>
      <c r="I12" s="20">
        <f t="shared" si="6"/>
        <v>0.26421038536094915</v>
      </c>
      <c r="J12" s="20">
        <v>16.565408753287901</v>
      </c>
      <c r="K12" s="20">
        <f t="shared" si="2"/>
        <v>-5.116107803783821E-2</v>
      </c>
      <c r="L12" s="20">
        <v>13.30561</v>
      </c>
      <c r="M12" s="23"/>
      <c r="N12" s="20">
        <v>696.58903108002903</v>
      </c>
      <c r="O12" s="23"/>
      <c r="P12" s="20">
        <v>1076.53893317794</v>
      </c>
      <c r="Q12" s="23"/>
      <c r="R12" s="20">
        <v>15.5127751768668</v>
      </c>
      <c r="S12" s="20">
        <f t="shared" si="3"/>
        <v>-0.65311391654163642</v>
      </c>
      <c r="T12" s="20">
        <v>0</v>
      </c>
      <c r="U12" s="20">
        <f t="shared" si="4"/>
        <v>-0.62693550572785872</v>
      </c>
      <c r="V12" s="20">
        <v>0</v>
      </c>
      <c r="W12" s="20">
        <f t="shared" si="5"/>
        <v>-0.50102401328050594</v>
      </c>
      <c r="X12" s="20">
        <v>2.5499999999999998E-2</v>
      </c>
      <c r="Y12" s="20">
        <f t="shared" si="7"/>
        <v>-0.59774231271881306</v>
      </c>
      <c r="Z12" s="20">
        <v>13.31016</v>
      </c>
      <c r="AA12" s="20">
        <v>1039.54763403263</v>
      </c>
      <c r="AB12" s="24">
        <v>1556.7023970473999</v>
      </c>
      <c r="AC12" s="20">
        <v>32.078183930154701</v>
      </c>
      <c r="AD12" s="20">
        <v>0</v>
      </c>
      <c r="AE12" s="20">
        <v>0</v>
      </c>
      <c r="AF12" s="20">
        <v>2.5499999999999998E-2</v>
      </c>
    </row>
    <row r="13" spans="1:32" ht="20" customHeight="1">
      <c r="A13" s="29">
        <v>128</v>
      </c>
      <c r="B13" s="30" t="s">
        <v>36</v>
      </c>
      <c r="C13" s="21" t="s">
        <v>24</v>
      </c>
      <c r="D13" s="20">
        <v>4.2418050000000003</v>
      </c>
      <c r="E13" s="20">
        <f t="shared" si="0"/>
        <v>-0.72855563061123862</v>
      </c>
      <c r="F13" s="20">
        <v>595.80028360528104</v>
      </c>
      <c r="G13" s="20">
        <f t="shared" si="1"/>
        <v>-0.59233140077465796</v>
      </c>
      <c r="H13" s="20">
        <v>288.26122222222199</v>
      </c>
      <c r="I13" s="20">
        <f t="shared" si="6"/>
        <v>-0.86070068950561118</v>
      </c>
      <c r="J13" s="20">
        <v>11.3579668924482</v>
      </c>
      <c r="K13" s="20">
        <f t="shared" si="2"/>
        <v>-0.40632569881111325</v>
      </c>
      <c r="L13" s="20">
        <v>4.2491890000000003</v>
      </c>
      <c r="M13" s="23"/>
      <c r="N13" s="20">
        <v>757.10083527583197</v>
      </c>
      <c r="O13" s="23"/>
      <c r="P13" s="20">
        <v>314.43343092463101</v>
      </c>
      <c r="Q13" s="23"/>
      <c r="R13" s="20">
        <v>11.5036397546844</v>
      </c>
      <c r="S13" s="20">
        <f t="shared" si="3"/>
        <v>-0.79702893024506427</v>
      </c>
      <c r="T13" s="20">
        <v>0</v>
      </c>
      <c r="U13" s="20">
        <f t="shared" si="4"/>
        <v>-0.62693550572785872</v>
      </c>
      <c r="V13" s="20">
        <v>0</v>
      </c>
      <c r="W13" s="20">
        <f t="shared" si="5"/>
        <v>-0.50102401328050594</v>
      </c>
      <c r="X13" s="20">
        <v>2.5999999999999999E-2</v>
      </c>
      <c r="Y13" s="20">
        <f t="shared" si="7"/>
        <v>-0.5774596394329452</v>
      </c>
      <c r="Z13" s="20">
        <v>4.2418050000000003</v>
      </c>
      <c r="AA13" s="20">
        <v>757.10083527583197</v>
      </c>
      <c r="AB13" s="20">
        <v>314.43343092463101</v>
      </c>
      <c r="AC13" s="20">
        <v>22.8616066471326</v>
      </c>
      <c r="AD13" s="20">
        <v>0</v>
      </c>
      <c r="AE13" s="20">
        <v>0</v>
      </c>
      <c r="AF13" s="20">
        <v>2.5999999999999999E-2</v>
      </c>
    </row>
    <row r="14" spans="1:32" ht="20" customHeight="1">
      <c r="A14" s="29">
        <v>129</v>
      </c>
      <c r="B14" s="30" t="s">
        <v>36</v>
      </c>
      <c r="C14" s="21" t="s">
        <v>24</v>
      </c>
      <c r="D14" s="20">
        <v>1.1518379999999999</v>
      </c>
      <c r="E14" s="20">
        <f t="shared" si="0"/>
        <v>-1.0972712024600446</v>
      </c>
      <c r="F14" s="20">
        <v>560.95357731157696</v>
      </c>
      <c r="G14" s="20">
        <f t="shared" si="1"/>
        <v>-0.6144679883012687</v>
      </c>
      <c r="H14" s="20">
        <v>170.885168865579</v>
      </c>
      <c r="I14" s="20">
        <f t="shared" si="6"/>
        <v>-0.96479508896659827</v>
      </c>
      <c r="J14" s="20">
        <v>3.6367818494422299</v>
      </c>
      <c r="K14" s="20">
        <f t="shared" si="2"/>
        <v>-0.93293585231886711</v>
      </c>
      <c r="L14" s="20">
        <v>3.6540059999999999</v>
      </c>
      <c r="M14" s="23"/>
      <c r="N14" s="20">
        <v>1264.45347319347</v>
      </c>
      <c r="O14" s="23"/>
      <c r="P14" s="20">
        <v>433.84927428127497</v>
      </c>
      <c r="Q14" s="23"/>
      <c r="R14" s="20">
        <v>22.915353783439699</v>
      </c>
      <c r="S14" s="20">
        <f t="shared" si="3"/>
        <v>-0.38738525202430896</v>
      </c>
      <c r="T14" s="20">
        <v>0</v>
      </c>
      <c r="U14" s="20">
        <f t="shared" si="4"/>
        <v>-0.62693550572785872</v>
      </c>
      <c r="V14" s="20">
        <v>0</v>
      </c>
      <c r="W14" s="20">
        <f t="shared" si="5"/>
        <v>-0.50102401328050594</v>
      </c>
      <c r="X14" s="20">
        <v>4.1000000000000002E-2</v>
      </c>
      <c r="Y14" s="20">
        <f t="shared" si="7"/>
        <v>3.1020559143092256E-2</v>
      </c>
      <c r="Z14" s="20">
        <v>3.6406290000000001</v>
      </c>
      <c r="AA14" s="20">
        <v>1264.45347319347</v>
      </c>
      <c r="AB14" s="20">
        <v>433.84927428127497</v>
      </c>
      <c r="AC14" s="20">
        <v>26.5521356328819</v>
      </c>
      <c r="AD14" s="20">
        <v>0</v>
      </c>
      <c r="AE14" s="20">
        <v>0</v>
      </c>
      <c r="AF14" s="20">
        <v>4.1000000000000002E-2</v>
      </c>
    </row>
    <row r="15" spans="1:32" ht="20" customHeight="1">
      <c r="A15" s="29">
        <v>131</v>
      </c>
      <c r="B15" s="30" t="s">
        <v>36</v>
      </c>
      <c r="C15" s="21" t="s">
        <v>24</v>
      </c>
      <c r="D15" s="20">
        <v>13.23283</v>
      </c>
      <c r="E15" s="20">
        <f t="shared" si="0"/>
        <v>0.34431373154761652</v>
      </c>
      <c r="F15" s="20">
        <v>1307.43147513597</v>
      </c>
      <c r="G15" s="20">
        <f t="shared" si="1"/>
        <v>-0.14026324761231571</v>
      </c>
      <c r="H15" s="20">
        <v>1410.5153488733499</v>
      </c>
      <c r="I15" s="20">
        <f t="shared" si="6"/>
        <v>0.13456509099741268</v>
      </c>
      <c r="J15" s="20">
        <v>20.620989041859499</v>
      </c>
      <c r="K15" s="20">
        <f t="shared" si="2"/>
        <v>0.22544280419424037</v>
      </c>
      <c r="L15" s="20">
        <v>13.192539999999999</v>
      </c>
      <c r="M15" s="23"/>
      <c r="N15" s="20">
        <v>1155.4022533022501</v>
      </c>
      <c r="O15" s="23"/>
      <c r="P15" s="20">
        <v>779.68111732711895</v>
      </c>
      <c r="Q15" s="23"/>
      <c r="R15" s="20">
        <v>19.772588460938</v>
      </c>
      <c r="S15" s="20">
        <f t="shared" si="3"/>
        <v>-0.50020037718869714</v>
      </c>
      <c r="T15" s="20">
        <v>0</v>
      </c>
      <c r="U15" s="20">
        <f t="shared" si="4"/>
        <v>-0.62693550572785872</v>
      </c>
      <c r="V15" s="20">
        <v>0</v>
      </c>
      <c r="W15" s="20">
        <f t="shared" si="5"/>
        <v>-0.50102401328050594</v>
      </c>
      <c r="X15" s="20">
        <v>2.9000000000000001E-2</v>
      </c>
      <c r="Y15" s="20">
        <f t="shared" si="7"/>
        <v>-0.45576359971773761</v>
      </c>
      <c r="Z15" s="20">
        <v>13.23283</v>
      </c>
      <c r="AA15" s="20">
        <v>1307.43147513597</v>
      </c>
      <c r="AB15" s="20">
        <v>1410.5153488733499</v>
      </c>
      <c r="AC15" s="20">
        <v>40.393577502797498</v>
      </c>
      <c r="AD15" s="20">
        <v>0</v>
      </c>
      <c r="AE15" s="20">
        <v>0</v>
      </c>
      <c r="AF15" s="20">
        <v>2.9000000000000001E-2</v>
      </c>
    </row>
    <row r="16" spans="1:32" ht="20" customHeight="1">
      <c r="A16" s="29">
        <v>132</v>
      </c>
      <c r="B16" s="30" t="s">
        <v>36</v>
      </c>
      <c r="C16" s="21" t="s">
        <v>24</v>
      </c>
      <c r="D16" s="20">
        <v>7.9421480000000004</v>
      </c>
      <c r="E16" s="20">
        <f t="shared" si="0"/>
        <v>-0.2870059036135954</v>
      </c>
      <c r="F16" s="20">
        <v>478.846493395491</v>
      </c>
      <c r="G16" s="20">
        <f t="shared" si="1"/>
        <v>-0.66662702549531183</v>
      </c>
      <c r="H16" s="20">
        <v>451.29575058274901</v>
      </c>
      <c r="I16" s="20">
        <f t="shared" si="6"/>
        <v>-0.71611428677890998</v>
      </c>
      <c r="J16" s="20">
        <v>11.304972680714499</v>
      </c>
      <c r="K16" s="20">
        <f t="shared" si="2"/>
        <v>-0.40994007792787662</v>
      </c>
      <c r="L16" s="20">
        <v>7.9365800000000002</v>
      </c>
      <c r="M16" s="23"/>
      <c r="N16" s="20">
        <v>489.98059595959398</v>
      </c>
      <c r="O16" s="23"/>
      <c r="P16" s="20">
        <v>417.97921212121298</v>
      </c>
      <c r="Q16" s="23"/>
      <c r="R16" s="20">
        <v>11.1935849416402</v>
      </c>
      <c r="S16" s="20">
        <f t="shared" si="3"/>
        <v>-0.80815889667652485</v>
      </c>
      <c r="T16" s="20">
        <v>0</v>
      </c>
      <c r="U16" s="20">
        <f t="shared" si="4"/>
        <v>-0.62693550572785872</v>
      </c>
      <c r="V16" s="20">
        <v>0</v>
      </c>
      <c r="W16" s="20">
        <f t="shared" si="5"/>
        <v>-0.50102401328050594</v>
      </c>
      <c r="X16" s="20">
        <v>3.4500000000000003E-2</v>
      </c>
      <c r="Y16" s="20">
        <f t="shared" si="7"/>
        <v>-0.23265419357319053</v>
      </c>
      <c r="Z16" s="20">
        <v>7.9421480000000004</v>
      </c>
      <c r="AA16" s="20">
        <v>489.98059595959398</v>
      </c>
      <c r="AB16" s="20">
        <v>451.29575058274901</v>
      </c>
      <c r="AC16" s="20">
        <v>22.498557622354699</v>
      </c>
      <c r="AD16" s="20">
        <v>0</v>
      </c>
      <c r="AE16" s="20">
        <v>0</v>
      </c>
      <c r="AF16" s="20">
        <v>3.4500000000000003E-2</v>
      </c>
    </row>
    <row r="17" spans="1:32" ht="20" customHeight="1">
      <c r="A17" s="29">
        <v>134</v>
      </c>
      <c r="B17" s="30" t="s">
        <v>36</v>
      </c>
      <c r="C17" s="21" t="s">
        <v>24</v>
      </c>
      <c r="D17" s="20">
        <v>6.7456240000000003</v>
      </c>
      <c r="E17" s="20">
        <f t="shared" si="0"/>
        <v>-0.42978316657168553</v>
      </c>
      <c r="F17" s="20">
        <v>584.126416200466</v>
      </c>
      <c r="G17" s="20">
        <f t="shared" si="1"/>
        <v>-0.59974729785837821</v>
      </c>
      <c r="H17" s="24">
        <v>1060.3239005439</v>
      </c>
      <c r="I17" s="20">
        <f t="shared" si="6"/>
        <v>-0.17600054371060028</v>
      </c>
      <c r="J17" s="20">
        <v>8.5935819456296905</v>
      </c>
      <c r="K17" s="20">
        <f t="shared" si="2"/>
        <v>-0.59486582226240581</v>
      </c>
      <c r="L17" s="20">
        <v>6.733206</v>
      </c>
      <c r="M17" s="23"/>
      <c r="N17" s="20">
        <v>96.436686868685698</v>
      </c>
      <c r="O17" s="23"/>
      <c r="P17" s="20">
        <v>429.40001476301597</v>
      </c>
      <c r="Q17" s="23"/>
      <c r="R17" s="20">
        <v>5.11151950325036</v>
      </c>
      <c r="S17" s="20">
        <f t="shared" si="3"/>
        <v>-1.0264854032016009</v>
      </c>
      <c r="T17" s="20">
        <v>0</v>
      </c>
      <c r="U17" s="20">
        <f t="shared" si="4"/>
        <v>-0.62693550572785872</v>
      </c>
      <c r="V17" s="20">
        <v>0</v>
      </c>
      <c r="W17" s="20">
        <f t="shared" si="5"/>
        <v>-0.50102401328050594</v>
      </c>
      <c r="X17" s="20">
        <v>2.5499999999999998E-2</v>
      </c>
      <c r="Y17" s="20">
        <f t="shared" si="7"/>
        <v>-0.59774231271881306</v>
      </c>
      <c r="Z17" s="20">
        <v>6.7456240000000003</v>
      </c>
      <c r="AA17" s="20">
        <v>584.126416200466</v>
      </c>
      <c r="AB17" s="24">
        <v>1060.3239005439</v>
      </c>
      <c r="AC17" s="20">
        <v>13.705101448880001</v>
      </c>
      <c r="AD17" s="20">
        <v>0</v>
      </c>
      <c r="AE17" s="20">
        <v>0</v>
      </c>
      <c r="AF17" s="20">
        <v>2.5499999999999998E-2</v>
      </c>
    </row>
    <row r="18" spans="1:32" ht="20" customHeight="1">
      <c r="A18" s="29">
        <v>135</v>
      </c>
      <c r="B18" s="30" t="s">
        <v>36</v>
      </c>
      <c r="C18" s="21" t="s">
        <v>24</v>
      </c>
      <c r="D18" s="20">
        <v>7.3453010000000001</v>
      </c>
      <c r="E18" s="20">
        <f t="shared" si="0"/>
        <v>-0.35822568780910446</v>
      </c>
      <c r="F18" s="20">
        <v>650.77024125874004</v>
      </c>
      <c r="G18" s="20">
        <f t="shared" si="1"/>
        <v>-0.5574113923045968</v>
      </c>
      <c r="H18" s="20">
        <v>438.21231002330899</v>
      </c>
      <c r="I18" s="20">
        <f t="shared" si="6"/>
        <v>-0.72771727434725408</v>
      </c>
      <c r="J18" s="20">
        <v>13.0298862092835</v>
      </c>
      <c r="K18" s="20">
        <f t="shared" si="2"/>
        <v>-0.29229531575628043</v>
      </c>
      <c r="L18" s="20">
        <v>7.3897130000000004</v>
      </c>
      <c r="M18" s="23"/>
      <c r="N18" s="20">
        <v>357.72136285936</v>
      </c>
      <c r="O18" s="23"/>
      <c r="P18" s="20">
        <v>650.36435586635696</v>
      </c>
      <c r="Q18" s="23"/>
      <c r="R18" s="20">
        <v>6.9922012749758</v>
      </c>
      <c r="S18" s="20">
        <f t="shared" si="3"/>
        <v>-0.95897500146956882</v>
      </c>
      <c r="T18" s="20">
        <v>0</v>
      </c>
      <c r="U18" s="20">
        <f t="shared" si="4"/>
        <v>-0.62693550572785872</v>
      </c>
      <c r="V18" s="20">
        <v>0</v>
      </c>
      <c r="W18" s="20">
        <f t="shared" si="5"/>
        <v>-0.50102401328050594</v>
      </c>
      <c r="X18" s="20">
        <v>2.2499999999999999E-2</v>
      </c>
      <c r="Y18" s="20">
        <f t="shared" si="7"/>
        <v>-0.71943835243402054</v>
      </c>
      <c r="Z18" s="20">
        <v>7.3453010000000001</v>
      </c>
      <c r="AA18" s="20">
        <v>650.77024125874004</v>
      </c>
      <c r="AB18" s="20">
        <v>650.36435586635696</v>
      </c>
      <c r="AC18" s="20">
        <v>20.022087484259298</v>
      </c>
      <c r="AD18" s="20">
        <v>0</v>
      </c>
      <c r="AE18" s="20">
        <v>0</v>
      </c>
      <c r="AF18" s="20">
        <v>2.2499999999999999E-2</v>
      </c>
    </row>
    <row r="19" spans="1:32" ht="20" customHeight="1">
      <c r="A19" s="29">
        <v>136</v>
      </c>
      <c r="B19" s="30" t="s">
        <v>36</v>
      </c>
      <c r="C19" s="21" t="s">
        <v>24</v>
      </c>
      <c r="D19" s="20">
        <v>6.2220370000000003</v>
      </c>
      <c r="E19" s="20">
        <f t="shared" si="0"/>
        <v>-0.49226107656800616</v>
      </c>
      <c r="F19" s="20">
        <v>733.12443006992896</v>
      </c>
      <c r="G19" s="20">
        <f t="shared" si="1"/>
        <v>-0.50509538018464262</v>
      </c>
      <c r="H19" s="20">
        <v>873.06435275835304</v>
      </c>
      <c r="I19" s="20">
        <f t="shared" si="6"/>
        <v>-0.3420707906871685</v>
      </c>
      <c r="J19" s="20">
        <v>10.374538643519999</v>
      </c>
      <c r="K19" s="20">
        <f t="shared" si="2"/>
        <v>-0.47339873206279681</v>
      </c>
      <c r="L19" s="20">
        <v>6.2359840000000002</v>
      </c>
      <c r="M19" s="23"/>
      <c r="N19" s="20">
        <v>619.76290365190096</v>
      </c>
      <c r="O19" s="23"/>
      <c r="P19" s="20">
        <v>846.43511965812002</v>
      </c>
      <c r="Q19" s="23"/>
      <c r="R19" s="20">
        <v>8.2902042174771005</v>
      </c>
      <c r="S19" s="20">
        <f t="shared" si="3"/>
        <v>-0.91238088787999161</v>
      </c>
      <c r="T19" s="20">
        <v>0</v>
      </c>
      <c r="U19" s="20">
        <f t="shared" si="4"/>
        <v>-0.62693550572785872</v>
      </c>
      <c r="V19" s="20">
        <v>0</v>
      </c>
      <c r="W19" s="20">
        <f t="shared" si="5"/>
        <v>-0.50102401328050594</v>
      </c>
      <c r="X19" s="20">
        <v>2.3E-2</v>
      </c>
      <c r="Y19" s="20">
        <f t="shared" si="7"/>
        <v>-0.69915567914815258</v>
      </c>
      <c r="Z19" s="20">
        <v>6.2220370000000003</v>
      </c>
      <c r="AA19" s="20">
        <v>733.12443006992896</v>
      </c>
      <c r="AB19" s="20">
        <v>873.06435275835304</v>
      </c>
      <c r="AC19" s="20">
        <v>18.664742860997102</v>
      </c>
      <c r="AD19" s="20">
        <v>0</v>
      </c>
      <c r="AE19" s="20">
        <v>0</v>
      </c>
      <c r="AF19" s="20">
        <v>2.3E-2</v>
      </c>
    </row>
    <row r="20" spans="1:32" ht="20" customHeight="1">
      <c r="A20" s="29">
        <v>137</v>
      </c>
      <c r="B20" s="30" t="s">
        <v>36</v>
      </c>
      <c r="C20" s="21" t="s">
        <v>24</v>
      </c>
      <c r="D20" s="20">
        <v>7.3769039999999997</v>
      </c>
      <c r="E20" s="20">
        <f t="shared" si="0"/>
        <v>-0.35445460604119633</v>
      </c>
      <c r="F20" s="20">
        <v>326.69498018648</v>
      </c>
      <c r="G20" s="20">
        <f t="shared" si="1"/>
        <v>-0.76328222329419448</v>
      </c>
      <c r="H20" s="20">
        <v>368.54617793317698</v>
      </c>
      <c r="I20" s="20">
        <f t="shared" si="6"/>
        <v>-0.78950035509761474</v>
      </c>
      <c r="J20" s="20">
        <v>9.5958005400148796</v>
      </c>
      <c r="K20" s="20">
        <f t="shared" si="2"/>
        <v>-0.52651122579853993</v>
      </c>
      <c r="L20" s="20">
        <v>7.3614369999999996</v>
      </c>
      <c r="M20" s="23"/>
      <c r="N20" s="20">
        <v>308.16541608391498</v>
      </c>
      <c r="O20" s="23"/>
      <c r="P20" s="20">
        <v>247.738156954158</v>
      </c>
      <c r="Q20" s="23"/>
      <c r="R20" s="20">
        <v>8.3338912749280407</v>
      </c>
      <c r="S20" s="20">
        <f t="shared" si="3"/>
        <v>-0.91081266360975921</v>
      </c>
      <c r="T20" s="20">
        <v>0</v>
      </c>
      <c r="U20" s="20">
        <f t="shared" si="4"/>
        <v>-0.62693550572785872</v>
      </c>
      <c r="V20" s="20">
        <v>0</v>
      </c>
      <c r="W20" s="20">
        <f t="shared" si="5"/>
        <v>-0.50102401328050594</v>
      </c>
      <c r="X20" s="20">
        <v>5.0999999999999997E-2</v>
      </c>
      <c r="Y20" s="20">
        <f t="shared" si="7"/>
        <v>0.43667402486045026</v>
      </c>
      <c r="Z20" s="20">
        <v>7.3769039999999997</v>
      </c>
      <c r="AA20" s="20">
        <v>326.69498018648</v>
      </c>
      <c r="AB20" s="20">
        <v>368.54617793317698</v>
      </c>
      <c r="AC20" s="20">
        <v>17.929691814942899</v>
      </c>
      <c r="AD20" s="20">
        <v>0</v>
      </c>
      <c r="AE20" s="20">
        <v>0</v>
      </c>
      <c r="AF20" s="20">
        <v>5.0999999999999997E-2</v>
      </c>
    </row>
    <row r="21" spans="1:32" ht="20" customHeight="1">
      <c r="A21" s="29">
        <v>128</v>
      </c>
      <c r="B21" s="30" t="s">
        <v>36</v>
      </c>
      <c r="C21" s="21" t="s">
        <v>26</v>
      </c>
      <c r="D21" s="20">
        <v>16.45346</v>
      </c>
      <c r="E21" s="20">
        <f t="shared" si="0"/>
        <v>0.72862088827887617</v>
      </c>
      <c r="F21" s="20">
        <v>1331.0809257964199</v>
      </c>
      <c r="G21" s="20">
        <f t="shared" si="1"/>
        <v>-0.12523978656871348</v>
      </c>
      <c r="H21" s="20">
        <v>3576.2876926961899</v>
      </c>
      <c r="I21" s="20">
        <f t="shared" si="6"/>
        <v>2.0552700819417522</v>
      </c>
      <c r="J21" s="20">
        <v>19.823240983809001</v>
      </c>
      <c r="K21" s="20">
        <f t="shared" si="2"/>
        <v>0.17103376918593891</v>
      </c>
      <c r="L21" s="20">
        <v>15.80405</v>
      </c>
      <c r="M21" s="23"/>
      <c r="N21" s="20">
        <v>4981.9093566433603</v>
      </c>
      <c r="O21" s="23"/>
      <c r="P21" s="20">
        <v>2167.9322222222199</v>
      </c>
      <c r="Q21" s="23"/>
      <c r="R21" s="20">
        <v>83.612701142423404</v>
      </c>
      <c r="S21" s="20">
        <f t="shared" si="3"/>
        <v>1.7914534892658931</v>
      </c>
      <c r="T21" s="20">
        <v>5</v>
      </c>
      <c r="U21" s="20">
        <f t="shared" si="4"/>
        <v>3.179458636191284</v>
      </c>
      <c r="V21" s="20">
        <v>0.14499999999999999</v>
      </c>
      <c r="W21" s="20">
        <f t="shared" si="5"/>
        <v>4.4889727250485745</v>
      </c>
      <c r="X21" s="20">
        <v>8.8499999999999995E-2</v>
      </c>
      <c r="Y21" s="20">
        <f>(X21-VALUE(X$38))/X$39</f>
        <v>1.9578745213005435</v>
      </c>
      <c r="Z21" s="20">
        <v>16.45346</v>
      </c>
      <c r="AA21" s="20">
        <v>4981.9093566433603</v>
      </c>
      <c r="AB21" s="20">
        <v>3576.2876926961899</v>
      </c>
      <c r="AC21" s="20">
        <v>103.43594212623201</v>
      </c>
      <c r="AD21" s="20">
        <v>5</v>
      </c>
      <c r="AE21" s="20">
        <v>0.14499999999999999</v>
      </c>
      <c r="AF21" s="20">
        <v>8.8499999999999995E-2</v>
      </c>
    </row>
    <row r="22" spans="1:32" ht="20" customHeight="1">
      <c r="A22" s="29">
        <v>129</v>
      </c>
      <c r="B22" s="30" t="s">
        <v>36</v>
      </c>
      <c r="C22" s="21" t="s">
        <v>26</v>
      </c>
      <c r="D22" s="20">
        <v>7.1166479999999996</v>
      </c>
      <c r="E22" s="20">
        <f t="shared" si="0"/>
        <v>-0.38551009623480775</v>
      </c>
      <c r="F22" s="20">
        <v>3324.27326767677</v>
      </c>
      <c r="G22" s="20">
        <f t="shared" si="1"/>
        <v>1.1409480809881232</v>
      </c>
      <c r="H22" s="20">
        <v>1159.14026107226</v>
      </c>
      <c r="I22" s="20">
        <f t="shared" si="6"/>
        <v>-8.8365720320639329E-2</v>
      </c>
      <c r="J22" s="20">
        <v>19.241620352340298</v>
      </c>
      <c r="K22" s="20">
        <f t="shared" si="2"/>
        <v>0.13136533379486481</v>
      </c>
      <c r="L22" s="20">
        <v>14.88076</v>
      </c>
      <c r="M22" s="23"/>
      <c r="N22" s="20">
        <v>3266.0111421911402</v>
      </c>
      <c r="O22" s="23"/>
      <c r="P22" s="20">
        <v>2057.5168123543099</v>
      </c>
      <c r="Q22" s="23"/>
      <c r="R22" s="20">
        <v>53.302474144879803</v>
      </c>
      <c r="S22" s="20">
        <f t="shared" si="3"/>
        <v>0.70341423033485884</v>
      </c>
      <c r="T22" s="20">
        <v>2</v>
      </c>
      <c r="U22" s="20">
        <f t="shared" si="4"/>
        <v>0.89562215103979825</v>
      </c>
      <c r="V22" s="20">
        <v>2.1499999999999998E-2</v>
      </c>
      <c r="W22" s="20">
        <f t="shared" si="5"/>
        <v>0.23887205481656459</v>
      </c>
      <c r="X22" s="20">
        <v>4.65E-2</v>
      </c>
      <c r="Y22" s="20">
        <f t="shared" si="7"/>
        <v>0.2541299652876392</v>
      </c>
      <c r="Z22" s="20">
        <v>14.87027</v>
      </c>
      <c r="AA22" s="20">
        <v>3324.27326767677</v>
      </c>
      <c r="AB22" s="20">
        <v>2057.5168123543099</v>
      </c>
      <c r="AC22" s="20">
        <v>72.544094497220101</v>
      </c>
      <c r="AD22" s="20">
        <v>2</v>
      </c>
      <c r="AE22" s="20">
        <v>2.1499999999999998E-2</v>
      </c>
      <c r="AF22" s="20">
        <v>4.65E-2</v>
      </c>
    </row>
    <row r="23" spans="1:32" ht="20" customHeight="1">
      <c r="A23" s="29">
        <v>130</v>
      </c>
      <c r="B23" s="30" t="s">
        <v>36</v>
      </c>
      <c r="C23" s="21" t="s">
        <v>26</v>
      </c>
      <c r="D23" s="20">
        <v>37.651119999999999</v>
      </c>
      <c r="E23" s="20">
        <f t="shared" si="0"/>
        <v>3.2580677492830747</v>
      </c>
      <c r="F23" s="20">
        <v>5927.1587917637898</v>
      </c>
      <c r="G23" s="20">
        <f t="shared" si="1"/>
        <v>2.794447345454063</v>
      </c>
      <c r="H23" s="20">
        <v>4677.0181464646403</v>
      </c>
      <c r="I23" s="20">
        <f t="shared" si="6"/>
        <v>3.0314476946384397</v>
      </c>
      <c r="J23" s="20">
        <v>61.037835402346801</v>
      </c>
      <c r="K23" s="20">
        <f t="shared" si="2"/>
        <v>2.9820043355714732</v>
      </c>
      <c r="L23" s="20">
        <v>37.745559999999998</v>
      </c>
      <c r="M23" s="23"/>
      <c r="N23" s="20">
        <v>3209.1062160062202</v>
      </c>
      <c r="O23" s="23"/>
      <c r="P23" s="24">
        <v>2451.0212898212999</v>
      </c>
      <c r="Q23" s="23"/>
      <c r="R23" s="20">
        <v>54.666402194031903</v>
      </c>
      <c r="S23" s="20">
        <f t="shared" si="3"/>
        <v>0.75237484234066698</v>
      </c>
      <c r="T23" s="20">
        <v>0</v>
      </c>
      <c r="U23" s="20">
        <f t="shared" si="4"/>
        <v>-0.62693550572785872</v>
      </c>
      <c r="V23" s="20">
        <v>0</v>
      </c>
      <c r="W23" s="20">
        <f t="shared" si="5"/>
        <v>-0.50102401328050594</v>
      </c>
      <c r="X23" s="20">
        <v>3.6999999999999998E-2</v>
      </c>
      <c r="Y23" s="20">
        <f t="shared" si="7"/>
        <v>-0.13124082714385116</v>
      </c>
      <c r="Z23" s="20">
        <v>37.651119999999999</v>
      </c>
      <c r="AA23" s="20">
        <v>5927.1587917637898</v>
      </c>
      <c r="AB23" s="20">
        <v>4677.0181464646403</v>
      </c>
      <c r="AC23" s="20">
        <v>115.704237596379</v>
      </c>
      <c r="AD23" s="20">
        <v>0</v>
      </c>
      <c r="AE23" s="20">
        <v>0</v>
      </c>
      <c r="AF23" s="20">
        <v>3.6999999999999998E-2</v>
      </c>
    </row>
    <row r="24" spans="1:32" ht="20" customHeight="1">
      <c r="A24" s="29">
        <v>132</v>
      </c>
      <c r="B24" s="30" t="s">
        <v>36</v>
      </c>
      <c r="C24" s="21" t="s">
        <v>26</v>
      </c>
      <c r="D24" s="20">
        <v>19.035299999999999</v>
      </c>
      <c r="E24" s="20">
        <f t="shared" si="0"/>
        <v>1.0367033409465329</v>
      </c>
      <c r="F24" s="20">
        <v>5320.6343480963396</v>
      </c>
      <c r="G24" s="20">
        <f t="shared" si="1"/>
        <v>2.4091489094667513</v>
      </c>
      <c r="H24" s="20">
        <v>2885.0059708624699</v>
      </c>
      <c r="I24" s="20">
        <f t="shared" si="6"/>
        <v>1.4422101465050512</v>
      </c>
      <c r="J24" s="20">
        <v>34.041326111506102</v>
      </c>
      <c r="K24" s="20">
        <f t="shared" si="2"/>
        <v>1.1407538251072944</v>
      </c>
      <c r="L24" s="20">
        <v>22.851610000000001</v>
      </c>
      <c r="M24" s="23"/>
      <c r="N24" s="20">
        <v>6199.3080419580301</v>
      </c>
      <c r="O24" s="23"/>
      <c r="P24" s="20">
        <v>1936.8630536130599</v>
      </c>
      <c r="Q24" s="23"/>
      <c r="R24" s="20">
        <v>69.812024469489103</v>
      </c>
      <c r="S24" s="20">
        <f t="shared" si="3"/>
        <v>1.2960537675421611</v>
      </c>
      <c r="T24" s="20">
        <v>2</v>
      </c>
      <c r="U24" s="20">
        <f t="shared" si="4"/>
        <v>0.89562215103979825</v>
      </c>
      <c r="V24" s="20">
        <v>2.4E-2</v>
      </c>
      <c r="W24" s="20">
        <f t="shared" si="5"/>
        <v>0.32490648133947986</v>
      </c>
      <c r="X24" s="20">
        <v>1.15E-2</v>
      </c>
      <c r="Y24" s="20">
        <f t="shared" si="7"/>
        <v>-1.1656571647231144</v>
      </c>
      <c r="Z24" s="20">
        <v>22.31861</v>
      </c>
      <c r="AA24" s="20">
        <v>6199.3080419580301</v>
      </c>
      <c r="AB24" s="20">
        <v>2885.0059708624699</v>
      </c>
      <c r="AC24" s="20">
        <v>103.853350580995</v>
      </c>
      <c r="AD24" s="20">
        <v>2</v>
      </c>
      <c r="AE24" s="20">
        <v>2.4E-2</v>
      </c>
      <c r="AF24" s="20">
        <v>1.15E-2</v>
      </c>
    </row>
    <row r="25" spans="1:32" ht="20" customHeight="1">
      <c r="A25" s="29">
        <v>134</v>
      </c>
      <c r="B25" s="30" t="s">
        <v>36</v>
      </c>
      <c r="C25" s="21" t="s">
        <v>26</v>
      </c>
      <c r="D25" s="20">
        <v>20.630019999999998</v>
      </c>
      <c r="E25" s="20">
        <f t="shared" si="0"/>
        <v>1.2269960193922016</v>
      </c>
      <c r="F25" s="20">
        <v>5211.5919191919102</v>
      </c>
      <c r="G25" s="20">
        <f t="shared" si="1"/>
        <v>2.3398790263618094</v>
      </c>
      <c r="H25" s="20">
        <v>3067.9325089355102</v>
      </c>
      <c r="I25" s="20">
        <f t="shared" si="6"/>
        <v>1.6044376842493409</v>
      </c>
      <c r="J25" s="20">
        <v>61.914143076604901</v>
      </c>
      <c r="K25" s="20">
        <f t="shared" si="2"/>
        <v>3.0417713941629643</v>
      </c>
      <c r="L25" s="20">
        <v>20.401479999999999</v>
      </c>
      <c r="M25" s="23"/>
      <c r="N25" s="20">
        <v>4403.3583333333399</v>
      </c>
      <c r="O25" s="23"/>
      <c r="P25" s="20">
        <v>1824.8396161616199</v>
      </c>
      <c r="Q25" s="23"/>
      <c r="R25" s="20">
        <v>33.465675805431097</v>
      </c>
      <c r="S25" s="20">
        <f t="shared" si="3"/>
        <v>-8.6627648841900197E-3</v>
      </c>
      <c r="T25" s="20">
        <v>0</v>
      </c>
      <c r="U25" s="20">
        <f t="shared" si="4"/>
        <v>-0.62693550572785872</v>
      </c>
      <c r="V25" s="20">
        <v>0</v>
      </c>
      <c r="W25" s="20">
        <f t="shared" si="5"/>
        <v>-0.50102401328050594</v>
      </c>
      <c r="X25" s="20">
        <v>2.4500000000000001E-2</v>
      </c>
      <c r="Y25" s="20">
        <f t="shared" si="7"/>
        <v>-0.63830765929054878</v>
      </c>
      <c r="Z25" s="20">
        <v>20.630019999999998</v>
      </c>
      <c r="AA25" s="20">
        <v>5211.5919191919102</v>
      </c>
      <c r="AB25" s="20">
        <v>3067.9325089355102</v>
      </c>
      <c r="AC25" s="20">
        <v>95.379818882035906</v>
      </c>
      <c r="AD25" s="20">
        <v>0</v>
      </c>
      <c r="AE25" s="20">
        <v>0</v>
      </c>
      <c r="AF25" s="20">
        <v>2.4500000000000001E-2</v>
      </c>
    </row>
    <row r="26" spans="1:32" ht="20" customHeight="1">
      <c r="A26" s="29">
        <v>135</v>
      </c>
      <c r="B26" s="30" t="s">
        <v>36</v>
      </c>
      <c r="C26" s="21" t="s">
        <v>26</v>
      </c>
      <c r="D26" s="20">
        <v>5.4348039999999997</v>
      </c>
      <c r="E26" s="20">
        <f t="shared" si="0"/>
        <v>-0.58619899427821187</v>
      </c>
      <c r="F26" s="20">
        <v>2738.7902816627802</v>
      </c>
      <c r="G26" s="20">
        <f t="shared" si="1"/>
        <v>0.76901636221957659</v>
      </c>
      <c r="H26" s="20">
        <v>1320.9651229992201</v>
      </c>
      <c r="I26" s="20">
        <f t="shared" si="6"/>
        <v>5.5147895433342038E-2</v>
      </c>
      <c r="J26" s="20">
        <v>17.574602617785001</v>
      </c>
      <c r="K26" s="20">
        <f t="shared" si="2"/>
        <v>1.7669254733852367E-2</v>
      </c>
      <c r="L26" s="20">
        <v>9.3238599999999998</v>
      </c>
      <c r="M26" s="23"/>
      <c r="N26" s="20">
        <v>2185.3735369075298</v>
      </c>
      <c r="O26" s="23"/>
      <c r="P26" s="20">
        <v>2563.56948850039</v>
      </c>
      <c r="Q26" s="23"/>
      <c r="R26" s="20">
        <v>39.307877342660703</v>
      </c>
      <c r="S26" s="20">
        <f t="shared" si="3"/>
        <v>0.20105340225663001</v>
      </c>
      <c r="T26" s="20">
        <v>2</v>
      </c>
      <c r="U26" s="20">
        <f t="shared" si="4"/>
        <v>0.89562215103979825</v>
      </c>
      <c r="V26" s="20">
        <v>2.4500000000000001E-2</v>
      </c>
      <c r="W26" s="20">
        <f t="shared" si="5"/>
        <v>0.34211336664406289</v>
      </c>
      <c r="X26" s="20">
        <v>3.6499999999999998E-2</v>
      </c>
      <c r="Y26" s="20">
        <f t="shared" si="7"/>
        <v>-0.1515235004297191</v>
      </c>
      <c r="Z26" s="20">
        <v>9.3232759999999999</v>
      </c>
      <c r="AA26" s="20">
        <v>2738.7902816627802</v>
      </c>
      <c r="AB26" s="20">
        <v>2563.56948850039</v>
      </c>
      <c r="AC26" s="20">
        <v>56.8824799604457</v>
      </c>
      <c r="AD26" s="20">
        <v>2</v>
      </c>
      <c r="AE26" s="20">
        <v>2.4500000000000001E-2</v>
      </c>
      <c r="AF26" s="20">
        <v>3.6499999999999998E-2</v>
      </c>
    </row>
    <row r="27" spans="1:32" ht="20" customHeight="1">
      <c r="A27" s="29">
        <v>136</v>
      </c>
      <c r="B27" s="30" t="s">
        <v>36</v>
      </c>
      <c r="C27" s="21" t="s">
        <v>26</v>
      </c>
      <c r="D27" s="20">
        <v>37.648449999999997</v>
      </c>
      <c r="E27" s="20">
        <f t="shared" si="0"/>
        <v>3.2577491469883459</v>
      </c>
      <c r="F27" s="20">
        <v>4148.77260916861</v>
      </c>
      <c r="G27" s="20">
        <f t="shared" si="1"/>
        <v>1.664716430419318</v>
      </c>
      <c r="H27" s="24">
        <v>4190.2807109556998</v>
      </c>
      <c r="I27" s="20">
        <f t="shared" si="6"/>
        <v>2.5997868950498271</v>
      </c>
      <c r="J27" s="20">
        <v>53.737610651036199</v>
      </c>
      <c r="K27" s="20">
        <f t="shared" si="2"/>
        <v>2.4841050551480488</v>
      </c>
      <c r="L27" s="20">
        <v>37.320549999999997</v>
      </c>
      <c r="M27" s="23"/>
      <c r="N27" s="20">
        <v>3460.5521903651902</v>
      </c>
      <c r="O27" s="23"/>
      <c r="P27" s="20">
        <v>3251.18047008548</v>
      </c>
      <c r="Q27" s="23"/>
      <c r="R27" s="20">
        <v>52.479573675300699</v>
      </c>
      <c r="S27" s="20">
        <f t="shared" si="3"/>
        <v>0.67387476112641609</v>
      </c>
      <c r="T27" s="20">
        <v>0</v>
      </c>
      <c r="U27" s="20">
        <f t="shared" si="4"/>
        <v>-0.62693550572785872</v>
      </c>
      <c r="V27" s="20">
        <v>0</v>
      </c>
      <c r="W27" s="20">
        <f t="shared" si="5"/>
        <v>-0.50102401328050594</v>
      </c>
      <c r="X27" s="20">
        <v>2.6499999999999999E-2</v>
      </c>
      <c r="Y27" s="20">
        <f t="shared" si="7"/>
        <v>-0.55717696614707724</v>
      </c>
      <c r="Z27" s="20">
        <v>37.648449999999997</v>
      </c>
      <c r="AA27" s="20">
        <v>4148.77260916861</v>
      </c>
      <c r="AB27" s="24">
        <v>4190.2807109556998</v>
      </c>
      <c r="AC27" s="20">
        <v>106.21718432633701</v>
      </c>
      <c r="AD27" s="20">
        <v>0</v>
      </c>
      <c r="AE27" s="20">
        <v>0</v>
      </c>
      <c r="AF27" s="20">
        <v>2.6499999999999999E-2</v>
      </c>
    </row>
    <row r="28" spans="1:32" ht="20" customHeight="1">
      <c r="A28" s="29">
        <v>137</v>
      </c>
      <c r="B28" s="30" t="s">
        <v>36</v>
      </c>
      <c r="C28" s="21" t="s">
        <v>26</v>
      </c>
      <c r="D28" s="20">
        <v>7.2413030000000003</v>
      </c>
      <c r="E28" s="20">
        <f t="shared" si="0"/>
        <v>-0.37063542617884498</v>
      </c>
      <c r="F28" s="20">
        <v>3743.2181600621602</v>
      </c>
      <c r="G28" s="20">
        <f t="shared" si="1"/>
        <v>1.4070854370111017</v>
      </c>
      <c r="H28" s="20">
        <v>1992.7111114996101</v>
      </c>
      <c r="I28" s="20">
        <f t="shared" si="6"/>
        <v>0.65088265787939825</v>
      </c>
      <c r="J28" s="20">
        <v>15.524288778440299</v>
      </c>
      <c r="K28" s="20">
        <f t="shared" si="2"/>
        <v>-0.12216887628651704</v>
      </c>
      <c r="L28" s="20">
        <v>23.615079999999999</v>
      </c>
      <c r="M28" s="23"/>
      <c r="N28" s="20">
        <v>6865.5171561771504</v>
      </c>
      <c r="O28" s="23"/>
      <c r="P28" s="20">
        <v>4696.9230590520501</v>
      </c>
      <c r="Q28" s="23"/>
      <c r="R28" s="20">
        <v>93.932606698129206</v>
      </c>
      <c r="S28" s="20">
        <f t="shared" si="3"/>
        <v>2.161904769422204</v>
      </c>
      <c r="T28" s="20">
        <v>2</v>
      </c>
      <c r="U28" s="20">
        <f t="shared" si="4"/>
        <v>0.89562215103979825</v>
      </c>
      <c r="V28" s="20">
        <v>3.2500000000000001E-2</v>
      </c>
      <c r="W28" s="20">
        <f t="shared" si="5"/>
        <v>0.61742353151739149</v>
      </c>
      <c r="X28" s="20">
        <v>1.2500000000000001E-2</v>
      </c>
      <c r="Y28" s="20">
        <f t="shared" si="7"/>
        <v>-1.1250918181513787</v>
      </c>
      <c r="Z28" s="20">
        <v>23.371420000000001</v>
      </c>
      <c r="AA28" s="20">
        <v>6865.5171561771504</v>
      </c>
      <c r="AB28" s="20">
        <v>4696.9230590520501</v>
      </c>
      <c r="AC28" s="20">
        <v>109.456895476569</v>
      </c>
      <c r="AD28" s="20">
        <v>2</v>
      </c>
      <c r="AE28" s="20">
        <v>3.2500000000000001E-2</v>
      </c>
      <c r="AF28" s="20">
        <v>1.2500000000000001E-2</v>
      </c>
    </row>
    <row r="29" spans="1:32" ht="20" customHeight="1">
      <c r="A29" s="29">
        <v>128</v>
      </c>
      <c r="B29" s="30" t="s">
        <v>36</v>
      </c>
      <c r="C29" s="21" t="s">
        <v>25</v>
      </c>
      <c r="D29" s="20">
        <v>4.1728079999999999</v>
      </c>
      <c r="E29" s="20">
        <f t="shared" si="0"/>
        <v>-0.73678881507918026</v>
      </c>
      <c r="F29" s="20">
        <v>179.95505924630899</v>
      </c>
      <c r="G29" s="20">
        <f t="shared" si="1"/>
        <v>-0.85649967334992394</v>
      </c>
      <c r="H29" s="20">
        <v>714.38319090908999</v>
      </c>
      <c r="I29" s="20">
        <f t="shared" si="6"/>
        <v>-0.48279643085060064</v>
      </c>
      <c r="J29" s="20">
        <v>4.3385338155589697</v>
      </c>
      <c r="K29" s="20">
        <f t="shared" si="2"/>
        <v>-0.8850740657481837</v>
      </c>
      <c r="L29" s="20">
        <v>9.7706300000000006</v>
      </c>
      <c r="M29" s="23"/>
      <c r="N29" s="20">
        <v>1521.6202443667401</v>
      </c>
      <c r="O29" s="23"/>
      <c r="P29" s="20">
        <v>1073.8250089355099</v>
      </c>
      <c r="Q29" s="23"/>
      <c r="R29" s="20">
        <v>39.412493030739199</v>
      </c>
      <c r="S29" s="20">
        <f t="shared" si="3"/>
        <v>0.20480876759053898</v>
      </c>
      <c r="T29" s="20">
        <v>2</v>
      </c>
      <c r="U29" s="20">
        <f t="shared" si="4"/>
        <v>0.89562215103979825</v>
      </c>
      <c r="V29" s="20">
        <v>3.7499999999999999E-2</v>
      </c>
      <c r="W29" s="20">
        <f t="shared" si="5"/>
        <v>0.78949238456322179</v>
      </c>
      <c r="X29" s="20">
        <v>0.03</v>
      </c>
      <c r="Y29" s="20">
        <f t="shared" si="7"/>
        <v>-0.41519825314600189</v>
      </c>
      <c r="Z29" s="20">
        <v>9.7643540000000009</v>
      </c>
      <c r="AA29" s="20">
        <v>1521.6202443667401</v>
      </c>
      <c r="AB29" s="20">
        <v>1073.8250089355099</v>
      </c>
      <c r="AC29" s="20">
        <v>43.751026846298203</v>
      </c>
      <c r="AD29" s="20">
        <v>2</v>
      </c>
      <c r="AE29" s="20">
        <v>3.7499999999999999E-2</v>
      </c>
      <c r="AF29" s="20">
        <v>0.03</v>
      </c>
    </row>
    <row r="30" spans="1:32" ht="20" customHeight="1">
      <c r="A30" s="29">
        <v>129</v>
      </c>
      <c r="B30" s="30" t="s">
        <v>36</v>
      </c>
      <c r="C30" s="21" t="s">
        <v>25</v>
      </c>
      <c r="D30" s="20">
        <v>9.9127860000000005</v>
      </c>
      <c r="E30" s="20">
        <f t="shared" si="0"/>
        <v>-5.1856169950748064E-2</v>
      </c>
      <c r="F30" s="20">
        <v>775.938769230768</v>
      </c>
      <c r="G30" s="20">
        <f t="shared" si="1"/>
        <v>-0.4778973041817135</v>
      </c>
      <c r="H30" s="20">
        <v>992.80638461538297</v>
      </c>
      <c r="I30" s="20">
        <f t="shared" si="6"/>
        <v>-0.23587813434931171</v>
      </c>
      <c r="J30" s="20">
        <v>15.050398630253</v>
      </c>
      <c r="K30" s="20">
        <f t="shared" si="2"/>
        <v>-0.15448973924896853</v>
      </c>
      <c r="L30" s="20">
        <v>9.9010700000000007</v>
      </c>
      <c r="M30" s="23"/>
      <c r="N30" s="20">
        <v>719.26819735819402</v>
      </c>
      <c r="O30" s="23"/>
      <c r="P30" s="20">
        <v>766.26749689199801</v>
      </c>
      <c r="Q30" s="23"/>
      <c r="R30" s="20">
        <v>14.184851621642</v>
      </c>
      <c r="S30" s="20">
        <f t="shared" si="3"/>
        <v>-0.70078208349600946</v>
      </c>
      <c r="T30" s="20">
        <v>0</v>
      </c>
      <c r="U30" s="20">
        <f t="shared" si="4"/>
        <v>-0.62693550572785872</v>
      </c>
      <c r="V30" s="20">
        <v>0</v>
      </c>
      <c r="W30" s="20">
        <f t="shared" si="5"/>
        <v>-0.50102401328050594</v>
      </c>
      <c r="X30" s="20">
        <v>2.8000000000000001E-2</v>
      </c>
      <c r="Y30" s="20">
        <f t="shared" si="7"/>
        <v>-0.49632894628947344</v>
      </c>
      <c r="Z30" s="20">
        <v>9.9127860000000005</v>
      </c>
      <c r="AA30" s="20">
        <v>775.938769230768</v>
      </c>
      <c r="AB30" s="20">
        <v>992.80638461538297</v>
      </c>
      <c r="AC30" s="20">
        <v>29.235250251895</v>
      </c>
      <c r="AD30" s="20">
        <v>0</v>
      </c>
      <c r="AE30" s="20">
        <v>0</v>
      </c>
      <c r="AF30" s="20">
        <v>2.8000000000000001E-2</v>
      </c>
    </row>
    <row r="31" spans="1:32" ht="20" customHeight="1">
      <c r="A31" s="29">
        <v>130</v>
      </c>
      <c r="B31" s="30" t="s">
        <v>36</v>
      </c>
      <c r="C31" s="21" t="s">
        <v>25</v>
      </c>
      <c r="D31" s="20">
        <v>3.9418690000000001</v>
      </c>
      <c r="E31" s="20">
        <f t="shared" si="0"/>
        <v>-0.76434600434598832</v>
      </c>
      <c r="F31" s="20">
        <v>1134.70718919969</v>
      </c>
      <c r="G31" s="20">
        <f t="shared" si="1"/>
        <v>-0.24998742760721565</v>
      </c>
      <c r="H31" s="20">
        <v>464.44274475524401</v>
      </c>
      <c r="I31" s="20">
        <f t="shared" si="6"/>
        <v>-0.70445493698849959</v>
      </c>
      <c r="J31" s="20">
        <v>8.4114555312504606</v>
      </c>
      <c r="K31" s="20">
        <f t="shared" si="2"/>
        <v>-0.60728744128848267</v>
      </c>
      <c r="L31" s="20">
        <v>8.8430479999999996</v>
      </c>
      <c r="M31" s="23"/>
      <c r="N31" s="20">
        <v>1116.7111604506599</v>
      </c>
      <c r="O31" s="23"/>
      <c r="P31" s="20">
        <v>1020.12711383061</v>
      </c>
      <c r="Q31" s="23"/>
      <c r="R31" s="20">
        <v>29.044170897732801</v>
      </c>
      <c r="S31" s="20">
        <f t="shared" si="3"/>
        <v>-0.1673805113240916</v>
      </c>
      <c r="T31" s="20">
        <v>3</v>
      </c>
      <c r="U31" s="20">
        <f t="shared" si="4"/>
        <v>1.6569009794236269</v>
      </c>
      <c r="V31" s="20">
        <v>6.4500000000000002E-2</v>
      </c>
      <c r="W31" s="20">
        <f t="shared" si="5"/>
        <v>1.7186641910107059</v>
      </c>
      <c r="X31" s="20">
        <v>1.8499999999999999E-2</v>
      </c>
      <c r="Y31" s="20">
        <f t="shared" si="7"/>
        <v>-0.88169973872096385</v>
      </c>
      <c r="Z31" s="20">
        <v>8.8430479999999996</v>
      </c>
      <c r="AA31" s="20">
        <v>1134.70718919969</v>
      </c>
      <c r="AB31" s="20">
        <v>1020.12711383061</v>
      </c>
      <c r="AC31" s="20">
        <v>37.455626428983201</v>
      </c>
      <c r="AD31" s="20">
        <v>3</v>
      </c>
      <c r="AE31" s="20">
        <v>6.4500000000000002E-2</v>
      </c>
      <c r="AF31" s="20">
        <v>1.8499999999999999E-2</v>
      </c>
    </row>
    <row r="32" spans="1:32" ht="20" customHeight="1">
      <c r="A32" s="29">
        <v>131</v>
      </c>
      <c r="B32" s="30" t="s">
        <v>36</v>
      </c>
      <c r="C32" s="21" t="s">
        <v>25</v>
      </c>
      <c r="D32" s="20">
        <v>20.420719999999999</v>
      </c>
      <c r="E32" s="20">
        <f t="shared" si="0"/>
        <v>1.2020209406331226</v>
      </c>
      <c r="F32" s="20">
        <v>1482.06701243201</v>
      </c>
      <c r="G32" s="20">
        <f t="shared" si="1"/>
        <v>-2.9324933269851212E-2</v>
      </c>
      <c r="H32" s="20">
        <v>1430.1775889665901</v>
      </c>
      <c r="I32" s="20">
        <f t="shared" si="6"/>
        <v>0.15200245591157166</v>
      </c>
      <c r="J32" s="20">
        <v>28.564784192745702</v>
      </c>
      <c r="K32" s="20">
        <f t="shared" si="2"/>
        <v>0.76723569745376019</v>
      </c>
      <c r="L32" s="20">
        <v>20.341550000000002</v>
      </c>
      <c r="M32" s="23"/>
      <c r="N32" s="24">
        <v>1682.4467055166999</v>
      </c>
      <c r="O32" s="23"/>
      <c r="P32" s="20">
        <v>975.08608780109103</v>
      </c>
      <c r="Q32" s="23"/>
      <c r="R32" s="20">
        <v>69.291232441449594</v>
      </c>
      <c r="S32" s="20">
        <f t="shared" si="3"/>
        <v>1.2773590156918626</v>
      </c>
      <c r="T32" s="20">
        <v>3</v>
      </c>
      <c r="U32" s="20">
        <f t="shared" si="4"/>
        <v>1.6569009794236269</v>
      </c>
      <c r="V32" s="20">
        <v>4.65E-2</v>
      </c>
      <c r="W32" s="20">
        <f t="shared" si="5"/>
        <v>1.0992163200457166</v>
      </c>
      <c r="X32" s="20">
        <v>6.1499999999999999E-2</v>
      </c>
      <c r="Y32" s="20">
        <f t="shared" si="7"/>
        <v>0.8626101638636765</v>
      </c>
      <c r="Z32" s="20">
        <v>20.420719999999999</v>
      </c>
      <c r="AA32" s="24">
        <v>1682.4467055166999</v>
      </c>
      <c r="AB32" s="20">
        <v>1430.1775889665901</v>
      </c>
      <c r="AC32" s="20">
        <v>97.856016634195399</v>
      </c>
      <c r="AD32" s="20">
        <v>3</v>
      </c>
      <c r="AE32" s="20">
        <v>4.65E-2</v>
      </c>
      <c r="AF32" s="20">
        <v>6.1499999999999999E-2</v>
      </c>
    </row>
    <row r="33" spans="1:32" ht="20" customHeight="1">
      <c r="A33" s="29">
        <v>132</v>
      </c>
      <c r="B33" s="30" t="s">
        <v>36</v>
      </c>
      <c r="C33" s="21" t="s">
        <v>25</v>
      </c>
      <c r="D33" s="20">
        <v>8.1498799999999996</v>
      </c>
      <c r="E33" s="20">
        <f t="shared" si="0"/>
        <v>-0.26221792912348085</v>
      </c>
      <c r="F33" s="20">
        <v>857.86564374514296</v>
      </c>
      <c r="G33" s="20">
        <f t="shared" si="1"/>
        <v>-0.42585274613414897</v>
      </c>
      <c r="H33" s="20">
        <v>1037.7202338772299</v>
      </c>
      <c r="I33" s="20">
        <f t="shared" si="6"/>
        <v>-0.19604649891182097</v>
      </c>
      <c r="J33" s="20">
        <v>10.336637527622299</v>
      </c>
      <c r="K33" s="20">
        <f t="shared" si="2"/>
        <v>-0.47598371252238086</v>
      </c>
      <c r="L33" s="20">
        <v>18.553129999999999</v>
      </c>
      <c r="M33" s="23"/>
      <c r="N33" s="20">
        <v>1550.2341763791701</v>
      </c>
      <c r="O33" s="23"/>
      <c r="P33" s="20">
        <v>1838.4563016550101</v>
      </c>
      <c r="Q33" s="23"/>
      <c r="R33" s="20">
        <v>106.88870224118099</v>
      </c>
      <c r="S33" s="20">
        <f t="shared" si="3"/>
        <v>2.6269867562527276</v>
      </c>
      <c r="T33" s="20">
        <v>3</v>
      </c>
      <c r="U33" s="20">
        <f t="shared" si="4"/>
        <v>1.6569009794236269</v>
      </c>
      <c r="V33" s="20">
        <v>4.3499999999999997E-2</v>
      </c>
      <c r="W33" s="20">
        <f t="shared" si="5"/>
        <v>0.99597500821821816</v>
      </c>
      <c r="X33" s="20">
        <v>0.13950000000000001</v>
      </c>
      <c r="Y33" s="20">
        <f t="shared" si="7"/>
        <v>4.0267071964590704</v>
      </c>
      <c r="Z33" s="20">
        <v>18.553129999999999</v>
      </c>
      <c r="AA33" s="20">
        <v>1550.2341763791701</v>
      </c>
      <c r="AB33" s="20">
        <v>1838.4563016550101</v>
      </c>
      <c r="AC33" s="20">
        <v>117.225339768803</v>
      </c>
      <c r="AD33" s="20">
        <v>3</v>
      </c>
      <c r="AE33" s="20">
        <v>4.3499999999999997E-2</v>
      </c>
      <c r="AF33" s="20">
        <v>0.13950000000000001</v>
      </c>
    </row>
    <row r="34" spans="1:32" ht="20" customHeight="1">
      <c r="A34" s="29">
        <v>133</v>
      </c>
      <c r="B34" s="30" t="s">
        <v>36</v>
      </c>
      <c r="C34" s="21" t="s">
        <v>25</v>
      </c>
      <c r="D34" s="20">
        <v>9.6240699999999997</v>
      </c>
      <c r="E34" s="20">
        <f t="shared" si="0"/>
        <v>-8.6307698087424015E-2</v>
      </c>
      <c r="F34" s="20">
        <v>917.58449766899696</v>
      </c>
      <c r="G34" s="20">
        <f t="shared" si="1"/>
        <v>-0.38791597168745984</v>
      </c>
      <c r="H34" s="20">
        <v>836.28578943278899</v>
      </c>
      <c r="I34" s="20">
        <f t="shared" si="6"/>
        <v>-0.37468768615203724</v>
      </c>
      <c r="J34" s="20">
        <v>13.989490196062</v>
      </c>
      <c r="K34" s="20">
        <f t="shared" si="2"/>
        <v>-0.22684717535174176</v>
      </c>
      <c r="L34" s="20">
        <v>9.623462</v>
      </c>
      <c r="M34" s="23"/>
      <c r="N34" s="20">
        <v>678.60537140636995</v>
      </c>
      <c r="O34" s="23"/>
      <c r="P34" s="20">
        <v>679.898872960375</v>
      </c>
      <c r="Q34" s="23"/>
      <c r="R34" s="20">
        <v>10.762877843921601</v>
      </c>
      <c r="S34" s="20">
        <f t="shared" si="3"/>
        <v>-0.82361989046769835</v>
      </c>
      <c r="T34" s="20">
        <v>0</v>
      </c>
      <c r="U34" s="20">
        <f t="shared" si="4"/>
        <v>-0.62693550572785872</v>
      </c>
      <c r="V34" s="20">
        <v>0</v>
      </c>
      <c r="W34" s="20">
        <f t="shared" si="5"/>
        <v>-0.50102401328050594</v>
      </c>
      <c r="X34" s="20">
        <v>2.6499999999999999E-2</v>
      </c>
      <c r="Y34" s="20">
        <f t="shared" si="7"/>
        <v>-0.55717696614707724</v>
      </c>
      <c r="Z34" s="20">
        <v>9.6240699999999997</v>
      </c>
      <c r="AA34" s="20">
        <v>917.58449766899696</v>
      </c>
      <c r="AB34" s="20">
        <v>836.28578943278899</v>
      </c>
      <c r="AC34" s="20">
        <v>24.752368039983601</v>
      </c>
      <c r="AD34" s="20">
        <v>0</v>
      </c>
      <c r="AE34" s="20">
        <v>0</v>
      </c>
      <c r="AF34" s="20">
        <v>2.6499999999999999E-2</v>
      </c>
    </row>
    <row r="35" spans="1:32" ht="20" customHeight="1">
      <c r="A35" s="29">
        <v>136</v>
      </c>
      <c r="B35" s="30" t="s">
        <v>36</v>
      </c>
      <c r="C35" s="21" t="s">
        <v>25</v>
      </c>
      <c r="D35" s="20">
        <v>6.5248020000000002</v>
      </c>
      <c r="E35" s="20">
        <f t="shared" si="0"/>
        <v>-0.45613312759288643</v>
      </c>
      <c r="F35" s="20">
        <v>1497.3861981351899</v>
      </c>
      <c r="G35" s="20">
        <f t="shared" si="1"/>
        <v>-1.9593324999714168E-2</v>
      </c>
      <c r="H35" s="20">
        <v>669.42686285936202</v>
      </c>
      <c r="I35" s="20">
        <f t="shared" si="6"/>
        <v>-0.5226657384008252</v>
      </c>
      <c r="J35" s="20">
        <v>13.676471002694001</v>
      </c>
      <c r="K35" s="20">
        <f t="shared" si="2"/>
        <v>-0.2481961113702757</v>
      </c>
      <c r="L35" s="20">
        <v>11.544320000000001</v>
      </c>
      <c r="M35" s="23"/>
      <c r="N35" s="20">
        <v>3036.59557109557</v>
      </c>
      <c r="O35" s="23"/>
      <c r="P35" s="20">
        <v>1498.8638671328699</v>
      </c>
      <c r="Q35" s="23"/>
      <c r="R35" s="20">
        <v>69.653796251432993</v>
      </c>
      <c r="S35" s="20">
        <f t="shared" si="3"/>
        <v>1.29037388552974</v>
      </c>
      <c r="T35" s="20">
        <v>2</v>
      </c>
      <c r="U35" s="20">
        <f t="shared" si="4"/>
        <v>0.89562215103979825</v>
      </c>
      <c r="V35" s="20">
        <v>3.7499999999999999E-2</v>
      </c>
      <c r="W35" s="20">
        <f t="shared" si="5"/>
        <v>0.78949238456322179</v>
      </c>
      <c r="X35" s="20">
        <v>2.9000000000000001E-2</v>
      </c>
      <c r="Y35" s="20">
        <f t="shared" si="7"/>
        <v>-0.45576359971773761</v>
      </c>
      <c r="Z35" s="20">
        <v>11.53021</v>
      </c>
      <c r="AA35" s="20">
        <v>3036.59557109557</v>
      </c>
      <c r="AB35" s="20">
        <v>1498.8638671328699</v>
      </c>
      <c r="AC35" s="20">
        <v>83.330267254126994</v>
      </c>
      <c r="AD35" s="20">
        <v>2</v>
      </c>
      <c r="AE35" s="20">
        <v>3.7499999999999999E-2</v>
      </c>
      <c r="AF35" s="20">
        <v>2.9000000000000001E-2</v>
      </c>
    </row>
    <row r="36" spans="1:32" ht="20" customHeight="1">
      <c r="A36" s="29">
        <v>137</v>
      </c>
      <c r="B36" s="30" t="s">
        <v>36</v>
      </c>
      <c r="C36" s="21" t="s">
        <v>25</v>
      </c>
      <c r="D36" s="20">
        <v>8.6017220000000005</v>
      </c>
      <c r="E36" s="20">
        <f t="shared" si="0"/>
        <v>-0.20830111337259788</v>
      </c>
      <c r="F36" s="20">
        <v>1403.2743057498101</v>
      </c>
      <c r="G36" s="20">
        <f t="shared" si="1"/>
        <v>-7.9378491652906086E-2</v>
      </c>
      <c r="H36" s="20">
        <v>869.60137451437299</v>
      </c>
      <c r="I36" s="20">
        <f t="shared" si="6"/>
        <v>-0.345141916614007</v>
      </c>
      <c r="J36" s="20">
        <v>20.690932498171499</v>
      </c>
      <c r="K36" s="20">
        <f t="shared" si="2"/>
        <v>0.23021317740252001</v>
      </c>
      <c r="L36" s="20">
        <v>16.399339999999999</v>
      </c>
      <c r="M36" s="23"/>
      <c r="N36" s="20">
        <v>1128.5444522144501</v>
      </c>
      <c r="O36" s="23"/>
      <c r="P36" s="20">
        <v>1490.3121802641799</v>
      </c>
      <c r="Q36" s="23"/>
      <c r="R36" s="20">
        <v>50.961650625174698</v>
      </c>
      <c r="S36" s="20">
        <f t="shared" si="3"/>
        <v>0.61938622592978843</v>
      </c>
      <c r="T36" s="20">
        <v>0</v>
      </c>
      <c r="U36" s="20">
        <f t="shared" si="4"/>
        <v>-0.62693550572785872</v>
      </c>
      <c r="V36" s="20">
        <v>0</v>
      </c>
      <c r="W36" s="20">
        <f t="shared" si="5"/>
        <v>-0.50102401328050594</v>
      </c>
      <c r="X36" s="20">
        <v>6.4000000000000001E-2</v>
      </c>
      <c r="Y36" s="20">
        <f t="shared" si="7"/>
        <v>0.96402353029301613</v>
      </c>
      <c r="Z36" s="20">
        <v>16.399339999999999</v>
      </c>
      <c r="AA36" s="20">
        <v>1403.2743057498101</v>
      </c>
      <c r="AB36" s="20">
        <v>1490.3121802641799</v>
      </c>
      <c r="AC36" s="20">
        <v>71.652583123346105</v>
      </c>
      <c r="AD36" s="20">
        <v>0</v>
      </c>
      <c r="AE36" s="20">
        <v>0</v>
      </c>
      <c r="AF36" s="20">
        <v>6.4000000000000001E-2</v>
      </c>
    </row>
    <row r="37" spans="1:32" ht="20" customHeight="1">
      <c r="A37" s="31"/>
      <c r="B37" s="3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</row>
    <row r="38" spans="1:32" ht="20" customHeight="1">
      <c r="A38" s="31"/>
      <c r="B38" s="32"/>
      <c r="C38" s="21" t="s">
        <v>47</v>
      </c>
      <c r="D38" s="20">
        <f t="shared" ref="D38:K38" si="8">AVERAGE(D3:D36)</f>
        <v>10.347359058823532</v>
      </c>
      <c r="E38" s="20">
        <f t="shared" si="8"/>
        <v>-3.3959763106181257E-16</v>
      </c>
      <c r="F38" s="20">
        <f t="shared" si="8"/>
        <v>1528.2293821065844</v>
      </c>
      <c r="G38" s="20">
        <f t="shared" si="8"/>
        <v>2.1633022171004888E-16</v>
      </c>
      <c r="H38" s="20">
        <f t="shared" si="8"/>
        <v>1258.7807754223218</v>
      </c>
      <c r="I38" s="20">
        <f t="shared" si="8"/>
        <v>-4.081702296416017E-17</v>
      </c>
      <c r="J38" s="20">
        <f t="shared" si="8"/>
        <v>17.315535099881409</v>
      </c>
      <c r="K38" s="20">
        <f t="shared" si="8"/>
        <v>-2.4490213778496099E-17</v>
      </c>
      <c r="L38" s="23"/>
      <c r="M38" s="23"/>
      <c r="N38" s="23"/>
      <c r="O38" s="23"/>
      <c r="P38" s="23"/>
      <c r="Q38" s="23"/>
      <c r="R38" s="20">
        <f t="shared" ref="R38:AF38" si="9">AVERAGE(R3:R36)</f>
        <v>33.707000158307956</v>
      </c>
      <c r="S38" s="20">
        <f t="shared" si="9"/>
        <v>-2.2204460492503131E-16</v>
      </c>
      <c r="T38" s="20">
        <f t="shared" si="9"/>
        <v>0.82352941176470584</v>
      </c>
      <c r="U38" s="20">
        <f t="shared" si="9"/>
        <v>-6.8572598579789083E-17</v>
      </c>
      <c r="V38" s="20">
        <f t="shared" si="9"/>
        <v>1.4558823529411761E-2</v>
      </c>
      <c r="W38" s="20">
        <f t="shared" si="9"/>
        <v>2.1551388125076568E-16</v>
      </c>
      <c r="X38" s="20">
        <f t="shared" si="9"/>
        <v>4.0235294117647057E-2</v>
      </c>
      <c r="Y38" s="20">
        <f t="shared" si="9"/>
        <v>6.5307236742656269E-17</v>
      </c>
      <c r="Z38" s="20">
        <f t="shared" si="9"/>
        <v>12.59896291176471</v>
      </c>
      <c r="AA38" s="20">
        <f t="shared" si="9"/>
        <v>1928.6147363030739</v>
      </c>
      <c r="AB38" s="20">
        <f t="shared" si="9"/>
        <v>1558.225948954019</v>
      </c>
      <c r="AC38" s="20">
        <f t="shared" si="9"/>
        <v>51.022535258189315</v>
      </c>
      <c r="AD38" s="20">
        <f t="shared" si="9"/>
        <v>0.82352941176470584</v>
      </c>
      <c r="AE38" s="20">
        <f t="shared" si="9"/>
        <v>1.4558823529411761E-2</v>
      </c>
      <c r="AF38" s="20">
        <f t="shared" si="9"/>
        <v>4.0235294117647057E-2</v>
      </c>
    </row>
    <row r="39" spans="1:32" ht="20" customHeight="1">
      <c r="A39" s="31"/>
      <c r="B39" s="32"/>
      <c r="C39" s="21" t="s">
        <v>48</v>
      </c>
      <c r="D39" s="20">
        <f t="shared" ref="D39:K39" si="10">STDEV(D3:D36)</f>
        <v>8.3803539527944295</v>
      </c>
      <c r="E39" s="20">
        <f t="shared" si="10"/>
        <v>1.0000000000000009</v>
      </c>
      <c r="F39" s="20">
        <f t="shared" si="10"/>
        <v>1574.16793585797</v>
      </c>
      <c r="G39" s="20">
        <f t="shared" si="10"/>
        <v>0.99999999999999978</v>
      </c>
      <c r="H39" s="20">
        <f t="shared" si="10"/>
        <v>1127.5923965595623</v>
      </c>
      <c r="I39" s="20">
        <f t="shared" si="10"/>
        <v>1</v>
      </c>
      <c r="J39" s="20">
        <f t="shared" si="10"/>
        <v>14.662051218676858</v>
      </c>
      <c r="K39" s="20">
        <f t="shared" si="10"/>
        <v>0.99999999999999944</v>
      </c>
      <c r="L39" s="23"/>
      <c r="M39" s="23"/>
      <c r="N39" s="23"/>
      <c r="O39" s="23"/>
      <c r="P39" s="23"/>
      <c r="Q39" s="23"/>
      <c r="R39" s="20">
        <f t="shared" ref="R39:AF39" si="11">STDEV(R3:R36)</f>
        <v>27.857659315825135</v>
      </c>
      <c r="S39" s="20">
        <f t="shared" si="11"/>
        <v>1.0000000000000004</v>
      </c>
      <c r="T39" s="20">
        <f t="shared" si="11"/>
        <v>1.3135791548583706</v>
      </c>
      <c r="U39" s="20">
        <f t="shared" si="11"/>
        <v>1</v>
      </c>
      <c r="V39" s="20">
        <f t="shared" si="11"/>
        <v>2.905813522606706E-2</v>
      </c>
      <c r="W39" s="20">
        <f t="shared" si="11"/>
        <v>0.99999999999999989</v>
      </c>
      <c r="X39" s="20">
        <f t="shared" si="11"/>
        <v>2.465158280434258E-2</v>
      </c>
      <c r="Y39" s="20">
        <f t="shared" si="11"/>
        <v>0.99999999999999956</v>
      </c>
      <c r="Z39" s="20">
        <f t="shared" si="11"/>
        <v>8.3575398308529909</v>
      </c>
      <c r="AA39" s="20">
        <f t="shared" si="11"/>
        <v>1876.8594910547442</v>
      </c>
      <c r="AB39" s="20">
        <f t="shared" si="11"/>
        <v>1230.9967991313958</v>
      </c>
      <c r="AC39" s="20">
        <f t="shared" si="11"/>
        <v>35.424615847985521</v>
      </c>
      <c r="AD39" s="20">
        <f t="shared" si="11"/>
        <v>1.3135791548583706</v>
      </c>
      <c r="AE39" s="20">
        <f t="shared" si="11"/>
        <v>2.905813522606706E-2</v>
      </c>
      <c r="AF39" s="20">
        <f t="shared" si="11"/>
        <v>2.465158280434258E-2</v>
      </c>
    </row>
    <row r="40" spans="1:32" ht="20" customHeight="1">
      <c r="A40" s="31"/>
      <c r="B40" s="3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</row>
  </sheetData>
  <mergeCells count="1">
    <mergeCell ref="A1:AF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V44"/>
  <sheetViews>
    <sheetView showGridLines="0" topLeftCell="C2" zoomScale="60" zoomScaleNormal="60" workbookViewId="0">
      <pane xSplit="1" topLeftCell="D1" activePane="topRight" state="frozen"/>
      <selection activeCell="C2" sqref="C2"/>
      <selection pane="topRight" activeCell="V2" sqref="V2"/>
    </sheetView>
  </sheetViews>
  <sheetFormatPr baseColWidth="10" defaultColWidth="16.33203125" defaultRowHeight="20" customHeight="1"/>
  <cols>
    <col min="1" max="2" width="16.33203125" style="38" hidden="1" customWidth="1"/>
    <col min="3" max="11" width="16.33203125" style="38" customWidth="1"/>
    <col min="12" max="14" width="16.33203125" style="38" hidden="1" customWidth="1"/>
    <col min="15" max="22" width="16.33203125" style="38" customWidth="1"/>
    <col min="23" max="29" width="16.33203125" style="38" hidden="1" customWidth="1"/>
    <col min="30" max="256" width="16.33203125" style="38" customWidth="1"/>
  </cols>
  <sheetData>
    <row r="1" spans="1:29" ht="27.5" hidden="1" customHeight="1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ht="32.25" customHeight="1">
      <c r="A2" s="14" t="s">
        <v>1</v>
      </c>
      <c r="B2" s="14" t="s">
        <v>2</v>
      </c>
      <c r="C2" s="14" t="s">
        <v>3</v>
      </c>
      <c r="D2" s="14" t="s">
        <v>4</v>
      </c>
      <c r="E2" s="15" t="s">
        <v>38</v>
      </c>
      <c r="F2" s="14" t="s">
        <v>5</v>
      </c>
      <c r="G2" s="15" t="s">
        <v>38</v>
      </c>
      <c r="H2" s="14" t="s">
        <v>6</v>
      </c>
      <c r="I2" s="15" t="s">
        <v>38</v>
      </c>
      <c r="J2" s="14" t="s">
        <v>7</v>
      </c>
      <c r="K2" s="15" t="s">
        <v>38</v>
      </c>
      <c r="L2" s="14" t="s">
        <v>8</v>
      </c>
      <c r="M2" s="14" t="s">
        <v>9</v>
      </c>
      <c r="N2" s="14" t="s">
        <v>10</v>
      </c>
      <c r="O2" s="14" t="s">
        <v>11</v>
      </c>
      <c r="P2" s="15" t="s">
        <v>38</v>
      </c>
      <c r="Q2" s="14" t="s">
        <v>12</v>
      </c>
      <c r="R2" s="15" t="s">
        <v>38</v>
      </c>
      <c r="S2" s="14" t="s">
        <v>13</v>
      </c>
      <c r="T2" s="15" t="s">
        <v>38</v>
      </c>
      <c r="U2" s="14" t="s">
        <v>14</v>
      </c>
      <c r="V2" s="15" t="s">
        <v>38</v>
      </c>
      <c r="W2" s="14" t="s">
        <v>15</v>
      </c>
      <c r="X2" s="14" t="s">
        <v>16</v>
      </c>
      <c r="Y2" s="14" t="s">
        <v>17</v>
      </c>
      <c r="Z2" s="14" t="s">
        <v>18</v>
      </c>
      <c r="AA2" s="14" t="s">
        <v>19</v>
      </c>
      <c r="AB2" s="14" t="s">
        <v>20</v>
      </c>
      <c r="AC2" s="14" t="s">
        <v>21</v>
      </c>
    </row>
    <row r="3" spans="1:29" ht="20.25" customHeight="1">
      <c r="A3" s="26">
        <v>111</v>
      </c>
      <c r="B3" s="27" t="s">
        <v>32</v>
      </c>
      <c r="C3" s="17" t="s">
        <v>23</v>
      </c>
      <c r="D3" s="16">
        <v>4.0395510000000003</v>
      </c>
      <c r="E3" s="16">
        <f t="shared" ref="E3:E41" si="0">(D3-VALUE(D$43))/D$44</f>
        <v>-1.0794348275831809</v>
      </c>
      <c r="F3" s="16">
        <v>563.30105322455199</v>
      </c>
      <c r="G3" s="16">
        <f t="shared" ref="G3:G41" si="1">(F3-VALUE(F$43))/F$44</f>
        <v>-0.85761638027738329</v>
      </c>
      <c r="H3" s="16">
        <v>294.59752719502598</v>
      </c>
      <c r="I3" s="16">
        <f t="shared" ref="I3:I41" si="2">(H3-VALUE(H$43))/H$44</f>
        <v>-1.3167740259363023</v>
      </c>
      <c r="J3" s="16">
        <v>11.3161487692033</v>
      </c>
      <c r="K3" s="16">
        <f>(J3-VALUE(J$43))/J$44</f>
        <v>-0.59560638544441147</v>
      </c>
      <c r="L3" s="16">
        <v>4.2105759999999997</v>
      </c>
      <c r="M3" s="16">
        <v>584.42818414918202</v>
      </c>
      <c r="N3" s="16">
        <v>513.71089541569597</v>
      </c>
      <c r="O3" s="16">
        <v>11.5593851341602</v>
      </c>
      <c r="P3" s="16">
        <f t="shared" ref="P3:P41" si="3">(O3-VALUE(O$43))/O$44</f>
        <v>-0.69202588479323091</v>
      </c>
      <c r="Q3" s="16">
        <v>0</v>
      </c>
      <c r="R3" s="16">
        <f t="shared" ref="R3:R41" si="4">(Q3-VALUE(Q$43))/Q$44</f>
        <v>-0.66449409726394781</v>
      </c>
      <c r="S3" s="16">
        <v>0</v>
      </c>
      <c r="T3" s="16">
        <f>(S3-VALUE(S$43))/S$44</f>
        <v>-0.63380603342199826</v>
      </c>
      <c r="U3" s="16">
        <v>3.4500000000000003E-2</v>
      </c>
      <c r="V3" s="16">
        <f t="shared" ref="V3:V41" si="5">(U3-VALUE(U$43))/U$44</f>
        <v>-0.50896664398283142</v>
      </c>
      <c r="W3" s="16">
        <v>4.1729289999999999</v>
      </c>
      <c r="X3" s="16">
        <v>584.42818414918202</v>
      </c>
      <c r="Y3" s="16">
        <v>513.71089541569597</v>
      </c>
      <c r="Z3" s="16">
        <v>22.8755339033635</v>
      </c>
      <c r="AA3" s="16">
        <v>0</v>
      </c>
      <c r="AB3" s="16">
        <v>0</v>
      </c>
      <c r="AC3" s="16">
        <v>3.4500000000000003E-2</v>
      </c>
    </row>
    <row r="4" spans="1:29" ht="20" customHeight="1">
      <c r="A4" s="29">
        <v>112</v>
      </c>
      <c r="B4" s="30" t="s">
        <v>32</v>
      </c>
      <c r="C4" s="21" t="s">
        <v>23</v>
      </c>
      <c r="D4" s="20">
        <v>7.8466370000000003</v>
      </c>
      <c r="E4" s="20">
        <f t="shared" si="0"/>
        <v>-0.32461257172114766</v>
      </c>
      <c r="F4" s="20">
        <v>525.01609790209704</v>
      </c>
      <c r="G4" s="20">
        <f t="shared" si="1"/>
        <v>-0.93605885193756988</v>
      </c>
      <c r="H4" s="20">
        <v>945.22859984459899</v>
      </c>
      <c r="I4" s="20">
        <f t="shared" si="2"/>
        <v>0.31547858257888689</v>
      </c>
      <c r="J4" s="20">
        <v>9.4732381371131904</v>
      </c>
      <c r="K4" s="20">
        <f t="shared" ref="K4:K41" si="6">(J4-VALUE(J$43))/J$44</f>
        <v>-0.80862380752283025</v>
      </c>
      <c r="L4" s="20">
        <v>12.44453</v>
      </c>
      <c r="M4" s="20">
        <v>641.70337762237602</v>
      </c>
      <c r="N4" s="20">
        <v>743.81905283605101</v>
      </c>
      <c r="O4" s="20">
        <v>33.047924259317597</v>
      </c>
      <c r="P4" s="20">
        <f t="shared" si="3"/>
        <v>0.12483367712180025</v>
      </c>
      <c r="Q4" s="20">
        <v>2</v>
      </c>
      <c r="R4" s="20">
        <f t="shared" si="4"/>
        <v>1.0631905556223165</v>
      </c>
      <c r="S4" s="20">
        <v>3.15E-2</v>
      </c>
      <c r="T4" s="20">
        <f t="shared" ref="T4:T41" si="7">(S4-VALUE(S$43))/S$44</f>
        <v>0.72982043253058504</v>
      </c>
      <c r="U4" s="20">
        <v>9.7000000000000003E-2</v>
      </c>
      <c r="V4" s="20">
        <f t="shared" si="5"/>
        <v>0.6349763663520247</v>
      </c>
      <c r="W4" s="20">
        <v>12.44453</v>
      </c>
      <c r="X4" s="20">
        <v>641.70337762237602</v>
      </c>
      <c r="Y4" s="20">
        <v>945.22859984459899</v>
      </c>
      <c r="Z4" s="20">
        <v>42.521162396430803</v>
      </c>
      <c r="AA4" s="20">
        <v>2</v>
      </c>
      <c r="AB4" s="20">
        <v>3.15E-2</v>
      </c>
      <c r="AC4" s="20">
        <v>9.7000000000000003E-2</v>
      </c>
    </row>
    <row r="5" spans="1:29" ht="20" customHeight="1">
      <c r="A5" s="29">
        <v>113</v>
      </c>
      <c r="B5" s="30" t="s">
        <v>32</v>
      </c>
      <c r="C5" s="21" t="s">
        <v>23</v>
      </c>
      <c r="D5" s="20">
        <v>4.2651779999999997</v>
      </c>
      <c r="E5" s="20">
        <f t="shared" si="0"/>
        <v>-1.034700277031031</v>
      </c>
      <c r="F5" s="20">
        <v>611.74239743589703</v>
      </c>
      <c r="G5" s="20">
        <f t="shared" si="1"/>
        <v>-0.75836437022603354</v>
      </c>
      <c r="H5" s="20">
        <v>475.26439743589702</v>
      </c>
      <c r="I5" s="20">
        <f t="shared" si="2"/>
        <v>-0.8635310398273901</v>
      </c>
      <c r="J5" s="20">
        <v>7.99922880640323</v>
      </c>
      <c r="K5" s="20">
        <f t="shared" si="6"/>
        <v>-0.97900085255146752</v>
      </c>
      <c r="L5" s="20">
        <v>4.283112</v>
      </c>
      <c r="M5" s="20">
        <v>561.59858236208004</v>
      </c>
      <c r="N5" s="20">
        <v>474.13183850038899</v>
      </c>
      <c r="O5" s="20">
        <v>7.6765972859950304</v>
      </c>
      <c r="P5" s="20">
        <f t="shared" si="3"/>
        <v>-0.83962514047962589</v>
      </c>
      <c r="Q5" s="20">
        <v>0</v>
      </c>
      <c r="R5" s="20">
        <f t="shared" si="4"/>
        <v>-0.66449409726394781</v>
      </c>
      <c r="S5" s="20">
        <v>0</v>
      </c>
      <c r="T5" s="20">
        <f t="shared" si="7"/>
        <v>-0.63380603342199826</v>
      </c>
      <c r="U5" s="20">
        <v>2.5999999999999999E-2</v>
      </c>
      <c r="V5" s="20">
        <f t="shared" si="5"/>
        <v>-0.66454289338837202</v>
      </c>
      <c r="W5" s="20">
        <v>4.2651779999999997</v>
      </c>
      <c r="X5" s="20">
        <v>611.74239743589703</v>
      </c>
      <c r="Y5" s="20">
        <v>475.26439743589702</v>
      </c>
      <c r="Z5" s="20">
        <v>15.675826092398299</v>
      </c>
      <c r="AA5" s="20">
        <v>0</v>
      </c>
      <c r="AB5" s="20">
        <v>0</v>
      </c>
      <c r="AC5" s="20">
        <v>2.5999999999999999E-2</v>
      </c>
    </row>
    <row r="6" spans="1:29" ht="20" customHeight="1">
      <c r="A6" s="29">
        <v>114</v>
      </c>
      <c r="B6" s="30" t="s">
        <v>32</v>
      </c>
      <c r="C6" s="21" t="s">
        <v>23</v>
      </c>
      <c r="D6" s="20">
        <v>3.9560629999999999</v>
      </c>
      <c r="E6" s="20">
        <f t="shared" si="0"/>
        <v>-1.0959878028764654</v>
      </c>
      <c r="F6" s="20">
        <v>826.75969083139103</v>
      </c>
      <c r="G6" s="20">
        <f t="shared" si="1"/>
        <v>-0.31781304134062394</v>
      </c>
      <c r="H6" s="20">
        <v>479.18444560994499</v>
      </c>
      <c r="I6" s="20">
        <f t="shared" si="2"/>
        <v>-0.85369672799297636</v>
      </c>
      <c r="J6" s="20">
        <v>9.5762243337636299</v>
      </c>
      <c r="K6" s="20">
        <f t="shared" si="6"/>
        <v>-0.79671989111031427</v>
      </c>
      <c r="L6" s="20">
        <v>3.9382649999999999</v>
      </c>
      <c r="M6" s="20">
        <v>448.88668531468301</v>
      </c>
      <c r="N6" s="20">
        <v>699.106988655789</v>
      </c>
      <c r="O6" s="20">
        <v>6.0750960410976296</v>
      </c>
      <c r="P6" s="20">
        <f t="shared" si="3"/>
        <v>-0.90050417919388204</v>
      </c>
      <c r="Q6" s="20">
        <v>0</v>
      </c>
      <c r="R6" s="20">
        <f t="shared" si="4"/>
        <v>-0.66449409726394781</v>
      </c>
      <c r="S6" s="20">
        <v>0</v>
      </c>
      <c r="T6" s="20">
        <f t="shared" si="7"/>
        <v>-0.63380603342199826</v>
      </c>
      <c r="U6" s="20">
        <v>2.1000000000000001E-2</v>
      </c>
      <c r="V6" s="20">
        <f t="shared" si="5"/>
        <v>-0.75605833421516033</v>
      </c>
      <c r="W6" s="20">
        <v>3.9560629999999999</v>
      </c>
      <c r="X6" s="20">
        <v>826.75969083139103</v>
      </c>
      <c r="Y6" s="20">
        <v>699.106988655789</v>
      </c>
      <c r="Z6" s="20">
        <v>15.651320374861299</v>
      </c>
      <c r="AA6" s="20">
        <v>0</v>
      </c>
      <c r="AB6" s="20">
        <v>0</v>
      </c>
      <c r="AC6" s="20">
        <v>2.1000000000000001E-2</v>
      </c>
    </row>
    <row r="7" spans="1:29" ht="20" customHeight="1">
      <c r="A7" s="29">
        <v>115</v>
      </c>
      <c r="B7" s="30" t="s">
        <v>32</v>
      </c>
      <c r="C7" s="21" t="s">
        <v>23</v>
      </c>
      <c r="D7" s="20">
        <v>4.3376049999999999</v>
      </c>
      <c r="E7" s="20">
        <f t="shared" si="0"/>
        <v>-1.020340340973553</v>
      </c>
      <c r="F7" s="20">
        <v>337.121192696192</v>
      </c>
      <c r="G7" s="20">
        <f t="shared" si="1"/>
        <v>-1.3210388173722676</v>
      </c>
      <c r="H7" s="20">
        <v>366.42908352758297</v>
      </c>
      <c r="I7" s="20">
        <f t="shared" si="2"/>
        <v>-1.1365686067268344</v>
      </c>
      <c r="J7" s="20">
        <v>5.9724771128408802</v>
      </c>
      <c r="K7" s="20">
        <f t="shared" si="6"/>
        <v>-1.2132680022645694</v>
      </c>
      <c r="L7" s="20">
        <v>4.3389389999999999</v>
      </c>
      <c r="M7" s="20">
        <v>335.82370745920701</v>
      </c>
      <c r="N7" s="20">
        <v>201.19878232323299</v>
      </c>
      <c r="O7" s="20">
        <v>7.2905585519020502</v>
      </c>
      <c r="P7" s="20">
        <f t="shared" si="3"/>
        <v>-0.85429991336096356</v>
      </c>
      <c r="Q7" s="20">
        <v>0</v>
      </c>
      <c r="R7" s="20">
        <f t="shared" si="4"/>
        <v>-0.66449409726394781</v>
      </c>
      <c r="S7" s="20">
        <v>0</v>
      </c>
      <c r="T7" s="20">
        <f t="shared" si="7"/>
        <v>-0.63380603342199826</v>
      </c>
      <c r="U7" s="20">
        <v>4.2000000000000003E-2</v>
      </c>
      <c r="V7" s="20">
        <f t="shared" si="5"/>
        <v>-0.37169348274264868</v>
      </c>
      <c r="W7" s="20">
        <v>4.3376049999999999</v>
      </c>
      <c r="X7" s="20">
        <v>337.121192696192</v>
      </c>
      <c r="Y7" s="20">
        <v>366.42908352758297</v>
      </c>
      <c r="Z7" s="20">
        <v>13.263035664742899</v>
      </c>
      <c r="AA7" s="20">
        <v>0</v>
      </c>
      <c r="AB7" s="20">
        <v>0</v>
      </c>
      <c r="AC7" s="20">
        <v>4.2000000000000003E-2</v>
      </c>
    </row>
    <row r="8" spans="1:29" ht="20" customHeight="1">
      <c r="A8" s="29">
        <v>116</v>
      </c>
      <c r="B8" s="30" t="s">
        <v>32</v>
      </c>
      <c r="C8" s="21" t="s">
        <v>23</v>
      </c>
      <c r="D8" s="20">
        <v>10.688090000000001</v>
      </c>
      <c r="E8" s="20">
        <f t="shared" si="0"/>
        <v>0.23875583219353724</v>
      </c>
      <c r="F8" s="20">
        <v>1004.41388888889</v>
      </c>
      <c r="G8" s="20">
        <f t="shared" si="1"/>
        <v>4.6184625081230085E-2</v>
      </c>
      <c r="H8" s="20">
        <v>801.82446853146701</v>
      </c>
      <c r="I8" s="20">
        <f t="shared" si="2"/>
        <v>-4.4282543575910792E-2</v>
      </c>
      <c r="J8" s="20">
        <v>20.145162715963298</v>
      </c>
      <c r="K8" s="20">
        <f t="shared" si="6"/>
        <v>0.42491721330449461</v>
      </c>
      <c r="L8" s="20">
        <v>10.68247</v>
      </c>
      <c r="M8" s="20">
        <v>930.60994949494295</v>
      </c>
      <c r="N8" s="20">
        <v>442.21556138306198</v>
      </c>
      <c r="O8" s="20">
        <v>36.5099751985707</v>
      </c>
      <c r="P8" s="20">
        <f t="shared" si="3"/>
        <v>0.2564391528172123</v>
      </c>
      <c r="Q8" s="20">
        <v>2</v>
      </c>
      <c r="R8" s="20">
        <f t="shared" si="4"/>
        <v>1.0631905556223165</v>
      </c>
      <c r="S8" s="20">
        <v>5.45E-2</v>
      </c>
      <c r="T8" s="20">
        <f t="shared" si="7"/>
        <v>1.72548420132136</v>
      </c>
      <c r="U8" s="20">
        <v>7.1999999999999995E-2</v>
      </c>
      <c r="V8" s="20">
        <f t="shared" si="5"/>
        <v>0.17739916221808208</v>
      </c>
      <c r="W8" s="20">
        <v>10.688090000000001</v>
      </c>
      <c r="X8" s="20">
        <v>1004.41388888889</v>
      </c>
      <c r="Y8" s="20">
        <v>801.82446853146701</v>
      </c>
      <c r="Z8" s="20">
        <v>56.655137914534002</v>
      </c>
      <c r="AA8" s="20">
        <v>2</v>
      </c>
      <c r="AB8" s="20">
        <v>5.45E-2</v>
      </c>
      <c r="AC8" s="20">
        <v>7.1999999999999995E-2</v>
      </c>
    </row>
    <row r="9" spans="1:29" ht="20" customHeight="1">
      <c r="A9" s="29">
        <v>117</v>
      </c>
      <c r="B9" s="30" t="s">
        <v>32</v>
      </c>
      <c r="C9" s="21" t="s">
        <v>23</v>
      </c>
      <c r="D9" s="20">
        <v>4.0910399999999996</v>
      </c>
      <c r="E9" s="20">
        <f t="shared" si="0"/>
        <v>-1.069226221018454</v>
      </c>
      <c r="F9" s="20">
        <v>498.54777583527499</v>
      </c>
      <c r="G9" s="20">
        <f t="shared" si="1"/>
        <v>-0.99029009201953555</v>
      </c>
      <c r="H9" s="20">
        <v>315.44711305361199</v>
      </c>
      <c r="I9" s="20">
        <f t="shared" si="2"/>
        <v>-1.2644682072708173</v>
      </c>
      <c r="J9" s="20">
        <v>7.9806267539703102</v>
      </c>
      <c r="K9" s="20">
        <f t="shared" si="6"/>
        <v>-0.98115101717997932</v>
      </c>
      <c r="L9" s="20">
        <v>4.1520710000000003</v>
      </c>
      <c r="M9" s="20">
        <v>496.43012820512598</v>
      </c>
      <c r="N9" s="20">
        <v>334.58042113442201</v>
      </c>
      <c r="O9" s="20">
        <v>6.8876959337219503</v>
      </c>
      <c r="P9" s="20">
        <f t="shared" si="3"/>
        <v>-0.86961422485891327</v>
      </c>
      <c r="Q9" s="20">
        <v>0</v>
      </c>
      <c r="R9" s="20">
        <f t="shared" si="4"/>
        <v>-0.66449409726394781</v>
      </c>
      <c r="S9" s="20">
        <v>0</v>
      </c>
      <c r="T9" s="20">
        <f t="shared" si="7"/>
        <v>-0.63380603342199826</v>
      </c>
      <c r="U9" s="20">
        <v>2.5999999999999999E-2</v>
      </c>
      <c r="V9" s="20">
        <f t="shared" si="5"/>
        <v>-0.66454289338837202</v>
      </c>
      <c r="W9" s="20">
        <v>4.0910399999999996</v>
      </c>
      <c r="X9" s="20">
        <v>498.54777583527499</v>
      </c>
      <c r="Y9" s="20">
        <v>334.58042113442201</v>
      </c>
      <c r="Z9" s="20">
        <v>14.8683226876923</v>
      </c>
      <c r="AA9" s="20">
        <v>0</v>
      </c>
      <c r="AB9" s="20">
        <v>0</v>
      </c>
      <c r="AC9" s="20">
        <v>2.5999999999999999E-2</v>
      </c>
    </row>
    <row r="10" spans="1:29" ht="20" customHeight="1">
      <c r="A10" s="29">
        <v>118</v>
      </c>
      <c r="B10" s="30" t="s">
        <v>32</v>
      </c>
      <c r="C10" s="21" t="s">
        <v>23</v>
      </c>
      <c r="D10" s="20">
        <v>7.47525</v>
      </c>
      <c r="E10" s="20">
        <f t="shared" si="0"/>
        <v>-0.39824662494133578</v>
      </c>
      <c r="F10" s="20">
        <v>1174.46202680653</v>
      </c>
      <c r="G10" s="20">
        <f t="shared" si="1"/>
        <v>0.3945981501101693</v>
      </c>
      <c r="H10" s="20">
        <v>454.49846930846797</v>
      </c>
      <c r="I10" s="20">
        <f t="shared" si="2"/>
        <v>-0.91562698448647772</v>
      </c>
      <c r="J10" s="20">
        <v>20.7333927207073</v>
      </c>
      <c r="K10" s="20">
        <f t="shared" si="6"/>
        <v>0.49290924559182941</v>
      </c>
      <c r="L10" s="20">
        <v>7.5473379999999999</v>
      </c>
      <c r="M10" s="20">
        <v>605.98116161615599</v>
      </c>
      <c r="N10" s="20">
        <v>480.62526961927102</v>
      </c>
      <c r="O10" s="20">
        <v>20.320626480385702</v>
      </c>
      <c r="P10" s="20">
        <f t="shared" si="3"/>
        <v>-0.35897840649671825</v>
      </c>
      <c r="Q10" s="20">
        <v>0</v>
      </c>
      <c r="R10" s="20">
        <f t="shared" si="4"/>
        <v>-0.66449409726394781</v>
      </c>
      <c r="S10" s="20">
        <v>0</v>
      </c>
      <c r="T10" s="20">
        <f t="shared" si="7"/>
        <v>-0.63380603342199826</v>
      </c>
      <c r="U10" s="20">
        <v>0.104</v>
      </c>
      <c r="V10" s="20">
        <f t="shared" si="5"/>
        <v>0.7630979835095284</v>
      </c>
      <c r="W10" s="20">
        <v>7.47525</v>
      </c>
      <c r="X10" s="20">
        <v>1174.46202680653</v>
      </c>
      <c r="Y10" s="20">
        <v>480.62526961927102</v>
      </c>
      <c r="Z10" s="20">
        <v>41.054019201092899</v>
      </c>
      <c r="AA10" s="20">
        <v>0</v>
      </c>
      <c r="AB10" s="20">
        <v>0</v>
      </c>
      <c r="AC10" s="20">
        <v>0.104</v>
      </c>
    </row>
    <row r="11" spans="1:29" ht="20" customHeight="1">
      <c r="A11" s="29">
        <v>119</v>
      </c>
      <c r="B11" s="30" t="s">
        <v>32</v>
      </c>
      <c r="C11" s="21" t="s">
        <v>23</v>
      </c>
      <c r="D11" s="20">
        <v>4.8192170000000001</v>
      </c>
      <c r="E11" s="20">
        <f t="shared" si="0"/>
        <v>-0.9248522284669729</v>
      </c>
      <c r="F11" s="20">
        <v>573.22974941724704</v>
      </c>
      <c r="G11" s="20">
        <f t="shared" si="1"/>
        <v>-0.83727336398917362</v>
      </c>
      <c r="H11" s="20">
        <v>418.80852292152201</v>
      </c>
      <c r="I11" s="20">
        <f t="shared" si="2"/>
        <v>-1.0051631448955205</v>
      </c>
      <c r="J11" s="20">
        <v>10.9770010790452</v>
      </c>
      <c r="K11" s="20">
        <f t="shared" si="6"/>
        <v>-0.63480761712833422</v>
      </c>
      <c r="L11" s="20">
        <v>4.8185469999999997</v>
      </c>
      <c r="M11" s="20">
        <v>655.56620823620494</v>
      </c>
      <c r="N11" s="20">
        <v>548.96459829059904</v>
      </c>
      <c r="O11" s="20">
        <v>9.8159218432299404</v>
      </c>
      <c r="P11" s="20">
        <f t="shared" si="3"/>
        <v>-0.75830143064347955</v>
      </c>
      <c r="Q11" s="20">
        <v>0</v>
      </c>
      <c r="R11" s="20">
        <f t="shared" si="4"/>
        <v>-0.66449409726394781</v>
      </c>
      <c r="S11" s="20">
        <v>0</v>
      </c>
      <c r="T11" s="20">
        <f t="shared" si="7"/>
        <v>-0.63380603342199826</v>
      </c>
      <c r="U11" s="20">
        <v>2.4500000000000001E-2</v>
      </c>
      <c r="V11" s="20">
        <f t="shared" si="5"/>
        <v>-0.69199752563640848</v>
      </c>
      <c r="W11" s="20">
        <v>4.8192170000000001</v>
      </c>
      <c r="X11" s="20">
        <v>655.56620823620494</v>
      </c>
      <c r="Y11" s="20">
        <v>548.96459829059904</v>
      </c>
      <c r="Z11" s="20">
        <v>20.7929229222751</v>
      </c>
      <c r="AA11" s="20">
        <v>0</v>
      </c>
      <c r="AB11" s="20">
        <v>0</v>
      </c>
      <c r="AC11" s="20">
        <v>2.4500000000000001E-2</v>
      </c>
    </row>
    <row r="12" spans="1:29" ht="20" customHeight="1">
      <c r="A12" s="29">
        <v>120</v>
      </c>
      <c r="B12" s="30" t="s">
        <v>32</v>
      </c>
      <c r="C12" s="21" t="s">
        <v>23</v>
      </c>
      <c r="D12" s="20">
        <v>5.8734010000000003</v>
      </c>
      <c r="E12" s="20">
        <f t="shared" si="0"/>
        <v>-0.71584157176689789</v>
      </c>
      <c r="F12" s="20">
        <v>746.90134304584205</v>
      </c>
      <c r="G12" s="20">
        <f t="shared" si="1"/>
        <v>-0.48143570016930254</v>
      </c>
      <c r="H12" s="20">
        <v>439.68552952602897</v>
      </c>
      <c r="I12" s="20">
        <f t="shared" si="2"/>
        <v>-0.95278853519631734</v>
      </c>
      <c r="J12" s="20">
        <v>12.2399000392041</v>
      </c>
      <c r="K12" s="20">
        <f t="shared" si="6"/>
        <v>-0.48883229084055863</v>
      </c>
      <c r="L12" s="20">
        <v>5.8735790000000003</v>
      </c>
      <c r="M12" s="20">
        <v>453.53458041957799</v>
      </c>
      <c r="N12" s="20">
        <v>281.197675990677</v>
      </c>
      <c r="O12" s="20">
        <v>11.0204072290572</v>
      </c>
      <c r="P12" s="20">
        <f t="shared" si="3"/>
        <v>-0.71251444629478411</v>
      </c>
      <c r="Q12" s="20">
        <v>0</v>
      </c>
      <c r="R12" s="20">
        <f t="shared" si="4"/>
        <v>-0.66449409726394781</v>
      </c>
      <c r="S12" s="20">
        <v>0</v>
      </c>
      <c r="T12" s="20">
        <f t="shared" si="7"/>
        <v>-0.63380603342199826</v>
      </c>
      <c r="U12" s="20">
        <v>3.5999999999999997E-2</v>
      </c>
      <c r="V12" s="20">
        <f t="shared" si="5"/>
        <v>-0.48151201173479496</v>
      </c>
      <c r="W12" s="20">
        <v>5.8734010000000003</v>
      </c>
      <c r="X12" s="20">
        <v>746.90134304584205</v>
      </c>
      <c r="Y12" s="20">
        <v>439.68552952602897</v>
      </c>
      <c r="Z12" s="20">
        <v>23.2603072682613</v>
      </c>
      <c r="AA12" s="20">
        <v>0</v>
      </c>
      <c r="AB12" s="20">
        <v>0</v>
      </c>
      <c r="AC12" s="20">
        <v>3.5999999999999997E-2</v>
      </c>
    </row>
    <row r="13" spans="1:29" ht="20" customHeight="1">
      <c r="A13" s="29">
        <v>111</v>
      </c>
      <c r="B13" s="30" t="s">
        <v>32</v>
      </c>
      <c r="C13" s="21" t="s">
        <v>24</v>
      </c>
      <c r="D13" s="20">
        <v>6.7484710000000003</v>
      </c>
      <c r="E13" s="20">
        <f t="shared" si="0"/>
        <v>-0.54234343922216699</v>
      </c>
      <c r="F13" s="20">
        <v>894.08332323232105</v>
      </c>
      <c r="G13" s="20">
        <f t="shared" si="1"/>
        <v>-0.17987290056753716</v>
      </c>
      <c r="H13" s="20">
        <v>347.34417404817401</v>
      </c>
      <c r="I13" s="20">
        <f t="shared" si="2"/>
        <v>-1.1844473426042701</v>
      </c>
      <c r="J13" s="20">
        <v>18.754505614011901</v>
      </c>
      <c r="K13" s="20">
        <f t="shared" si="6"/>
        <v>0.26417464353768944</v>
      </c>
      <c r="L13" s="20">
        <v>6.7437820000000004</v>
      </c>
      <c r="M13" s="20">
        <v>970.48700466199898</v>
      </c>
      <c r="N13" s="20">
        <v>378.04841880342002</v>
      </c>
      <c r="O13" s="20">
        <v>14.843113383947401</v>
      </c>
      <c r="P13" s="20">
        <f t="shared" si="3"/>
        <v>-0.56719911997938333</v>
      </c>
      <c r="Q13" s="20">
        <v>0</v>
      </c>
      <c r="R13" s="20">
        <f t="shared" si="4"/>
        <v>-0.66449409726394781</v>
      </c>
      <c r="S13" s="20">
        <v>0</v>
      </c>
      <c r="T13" s="20">
        <f t="shared" si="7"/>
        <v>-0.63380603342199826</v>
      </c>
      <c r="U13" s="20">
        <v>0.03</v>
      </c>
      <c r="V13" s="20">
        <f t="shared" si="5"/>
        <v>-0.59133054072694113</v>
      </c>
      <c r="W13" s="20">
        <v>6.7484710000000003</v>
      </c>
      <c r="X13" s="20">
        <v>970.48700466199898</v>
      </c>
      <c r="Y13" s="20">
        <v>378.04841880342002</v>
      </c>
      <c r="Z13" s="20">
        <v>33.597618997959302</v>
      </c>
      <c r="AA13" s="20">
        <v>0</v>
      </c>
      <c r="AB13" s="20">
        <v>0</v>
      </c>
      <c r="AC13" s="20">
        <v>0.03</v>
      </c>
    </row>
    <row r="14" spans="1:29" ht="20" customHeight="1">
      <c r="A14" s="29">
        <v>112</v>
      </c>
      <c r="B14" s="30" t="s">
        <v>32</v>
      </c>
      <c r="C14" s="21" t="s">
        <v>24</v>
      </c>
      <c r="D14" s="20">
        <v>5.3597039999999998</v>
      </c>
      <c r="E14" s="20">
        <f t="shared" si="0"/>
        <v>-0.817691104025838</v>
      </c>
      <c r="F14" s="20">
        <v>698.707542346541</v>
      </c>
      <c r="G14" s="20">
        <f t="shared" si="1"/>
        <v>-0.58018051555986128</v>
      </c>
      <c r="H14" s="20">
        <v>459.848817404817</v>
      </c>
      <c r="I14" s="20">
        <f t="shared" si="2"/>
        <v>-0.90220444750070794</v>
      </c>
      <c r="J14" s="20">
        <v>10.0397286602257</v>
      </c>
      <c r="K14" s="20">
        <f t="shared" si="6"/>
        <v>-0.74314458744343714</v>
      </c>
      <c r="L14" s="20">
        <v>5.3597039999999998</v>
      </c>
      <c r="M14" s="20">
        <v>700.37700310800096</v>
      </c>
      <c r="N14" s="20">
        <v>558.27982012432096</v>
      </c>
      <c r="O14" s="20">
        <v>10.147917102102101</v>
      </c>
      <c r="P14" s="20">
        <f t="shared" si="3"/>
        <v>-0.74568105193180234</v>
      </c>
      <c r="Q14" s="20">
        <v>0</v>
      </c>
      <c r="R14" s="20">
        <f t="shared" si="4"/>
        <v>-0.66449409726394781</v>
      </c>
      <c r="S14" s="20">
        <v>0</v>
      </c>
      <c r="T14" s="20">
        <f t="shared" si="7"/>
        <v>-0.63380603342199826</v>
      </c>
      <c r="U14" s="20">
        <v>2.6499999999999999E-2</v>
      </c>
      <c r="V14" s="20">
        <f t="shared" si="5"/>
        <v>-0.6553913493056932</v>
      </c>
      <c r="W14" s="20">
        <v>5.3597039999999998</v>
      </c>
      <c r="X14" s="20">
        <v>700.37700310800096</v>
      </c>
      <c r="Y14" s="20">
        <v>558.27982012432096</v>
      </c>
      <c r="Z14" s="20">
        <v>20.187645762327801</v>
      </c>
      <c r="AA14" s="20">
        <v>0</v>
      </c>
      <c r="AB14" s="20">
        <v>0</v>
      </c>
      <c r="AC14" s="20">
        <v>2.6499999999999999E-2</v>
      </c>
    </row>
    <row r="15" spans="1:29" ht="20" customHeight="1">
      <c r="A15" s="29">
        <v>113</v>
      </c>
      <c r="B15" s="30" t="s">
        <v>32</v>
      </c>
      <c r="C15" s="21" t="s">
        <v>24</v>
      </c>
      <c r="D15" s="20">
        <v>6.2738699999999996</v>
      </c>
      <c r="E15" s="20">
        <f t="shared" si="0"/>
        <v>-0.63644149675340667</v>
      </c>
      <c r="F15" s="20">
        <v>1049.0035097125101</v>
      </c>
      <c r="G15" s="20">
        <f t="shared" si="1"/>
        <v>0.13754479615458629</v>
      </c>
      <c r="H15" s="20">
        <v>610.91875369075296</v>
      </c>
      <c r="I15" s="20">
        <f t="shared" si="2"/>
        <v>-0.52321194631755041</v>
      </c>
      <c r="J15" s="20">
        <v>12.4831715870314</v>
      </c>
      <c r="K15" s="20">
        <f t="shared" si="6"/>
        <v>-0.46071314220640802</v>
      </c>
      <c r="L15" s="20">
        <v>6.2616250000000004</v>
      </c>
      <c r="M15" s="20">
        <v>743.12600660450505</v>
      </c>
      <c r="N15" s="20">
        <v>517.30751903652003</v>
      </c>
      <c r="O15" s="20">
        <v>11.8673750440816</v>
      </c>
      <c r="P15" s="20">
        <f t="shared" si="3"/>
        <v>-0.68031803897703469</v>
      </c>
      <c r="Q15" s="20">
        <v>0</v>
      </c>
      <c r="R15" s="20">
        <f t="shared" si="4"/>
        <v>-0.66449409726394781</v>
      </c>
      <c r="S15" s="20">
        <v>0</v>
      </c>
      <c r="T15" s="20">
        <f t="shared" si="7"/>
        <v>-0.63380603342199826</v>
      </c>
      <c r="U15" s="20">
        <v>2.6499999999999999E-2</v>
      </c>
      <c r="V15" s="20">
        <f t="shared" si="5"/>
        <v>-0.6553913493056932</v>
      </c>
      <c r="W15" s="20">
        <v>6.2738699999999996</v>
      </c>
      <c r="X15" s="20">
        <v>1049.0035097125101</v>
      </c>
      <c r="Y15" s="20">
        <v>610.91875369075296</v>
      </c>
      <c r="Z15" s="20">
        <v>24.350546631113101</v>
      </c>
      <c r="AA15" s="20">
        <v>0</v>
      </c>
      <c r="AB15" s="20">
        <v>0</v>
      </c>
      <c r="AC15" s="20">
        <v>2.6499999999999999E-2</v>
      </c>
    </row>
    <row r="16" spans="1:29" ht="20" customHeight="1">
      <c r="A16" s="29">
        <v>114</v>
      </c>
      <c r="B16" s="30" t="s">
        <v>32</v>
      </c>
      <c r="C16" s="21" t="s">
        <v>24</v>
      </c>
      <c r="D16" s="20">
        <v>4.8490339999999996</v>
      </c>
      <c r="E16" s="20">
        <f t="shared" si="0"/>
        <v>-0.91894047990047401</v>
      </c>
      <c r="F16" s="20">
        <v>61.667559751359697</v>
      </c>
      <c r="G16" s="20">
        <f t="shared" si="1"/>
        <v>-1.8854188359457076</v>
      </c>
      <c r="H16" s="20">
        <v>506.58853457653402</v>
      </c>
      <c r="I16" s="20">
        <f t="shared" si="2"/>
        <v>-0.78494748194553332</v>
      </c>
      <c r="J16" s="20">
        <v>4.9149219966859397</v>
      </c>
      <c r="K16" s="20">
        <f t="shared" si="6"/>
        <v>-1.3355081481655526</v>
      </c>
      <c r="L16" s="20">
        <v>4.8485740000000002</v>
      </c>
      <c r="M16" s="20">
        <v>59.7540749805747</v>
      </c>
      <c r="N16" s="20">
        <v>264.62759906759999</v>
      </c>
      <c r="O16" s="20">
        <v>4.5107175837151701</v>
      </c>
      <c r="P16" s="20">
        <f t="shared" si="3"/>
        <v>-0.95997204222188537</v>
      </c>
      <c r="Q16" s="20">
        <v>0</v>
      </c>
      <c r="R16" s="20">
        <f t="shared" si="4"/>
        <v>-0.66449409726394781</v>
      </c>
      <c r="S16" s="20">
        <v>0</v>
      </c>
      <c r="T16" s="20">
        <f t="shared" si="7"/>
        <v>-0.63380603342199826</v>
      </c>
      <c r="U16" s="20">
        <v>0.03</v>
      </c>
      <c r="V16" s="20">
        <f t="shared" si="5"/>
        <v>-0.59133054072694113</v>
      </c>
      <c r="W16" s="20">
        <v>4.8490339999999996</v>
      </c>
      <c r="X16" s="20">
        <v>61.667559751359697</v>
      </c>
      <c r="Y16" s="20">
        <v>506.58853457653402</v>
      </c>
      <c r="Z16" s="20">
        <v>9.4256395804011106</v>
      </c>
      <c r="AA16" s="20">
        <v>0</v>
      </c>
      <c r="AB16" s="20">
        <v>0</v>
      </c>
      <c r="AC16" s="20">
        <v>0.03</v>
      </c>
    </row>
    <row r="17" spans="1:29" ht="20" customHeight="1">
      <c r="A17" s="29">
        <v>115</v>
      </c>
      <c r="B17" s="30" t="s">
        <v>32</v>
      </c>
      <c r="C17" s="21" t="s">
        <v>24</v>
      </c>
      <c r="D17" s="20">
        <v>7.8241209999999999</v>
      </c>
      <c r="E17" s="20">
        <f t="shared" si="0"/>
        <v>-0.32907676767390259</v>
      </c>
      <c r="F17" s="20">
        <v>1115.5404141414101</v>
      </c>
      <c r="G17" s="20">
        <f t="shared" si="1"/>
        <v>0.2738730012174061</v>
      </c>
      <c r="H17" s="20">
        <v>683.10436208236104</v>
      </c>
      <c r="I17" s="20">
        <f t="shared" si="2"/>
        <v>-0.34211830885163996</v>
      </c>
      <c r="J17" s="20">
        <v>14.0691083028865</v>
      </c>
      <c r="K17" s="20">
        <f t="shared" si="6"/>
        <v>-0.2773986911915915</v>
      </c>
      <c r="L17" s="20">
        <v>7.877548</v>
      </c>
      <c r="M17" s="20">
        <v>467.45337995337599</v>
      </c>
      <c r="N17" s="20">
        <v>645.221027195028</v>
      </c>
      <c r="O17" s="20">
        <v>22.4772253396176</v>
      </c>
      <c r="P17" s="20">
        <f t="shared" si="3"/>
        <v>-0.27699803597836076</v>
      </c>
      <c r="Q17" s="20">
        <v>0</v>
      </c>
      <c r="R17" s="20">
        <f t="shared" si="4"/>
        <v>-0.66449409726394781</v>
      </c>
      <c r="S17" s="20">
        <v>0</v>
      </c>
      <c r="T17" s="20">
        <f t="shared" si="7"/>
        <v>-0.63380603342199826</v>
      </c>
      <c r="U17" s="20">
        <v>0.14000000000000001</v>
      </c>
      <c r="V17" s="20">
        <f t="shared" si="5"/>
        <v>1.4220091574624059</v>
      </c>
      <c r="W17" s="20">
        <v>7.8241209999999999</v>
      </c>
      <c r="X17" s="20">
        <v>1115.5404141414101</v>
      </c>
      <c r="Y17" s="20">
        <v>683.10436208236104</v>
      </c>
      <c r="Z17" s="20">
        <v>36.546333642504102</v>
      </c>
      <c r="AA17" s="20">
        <v>0</v>
      </c>
      <c r="AB17" s="20">
        <v>0</v>
      </c>
      <c r="AC17" s="20">
        <v>0.14000000000000001</v>
      </c>
    </row>
    <row r="18" spans="1:29" ht="20" customHeight="1">
      <c r="A18" s="29">
        <v>116</v>
      </c>
      <c r="B18" s="30" t="s">
        <v>32</v>
      </c>
      <c r="C18" s="21" t="s">
        <v>24</v>
      </c>
      <c r="D18" s="20">
        <v>7.6639379999999999</v>
      </c>
      <c r="E18" s="20">
        <f t="shared" si="0"/>
        <v>-0.3608358856477934</v>
      </c>
      <c r="F18" s="20">
        <v>1241.8760489510501</v>
      </c>
      <c r="G18" s="20">
        <f t="shared" si="1"/>
        <v>0.5327234914363248</v>
      </c>
      <c r="H18" s="20">
        <v>650.14410442890403</v>
      </c>
      <c r="I18" s="20">
        <f t="shared" si="2"/>
        <v>-0.42480643856714784</v>
      </c>
      <c r="J18" s="20">
        <v>19.637640363317502</v>
      </c>
      <c r="K18" s="20">
        <f t="shared" si="6"/>
        <v>0.36625397628948581</v>
      </c>
      <c r="L18" s="20">
        <v>7.629569</v>
      </c>
      <c r="M18" s="20">
        <v>1007.81908313908</v>
      </c>
      <c r="N18" s="20">
        <v>583.66387529137603</v>
      </c>
      <c r="O18" s="20">
        <v>14.3460158330174</v>
      </c>
      <c r="P18" s="20">
        <f t="shared" si="3"/>
        <v>-0.58609565293198074</v>
      </c>
      <c r="Q18" s="20">
        <v>0</v>
      </c>
      <c r="R18" s="20">
        <f t="shared" si="4"/>
        <v>-0.66449409726394781</v>
      </c>
      <c r="S18" s="20">
        <v>0</v>
      </c>
      <c r="T18" s="20">
        <f t="shared" si="7"/>
        <v>-0.63380603342199826</v>
      </c>
      <c r="U18" s="20">
        <v>3.2000000000000001E-2</v>
      </c>
      <c r="V18" s="20">
        <f t="shared" si="5"/>
        <v>-0.55472436439622574</v>
      </c>
      <c r="W18" s="20">
        <v>7.6639379999999999</v>
      </c>
      <c r="X18" s="20">
        <v>1241.8760489510501</v>
      </c>
      <c r="Y18" s="20">
        <v>650.14410442890403</v>
      </c>
      <c r="Z18" s="20">
        <v>33.983656196334898</v>
      </c>
      <c r="AA18" s="20">
        <v>0</v>
      </c>
      <c r="AB18" s="20">
        <v>0</v>
      </c>
      <c r="AC18" s="20">
        <v>3.2000000000000001E-2</v>
      </c>
    </row>
    <row r="19" spans="1:29" ht="20" customHeight="1">
      <c r="A19" s="29">
        <v>117</v>
      </c>
      <c r="B19" s="30" t="s">
        <v>32</v>
      </c>
      <c r="C19" s="21" t="s">
        <v>24</v>
      </c>
      <c r="D19" s="20">
        <v>7.8637290000000002</v>
      </c>
      <c r="E19" s="20">
        <f t="shared" si="0"/>
        <v>-0.32122377987426171</v>
      </c>
      <c r="F19" s="20">
        <v>1101.5782331002299</v>
      </c>
      <c r="G19" s="20">
        <f t="shared" si="1"/>
        <v>0.24526573286845238</v>
      </c>
      <c r="H19" s="20">
        <v>698.17454467754396</v>
      </c>
      <c r="I19" s="20">
        <f t="shared" si="2"/>
        <v>-0.30431140738962498</v>
      </c>
      <c r="J19" s="20">
        <v>18.004043921974201</v>
      </c>
      <c r="K19" s="20">
        <f t="shared" si="6"/>
        <v>0.17743065702914429</v>
      </c>
      <c r="L19" s="20">
        <v>7.8528370000000001</v>
      </c>
      <c r="M19" s="20">
        <v>806.770252525248</v>
      </c>
      <c r="N19" s="20">
        <v>431.60981973582102</v>
      </c>
      <c r="O19" s="20">
        <v>15.1970866949067</v>
      </c>
      <c r="P19" s="20">
        <f t="shared" si="3"/>
        <v>-0.5537432734913682</v>
      </c>
      <c r="Q19" s="20">
        <v>0</v>
      </c>
      <c r="R19" s="20">
        <f t="shared" si="4"/>
        <v>-0.66449409726394781</v>
      </c>
      <c r="S19" s="20">
        <v>0</v>
      </c>
      <c r="T19" s="20">
        <f t="shared" si="7"/>
        <v>-0.63380603342199826</v>
      </c>
      <c r="U19" s="20">
        <v>4.3999999999999997E-2</v>
      </c>
      <c r="V19" s="20">
        <f t="shared" si="5"/>
        <v>-0.33508730641193341</v>
      </c>
      <c r="W19" s="20">
        <v>7.8637290000000002</v>
      </c>
      <c r="X19" s="20">
        <v>1101.5782331002299</v>
      </c>
      <c r="Y19" s="20">
        <v>698.17454467754396</v>
      </c>
      <c r="Z19" s="20">
        <v>33.201130616880803</v>
      </c>
      <c r="AA19" s="20">
        <v>0</v>
      </c>
      <c r="AB19" s="20">
        <v>0</v>
      </c>
      <c r="AC19" s="20">
        <v>4.3999999999999997E-2</v>
      </c>
    </row>
    <row r="20" spans="1:29" ht="20" customHeight="1">
      <c r="A20" s="29">
        <v>118</v>
      </c>
      <c r="B20" s="30" t="s">
        <v>32</v>
      </c>
      <c r="C20" s="21" t="s">
        <v>24</v>
      </c>
      <c r="D20" s="20">
        <v>6.5284630000000003</v>
      </c>
      <c r="E20" s="20">
        <f t="shared" si="0"/>
        <v>-0.58596392346331472</v>
      </c>
      <c r="F20" s="20">
        <v>874.46176728826595</v>
      </c>
      <c r="G20" s="20">
        <f t="shared" si="1"/>
        <v>-0.22007572523082092</v>
      </c>
      <c r="H20" s="20">
        <v>750.53018181818095</v>
      </c>
      <c r="I20" s="20">
        <f t="shared" si="2"/>
        <v>-0.17296565879930745</v>
      </c>
      <c r="J20" s="20">
        <v>12.7208624980449</v>
      </c>
      <c r="K20" s="20">
        <f t="shared" si="6"/>
        <v>-0.43323904539784891</v>
      </c>
      <c r="L20" s="20">
        <v>6.5122330000000002</v>
      </c>
      <c r="M20" s="20">
        <v>584.85633255633002</v>
      </c>
      <c r="N20" s="20">
        <v>397.87466585858601</v>
      </c>
      <c r="O20" s="20">
        <v>19.662411573016499</v>
      </c>
      <c r="P20" s="20">
        <f t="shared" si="3"/>
        <v>-0.38399961141660421</v>
      </c>
      <c r="Q20" s="20">
        <v>3</v>
      </c>
      <c r="R20" s="20">
        <f t="shared" si="4"/>
        <v>1.9270328820654485</v>
      </c>
      <c r="S20" s="20">
        <v>7.5499999999999998E-2</v>
      </c>
      <c r="T20" s="20">
        <f t="shared" si="7"/>
        <v>2.6345685119564153</v>
      </c>
      <c r="U20" s="20">
        <v>2.1000000000000001E-2</v>
      </c>
      <c r="V20" s="20">
        <f t="shared" si="5"/>
        <v>-0.75605833421516033</v>
      </c>
      <c r="W20" s="20">
        <v>6.5284630000000003</v>
      </c>
      <c r="X20" s="20">
        <v>874.46176728826595</v>
      </c>
      <c r="Y20" s="20">
        <v>750.53018181818095</v>
      </c>
      <c r="Z20" s="20">
        <v>32.3832740710614</v>
      </c>
      <c r="AA20" s="20">
        <v>3</v>
      </c>
      <c r="AB20" s="20">
        <v>7.5499999999999998E-2</v>
      </c>
      <c r="AC20" s="20">
        <v>2.1000000000000001E-2</v>
      </c>
    </row>
    <row r="21" spans="1:29" ht="20" customHeight="1">
      <c r="A21" s="29">
        <v>119</v>
      </c>
      <c r="B21" s="30" t="s">
        <v>32</v>
      </c>
      <c r="C21" s="21" t="s">
        <v>24</v>
      </c>
      <c r="D21" s="20">
        <v>9.8361820000000009</v>
      </c>
      <c r="E21" s="20">
        <f t="shared" si="0"/>
        <v>6.9849976547798523E-2</v>
      </c>
      <c r="F21" s="20">
        <v>948.20197824397599</v>
      </c>
      <c r="G21" s="20">
        <f t="shared" si="1"/>
        <v>-6.8988585141700531E-2</v>
      </c>
      <c r="H21" s="20">
        <v>597.56919075369001</v>
      </c>
      <c r="I21" s="20">
        <f t="shared" si="2"/>
        <v>-0.55670229106518687</v>
      </c>
      <c r="J21" s="20">
        <v>17.772464976862299</v>
      </c>
      <c r="K21" s="20">
        <f t="shared" si="6"/>
        <v>0.1506630270440539</v>
      </c>
      <c r="L21" s="20">
        <v>9.8290659999999992</v>
      </c>
      <c r="M21" s="20">
        <v>693.01959595959295</v>
      </c>
      <c r="N21" s="20">
        <v>422.56868492618599</v>
      </c>
      <c r="O21" s="20">
        <v>13.548303481623099</v>
      </c>
      <c r="P21" s="20">
        <f t="shared" si="3"/>
        <v>-0.61641967626827554</v>
      </c>
      <c r="Q21" s="20">
        <v>0</v>
      </c>
      <c r="R21" s="20">
        <f t="shared" si="4"/>
        <v>-0.66449409726394781</v>
      </c>
      <c r="S21" s="20">
        <v>0</v>
      </c>
      <c r="T21" s="20">
        <f t="shared" si="7"/>
        <v>-0.63380603342199826</v>
      </c>
      <c r="U21" s="20">
        <v>4.9000000000000002E-2</v>
      </c>
      <c r="V21" s="20">
        <f t="shared" si="5"/>
        <v>-0.24357186558514482</v>
      </c>
      <c r="W21" s="20">
        <v>9.8361820000000009</v>
      </c>
      <c r="X21" s="20">
        <v>948.20197824397599</v>
      </c>
      <c r="Y21" s="20">
        <v>597.56919075369001</v>
      </c>
      <c r="Z21" s="20">
        <v>31.3207684584854</v>
      </c>
      <c r="AA21" s="20">
        <v>0</v>
      </c>
      <c r="AB21" s="20">
        <v>0</v>
      </c>
      <c r="AC21" s="20">
        <v>4.9000000000000002E-2</v>
      </c>
    </row>
    <row r="22" spans="1:29" ht="20" customHeight="1">
      <c r="A22" s="29">
        <v>120</v>
      </c>
      <c r="B22" s="30" t="s">
        <v>32</v>
      </c>
      <c r="C22" s="21" t="s">
        <v>24</v>
      </c>
      <c r="D22" s="20">
        <v>6.6330150000000003</v>
      </c>
      <c r="E22" s="20">
        <f t="shared" si="0"/>
        <v>-0.56523463694473142</v>
      </c>
      <c r="F22" s="20">
        <v>1049.3852327117299</v>
      </c>
      <c r="G22" s="20">
        <f t="shared" si="1"/>
        <v>0.13832691266213204</v>
      </c>
      <c r="H22" s="20">
        <v>664.40414351204299</v>
      </c>
      <c r="I22" s="20">
        <f t="shared" si="2"/>
        <v>-0.38903196210970625</v>
      </c>
      <c r="J22" s="20">
        <v>15.9861823691433</v>
      </c>
      <c r="K22" s="20">
        <f t="shared" si="6"/>
        <v>-5.5808903593335374E-2</v>
      </c>
      <c r="L22" s="20">
        <v>6.6402979999999996</v>
      </c>
      <c r="M22" s="20">
        <v>875.11291763791405</v>
      </c>
      <c r="N22" s="20">
        <v>375.36145726495801</v>
      </c>
      <c r="O22" s="20">
        <v>16.009141560256001</v>
      </c>
      <c r="P22" s="20">
        <f t="shared" si="3"/>
        <v>-0.522874037677026</v>
      </c>
      <c r="Q22" s="20">
        <v>0</v>
      </c>
      <c r="R22" s="20">
        <f t="shared" si="4"/>
        <v>-0.66449409726394781</v>
      </c>
      <c r="S22" s="20">
        <v>0</v>
      </c>
      <c r="T22" s="20">
        <f t="shared" si="7"/>
        <v>-0.63380603342199826</v>
      </c>
      <c r="U22" s="20">
        <v>3.4500000000000003E-2</v>
      </c>
      <c r="V22" s="20">
        <f t="shared" si="5"/>
        <v>-0.50896664398283142</v>
      </c>
      <c r="W22" s="20">
        <v>6.6330150000000003</v>
      </c>
      <c r="X22" s="20">
        <v>1049.3852327117299</v>
      </c>
      <c r="Y22" s="20">
        <v>664.40414351204299</v>
      </c>
      <c r="Z22" s="20">
        <v>31.995323929399301</v>
      </c>
      <c r="AA22" s="20">
        <v>0</v>
      </c>
      <c r="AB22" s="20">
        <v>0</v>
      </c>
      <c r="AC22" s="20">
        <v>3.4500000000000003E-2</v>
      </c>
    </row>
    <row r="23" spans="1:29" ht="20" customHeight="1">
      <c r="A23" s="29">
        <v>111</v>
      </c>
      <c r="B23" s="30" t="s">
        <v>32</v>
      </c>
      <c r="C23" s="21" t="s">
        <v>26</v>
      </c>
      <c r="D23" s="20">
        <v>18.32105</v>
      </c>
      <c r="E23" s="20">
        <f t="shared" si="0"/>
        <v>1.752125397815292</v>
      </c>
      <c r="F23" s="20">
        <v>710.49245804195698</v>
      </c>
      <c r="G23" s="20">
        <f t="shared" si="1"/>
        <v>-0.55603427044427267</v>
      </c>
      <c r="H23" s="20">
        <v>1924.48475990676</v>
      </c>
      <c r="I23" s="20">
        <f t="shared" si="2"/>
        <v>2.7721602395997738</v>
      </c>
      <c r="J23" s="20">
        <v>19.876062290602899</v>
      </c>
      <c r="K23" s="20">
        <f t="shared" si="6"/>
        <v>0.39381256943716497</v>
      </c>
      <c r="L23" s="20">
        <v>18.510179999999998</v>
      </c>
      <c r="M23" s="20">
        <v>2226.6782478632399</v>
      </c>
      <c r="N23" s="20">
        <v>1567.1578943279001</v>
      </c>
      <c r="O23" s="20">
        <v>77.2712877376552</v>
      </c>
      <c r="P23" s="20">
        <f t="shared" si="3"/>
        <v>1.8059287532888009</v>
      </c>
      <c r="Q23" s="20">
        <v>2</v>
      </c>
      <c r="R23" s="20">
        <f t="shared" si="4"/>
        <v>1.0631905556223165</v>
      </c>
      <c r="S23" s="20">
        <v>3.15E-2</v>
      </c>
      <c r="T23" s="20">
        <f t="shared" si="7"/>
        <v>0.72982043253058504</v>
      </c>
      <c r="U23" s="20">
        <v>0.14249999999999999</v>
      </c>
      <c r="V23" s="20">
        <f>(U23-VALUE(U$43))/U$44</f>
        <v>1.4677668778757997</v>
      </c>
      <c r="W23" s="20">
        <v>18.32105</v>
      </c>
      <c r="X23" s="20">
        <v>2226.6782478632399</v>
      </c>
      <c r="Y23" s="20">
        <v>1924.48475990676</v>
      </c>
      <c r="Z23" s="20">
        <v>97.147350028258103</v>
      </c>
      <c r="AA23" s="20">
        <v>2</v>
      </c>
      <c r="AB23" s="20">
        <v>3.15E-2</v>
      </c>
      <c r="AC23" s="20">
        <v>0.14249999999999999</v>
      </c>
    </row>
    <row r="24" spans="1:29" ht="20" customHeight="1">
      <c r="A24" s="29">
        <v>112</v>
      </c>
      <c r="B24" s="30" t="s">
        <v>32</v>
      </c>
      <c r="C24" s="21" t="s">
        <v>26</v>
      </c>
      <c r="D24" s="20">
        <v>15.697430000000001</v>
      </c>
      <c r="E24" s="20">
        <f t="shared" si="0"/>
        <v>1.2319462458537271</v>
      </c>
      <c r="F24" s="20">
        <v>1172.5238069153099</v>
      </c>
      <c r="G24" s="20">
        <f t="shared" si="1"/>
        <v>0.39062690977286979</v>
      </c>
      <c r="H24" s="20">
        <v>1418.43251002331</v>
      </c>
      <c r="I24" s="20">
        <f t="shared" si="2"/>
        <v>1.5026157317521989</v>
      </c>
      <c r="J24" s="20">
        <v>20.1548572174657</v>
      </c>
      <c r="K24" s="20">
        <f t="shared" si="6"/>
        <v>0.4260377764410993</v>
      </c>
      <c r="L24" s="20">
        <v>15.607419999999999</v>
      </c>
      <c r="M24" s="20">
        <v>770.07115773115504</v>
      </c>
      <c r="N24" s="20">
        <v>245.781386946391</v>
      </c>
      <c r="O24" s="20">
        <v>52.937528288444199</v>
      </c>
      <c r="P24" s="20">
        <f t="shared" si="3"/>
        <v>0.88091174921721038</v>
      </c>
      <c r="Q24" s="20">
        <v>2</v>
      </c>
      <c r="R24" s="20">
        <f t="shared" si="4"/>
        <v>1.0631905556223165</v>
      </c>
      <c r="S24" s="20">
        <v>0.05</v>
      </c>
      <c r="T24" s="20">
        <f t="shared" si="7"/>
        <v>1.5306804204709912</v>
      </c>
      <c r="U24" s="20">
        <v>0.26050000000000001</v>
      </c>
      <c r="V24" s="20">
        <f t="shared" si="5"/>
        <v>3.6275312813880083</v>
      </c>
      <c r="W24" s="20">
        <v>15.697430000000001</v>
      </c>
      <c r="X24" s="20">
        <v>1172.5238069153099</v>
      </c>
      <c r="Y24" s="20">
        <v>1418.43251002331</v>
      </c>
      <c r="Z24" s="20">
        <v>73.092385505909903</v>
      </c>
      <c r="AA24" s="20">
        <v>2</v>
      </c>
      <c r="AB24" s="20">
        <v>0.05</v>
      </c>
      <c r="AC24" s="20">
        <v>0.26050000000000001</v>
      </c>
    </row>
    <row r="25" spans="1:29" ht="20" customHeight="1">
      <c r="A25" s="29">
        <v>113</v>
      </c>
      <c r="B25" s="30" t="s">
        <v>32</v>
      </c>
      <c r="C25" s="21" t="s">
        <v>26</v>
      </c>
      <c r="D25" s="20">
        <v>3.7346140000000001</v>
      </c>
      <c r="E25" s="20">
        <f t="shared" si="0"/>
        <v>-1.1398939909001642</v>
      </c>
      <c r="F25" s="20">
        <v>1209.01197008547</v>
      </c>
      <c r="G25" s="20">
        <f t="shared" si="1"/>
        <v>0.4653879139663053</v>
      </c>
      <c r="H25" s="20">
        <v>613.62959479409403</v>
      </c>
      <c r="I25" s="20">
        <f t="shared" si="2"/>
        <v>-0.51641119909196898</v>
      </c>
      <c r="J25" s="20">
        <v>5.8168340331271704</v>
      </c>
      <c r="K25" s="20">
        <f t="shared" si="6"/>
        <v>-1.2312583958450538</v>
      </c>
      <c r="L25" s="20">
        <v>13.66765</v>
      </c>
      <c r="M25" s="20">
        <v>2626.60625330225</v>
      </c>
      <c r="N25" s="20">
        <v>1775.5274669774701</v>
      </c>
      <c r="O25" s="20">
        <v>83.089859112393398</v>
      </c>
      <c r="P25" s="20">
        <f t="shared" si="3"/>
        <v>2.0271143646724772</v>
      </c>
      <c r="Q25" s="20">
        <v>2</v>
      </c>
      <c r="R25" s="20">
        <f t="shared" si="4"/>
        <v>1.0631905556223165</v>
      </c>
      <c r="S25" s="20">
        <v>4.9000000000000002E-2</v>
      </c>
      <c r="T25" s="20">
        <f t="shared" si="7"/>
        <v>1.4873906913931314</v>
      </c>
      <c r="U25" s="20">
        <v>2.1499999999999998E-2</v>
      </c>
      <c r="V25" s="20">
        <f t="shared" si="5"/>
        <v>-0.74690679013248162</v>
      </c>
      <c r="W25" s="20">
        <v>13.654680000000001</v>
      </c>
      <c r="X25" s="20">
        <v>2626.60625330225</v>
      </c>
      <c r="Y25" s="20">
        <v>1775.5274669774701</v>
      </c>
      <c r="Z25" s="20">
        <v>88.906693145520606</v>
      </c>
      <c r="AA25" s="20">
        <v>2</v>
      </c>
      <c r="AB25" s="20">
        <v>4.9000000000000002E-2</v>
      </c>
      <c r="AC25" s="20">
        <v>2.1499999999999998E-2</v>
      </c>
    </row>
    <row r="26" spans="1:29" ht="20" customHeight="1">
      <c r="A26" s="29">
        <v>114</v>
      </c>
      <c r="B26" s="30" t="s">
        <v>32</v>
      </c>
      <c r="C26" s="21" t="s">
        <v>26</v>
      </c>
      <c r="D26" s="20">
        <v>10.76723</v>
      </c>
      <c r="E26" s="20">
        <f t="shared" si="0"/>
        <v>0.25444673944620255</v>
      </c>
      <c r="F26" s="20">
        <v>629.99826301476196</v>
      </c>
      <c r="G26" s="20">
        <f t="shared" si="1"/>
        <v>-0.7209597237731129</v>
      </c>
      <c r="H26" s="20">
        <v>829.72856371406203</v>
      </c>
      <c r="I26" s="20">
        <f t="shared" si="2"/>
        <v>2.5721079160038695E-2</v>
      </c>
      <c r="J26" s="20">
        <v>14.488140901894701</v>
      </c>
      <c r="K26" s="20">
        <f t="shared" si="6"/>
        <v>-0.22896376306579713</v>
      </c>
      <c r="L26" s="20">
        <v>11.845829999999999</v>
      </c>
      <c r="M26" s="20">
        <v>1123.9554739704699</v>
      </c>
      <c r="N26" s="20">
        <v>1129.21420862471</v>
      </c>
      <c r="O26" s="20">
        <v>32.340441621172701</v>
      </c>
      <c r="P26" s="20">
        <f t="shared" si="3"/>
        <v>9.793962190047785E-2</v>
      </c>
      <c r="Q26" s="20">
        <v>0</v>
      </c>
      <c r="R26" s="20">
        <f t="shared" si="4"/>
        <v>-0.66449409726394781</v>
      </c>
      <c r="S26" s="20">
        <v>0</v>
      </c>
      <c r="T26" s="20">
        <f t="shared" si="7"/>
        <v>-0.63380603342199826</v>
      </c>
      <c r="U26" s="20">
        <v>8.6499999999999994E-2</v>
      </c>
      <c r="V26" s="20">
        <f t="shared" si="5"/>
        <v>0.44279394061576871</v>
      </c>
      <c r="W26" s="20">
        <v>11.82968</v>
      </c>
      <c r="X26" s="20">
        <v>1123.9554739704699</v>
      </c>
      <c r="Y26" s="20">
        <v>1129.21420862471</v>
      </c>
      <c r="Z26" s="20">
        <v>46.828582523067404</v>
      </c>
      <c r="AA26" s="20">
        <v>0</v>
      </c>
      <c r="AB26" s="20">
        <v>0</v>
      </c>
      <c r="AC26" s="20">
        <v>8.6499999999999994E-2</v>
      </c>
    </row>
    <row r="27" spans="1:29" ht="20" customHeight="1">
      <c r="A27" s="29">
        <v>115</v>
      </c>
      <c r="B27" s="30" t="s">
        <v>32</v>
      </c>
      <c r="C27" s="21" t="s">
        <v>26</v>
      </c>
      <c r="D27" s="20">
        <v>11.49517</v>
      </c>
      <c r="E27" s="20">
        <f t="shared" si="0"/>
        <v>0.39877374254836745</v>
      </c>
      <c r="F27" s="20">
        <v>1080.5861546231499</v>
      </c>
      <c r="G27" s="20">
        <f t="shared" si="1"/>
        <v>0.20225482931227265</v>
      </c>
      <c r="H27" s="20">
        <v>727.41649728049595</v>
      </c>
      <c r="I27" s="20">
        <f t="shared" si="2"/>
        <v>-0.23095147205811153</v>
      </c>
      <c r="J27" s="20">
        <v>19.961826498548898</v>
      </c>
      <c r="K27" s="20">
        <f t="shared" si="6"/>
        <v>0.40372583932944101</v>
      </c>
      <c r="L27" s="20">
        <v>11.56232</v>
      </c>
      <c r="M27" s="20">
        <v>420.84892385391998</v>
      </c>
      <c r="N27" s="20">
        <v>655.76426961927098</v>
      </c>
      <c r="O27" s="20">
        <v>13.586312963258299</v>
      </c>
      <c r="P27" s="20">
        <f t="shared" si="3"/>
        <v>-0.61497479402959432</v>
      </c>
      <c r="Q27" s="20">
        <v>0</v>
      </c>
      <c r="R27" s="20">
        <f t="shared" si="4"/>
        <v>-0.66449409726394781</v>
      </c>
      <c r="S27" s="20">
        <v>0</v>
      </c>
      <c r="T27" s="20">
        <f t="shared" si="7"/>
        <v>-0.63380603342199826</v>
      </c>
      <c r="U27" s="20">
        <v>5.8999999999999997E-2</v>
      </c>
      <c r="V27" s="20">
        <f t="shared" si="5"/>
        <v>-6.054098393156794E-2</v>
      </c>
      <c r="W27" s="20">
        <v>11.49517</v>
      </c>
      <c r="X27" s="20">
        <v>1080.5861546231499</v>
      </c>
      <c r="Y27" s="20">
        <v>727.41649728049595</v>
      </c>
      <c r="Z27" s="20">
        <v>33.548139461807303</v>
      </c>
      <c r="AA27" s="20">
        <v>0</v>
      </c>
      <c r="AB27" s="20">
        <v>0</v>
      </c>
      <c r="AC27" s="20">
        <v>5.8999999999999997E-2</v>
      </c>
    </row>
    <row r="28" spans="1:29" ht="20" customHeight="1">
      <c r="A28" s="29">
        <v>116</v>
      </c>
      <c r="B28" s="30" t="s">
        <v>32</v>
      </c>
      <c r="C28" s="21" t="s">
        <v>26</v>
      </c>
      <c r="D28" s="20">
        <v>12.373139999999999</v>
      </c>
      <c r="E28" s="20">
        <f t="shared" si="0"/>
        <v>0.57284685147713577</v>
      </c>
      <c r="F28" s="20">
        <v>650.36549961149899</v>
      </c>
      <c r="G28" s="20">
        <f t="shared" si="1"/>
        <v>-0.67922906570966213</v>
      </c>
      <c r="H28" s="20">
        <v>854.14016938616703</v>
      </c>
      <c r="I28" s="20">
        <f t="shared" si="2"/>
        <v>8.6963015967748455E-2</v>
      </c>
      <c r="J28" s="20">
        <v>16.773354809855299</v>
      </c>
      <c r="K28" s="20">
        <f t="shared" si="6"/>
        <v>3.5178386366283225E-2</v>
      </c>
      <c r="L28" s="20">
        <v>12.38312</v>
      </c>
      <c r="M28" s="20">
        <v>279.02516239315997</v>
      </c>
      <c r="N28" s="20">
        <v>630.802904428906</v>
      </c>
      <c r="O28" s="20">
        <v>12.9552075231893</v>
      </c>
      <c r="P28" s="20">
        <f t="shared" si="3"/>
        <v>-0.63896546693175604</v>
      </c>
      <c r="Q28" s="20">
        <v>0</v>
      </c>
      <c r="R28" s="20">
        <f t="shared" si="4"/>
        <v>-0.66449409726394781</v>
      </c>
      <c r="S28" s="20">
        <v>0</v>
      </c>
      <c r="T28" s="20">
        <f t="shared" si="7"/>
        <v>-0.63380603342199826</v>
      </c>
      <c r="U28" s="20">
        <v>3.4500000000000003E-2</v>
      </c>
      <c r="V28" s="20">
        <f t="shared" si="5"/>
        <v>-0.50896664398283142</v>
      </c>
      <c r="W28" s="20">
        <v>12.373139999999999</v>
      </c>
      <c r="X28" s="20">
        <v>650.36549961149899</v>
      </c>
      <c r="Y28" s="20">
        <v>854.14016938616703</v>
      </c>
      <c r="Z28" s="20">
        <v>29.7285623330447</v>
      </c>
      <c r="AA28" s="20">
        <v>0</v>
      </c>
      <c r="AB28" s="20">
        <v>0</v>
      </c>
      <c r="AC28" s="20">
        <v>3.4500000000000003E-2</v>
      </c>
    </row>
    <row r="29" spans="1:29" ht="20" customHeight="1">
      <c r="A29" s="29">
        <v>117</v>
      </c>
      <c r="B29" s="30" t="s">
        <v>32</v>
      </c>
      <c r="C29" s="21" t="s">
        <v>26</v>
      </c>
      <c r="D29" s="20">
        <v>11.63908</v>
      </c>
      <c r="E29" s="20">
        <f t="shared" si="0"/>
        <v>0.42730644993693317</v>
      </c>
      <c r="F29" s="20">
        <v>725.69760644910502</v>
      </c>
      <c r="G29" s="20">
        <f t="shared" si="1"/>
        <v>-0.52488027240585577</v>
      </c>
      <c r="H29" s="20">
        <v>796.84913442113304</v>
      </c>
      <c r="I29" s="20">
        <f t="shared" si="2"/>
        <v>-5.6764274653948531E-2</v>
      </c>
      <c r="J29" s="20">
        <v>25.623832762774899</v>
      </c>
      <c r="K29" s="20">
        <f t="shared" si="6"/>
        <v>1.0581829558036098</v>
      </c>
      <c r="L29" s="20">
        <v>11.6427</v>
      </c>
      <c r="M29" s="20">
        <v>372.23247863247298</v>
      </c>
      <c r="N29" s="20">
        <v>255.97357109557399</v>
      </c>
      <c r="O29" s="20">
        <v>13.403665201790901</v>
      </c>
      <c r="P29" s="20">
        <f t="shared" si="3"/>
        <v>-0.62191791703800536</v>
      </c>
      <c r="Q29" s="20">
        <v>0</v>
      </c>
      <c r="R29" s="20">
        <f t="shared" si="4"/>
        <v>-0.66449409726394781</v>
      </c>
      <c r="S29" s="20">
        <v>0</v>
      </c>
      <c r="T29" s="20">
        <f t="shared" si="7"/>
        <v>-0.63380603342199826</v>
      </c>
      <c r="U29" s="20">
        <v>8.5999999999999993E-2</v>
      </c>
      <c r="V29" s="20">
        <f t="shared" si="5"/>
        <v>0.43364239653308984</v>
      </c>
      <c r="W29" s="20">
        <v>11.63908</v>
      </c>
      <c r="X29" s="20">
        <v>725.69760644910502</v>
      </c>
      <c r="Y29" s="20">
        <v>796.84913442113304</v>
      </c>
      <c r="Z29" s="20">
        <v>39.027497964565796</v>
      </c>
      <c r="AA29" s="20">
        <v>0</v>
      </c>
      <c r="AB29" s="20">
        <v>0</v>
      </c>
      <c r="AC29" s="20">
        <v>8.5999999999999993E-2</v>
      </c>
    </row>
    <row r="30" spans="1:29" ht="20" customHeight="1">
      <c r="A30" s="29">
        <v>118</v>
      </c>
      <c r="B30" s="30" t="s">
        <v>32</v>
      </c>
      <c r="C30" s="21" t="s">
        <v>26</v>
      </c>
      <c r="D30" s="20">
        <v>18.662050000000001</v>
      </c>
      <c r="E30" s="20">
        <f t="shared" si="0"/>
        <v>1.8197346898693603</v>
      </c>
      <c r="F30" s="20">
        <v>1647.63799222999</v>
      </c>
      <c r="G30" s="20">
        <f t="shared" si="1"/>
        <v>1.3640936593877058</v>
      </c>
      <c r="H30" s="20">
        <v>1489.17060722611</v>
      </c>
      <c r="I30" s="20">
        <f t="shared" si="2"/>
        <v>1.680077965780574</v>
      </c>
      <c r="J30" s="20">
        <v>31.2099180839826</v>
      </c>
      <c r="K30" s="20">
        <f t="shared" si="6"/>
        <v>1.7038645607136724</v>
      </c>
      <c r="L30" s="20">
        <v>18.707820000000002</v>
      </c>
      <c r="M30" s="20">
        <v>1909.20108003108</v>
      </c>
      <c r="N30" s="20">
        <v>1345.49510489511</v>
      </c>
      <c r="O30" s="20">
        <v>66.879198936266107</v>
      </c>
      <c r="P30" s="20">
        <f t="shared" si="3"/>
        <v>1.410886677313214</v>
      </c>
      <c r="Q30" s="20">
        <v>2</v>
      </c>
      <c r="R30" s="20">
        <f t="shared" si="4"/>
        <v>1.0631905556223165</v>
      </c>
      <c r="S30" s="20">
        <v>2.1999999999999999E-2</v>
      </c>
      <c r="T30" s="20">
        <f t="shared" si="7"/>
        <v>0.31856800629091692</v>
      </c>
      <c r="U30" s="20">
        <v>4.8000000000000001E-2</v>
      </c>
      <c r="V30" s="20">
        <f t="shared" si="5"/>
        <v>-0.26187495375050257</v>
      </c>
      <c r="W30" s="20">
        <v>18.662050000000001</v>
      </c>
      <c r="X30" s="20">
        <v>1909.20108003108</v>
      </c>
      <c r="Y30" s="20">
        <v>1489.17060722611</v>
      </c>
      <c r="Z30" s="20">
        <v>98.089117020248693</v>
      </c>
      <c r="AA30" s="20">
        <v>2</v>
      </c>
      <c r="AB30" s="20">
        <v>2.1999999999999999E-2</v>
      </c>
      <c r="AC30" s="20">
        <v>4.8000000000000001E-2</v>
      </c>
    </row>
    <row r="31" spans="1:29" ht="20" customHeight="1">
      <c r="A31" s="29">
        <v>119</v>
      </c>
      <c r="B31" s="30" t="s">
        <v>32</v>
      </c>
      <c r="C31" s="21" t="s">
        <v>26</v>
      </c>
      <c r="D31" s="20">
        <v>14.884790000000001</v>
      </c>
      <c r="E31" s="20">
        <f t="shared" si="0"/>
        <v>1.0708259669832936</v>
      </c>
      <c r="F31" s="20">
        <v>1980.1074242424199</v>
      </c>
      <c r="G31" s="20">
        <f t="shared" si="1"/>
        <v>2.0452939841329472</v>
      </c>
      <c r="H31" s="20">
        <v>1033.0458147366001</v>
      </c>
      <c r="I31" s="20">
        <f t="shared" si="2"/>
        <v>0.53578757811499444</v>
      </c>
      <c r="J31" s="20">
        <v>39.921574999016102</v>
      </c>
      <c r="K31" s="20">
        <f t="shared" si="6"/>
        <v>2.7108231542334309</v>
      </c>
      <c r="L31" s="20">
        <v>15.043749999999999</v>
      </c>
      <c r="M31" s="20">
        <v>1686.35813908314</v>
      </c>
      <c r="N31" s="20">
        <v>1146.9519588189601</v>
      </c>
      <c r="O31" s="20">
        <v>64.767006235077304</v>
      </c>
      <c r="P31" s="20">
        <f t="shared" si="3"/>
        <v>1.330594350574573</v>
      </c>
      <c r="Q31" s="20">
        <v>2</v>
      </c>
      <c r="R31" s="20">
        <f t="shared" si="4"/>
        <v>1.0631905556223165</v>
      </c>
      <c r="S31" s="20">
        <v>3.5499999999999997E-2</v>
      </c>
      <c r="T31" s="20">
        <f t="shared" si="7"/>
        <v>0.90297934884202402</v>
      </c>
      <c r="U31" s="20">
        <v>3.5499999999999997E-2</v>
      </c>
      <c r="V31" s="20">
        <f t="shared" si="5"/>
        <v>-0.49066355581747384</v>
      </c>
      <c r="W31" s="20">
        <v>14.884790000000001</v>
      </c>
      <c r="X31" s="20">
        <v>1980.1074242424199</v>
      </c>
      <c r="Y31" s="20">
        <v>1146.9519588189601</v>
      </c>
      <c r="Z31" s="20">
        <v>104.68858123409299</v>
      </c>
      <c r="AA31" s="20">
        <v>2</v>
      </c>
      <c r="AB31" s="20">
        <v>3.5499999999999997E-2</v>
      </c>
      <c r="AC31" s="20">
        <v>3.5499999999999997E-2</v>
      </c>
    </row>
    <row r="32" spans="1:29" ht="20" customHeight="1">
      <c r="A32" s="29">
        <v>120</v>
      </c>
      <c r="B32" s="30" t="s">
        <v>32</v>
      </c>
      <c r="C32" s="21" t="s">
        <v>26</v>
      </c>
      <c r="D32" s="20">
        <v>12.47235</v>
      </c>
      <c r="E32" s="20">
        <f t="shared" si="0"/>
        <v>0.59251699184277851</v>
      </c>
      <c r="F32" s="20">
        <v>1420.0133348873301</v>
      </c>
      <c r="G32" s="20">
        <f t="shared" si="1"/>
        <v>0.89771096199720657</v>
      </c>
      <c r="H32" s="20">
        <v>947.64321561771396</v>
      </c>
      <c r="I32" s="20">
        <f t="shared" si="2"/>
        <v>0.32153618274571993</v>
      </c>
      <c r="J32" s="20">
        <v>17.0526012127883</v>
      </c>
      <c r="K32" s="20">
        <f t="shared" si="6"/>
        <v>6.7455778357882967E-2</v>
      </c>
      <c r="L32" s="20">
        <v>19.393940000000001</v>
      </c>
      <c r="M32" s="20">
        <v>1922.7343628593601</v>
      </c>
      <c r="N32" s="20">
        <v>1023.8601484071499</v>
      </c>
      <c r="O32" s="20">
        <v>55.253482895309602</v>
      </c>
      <c r="P32" s="20">
        <f t="shared" si="3"/>
        <v>0.96894982637827543</v>
      </c>
      <c r="Q32" s="20">
        <v>2</v>
      </c>
      <c r="R32" s="20">
        <f t="shared" si="4"/>
        <v>1.0631905556223165</v>
      </c>
      <c r="S32" s="20">
        <v>4.4499999999999998E-2</v>
      </c>
      <c r="T32" s="20">
        <f t="shared" si="7"/>
        <v>1.2925869105427621</v>
      </c>
      <c r="U32" s="20">
        <v>1.55E-2</v>
      </c>
      <c r="V32" s="20">
        <f t="shared" si="5"/>
        <v>-0.85672531912462779</v>
      </c>
      <c r="W32" s="20">
        <v>19.39264</v>
      </c>
      <c r="X32" s="20">
        <v>1922.7343628593601</v>
      </c>
      <c r="Y32" s="20">
        <v>1023.8601484071499</v>
      </c>
      <c r="Z32" s="20">
        <v>72.306084108097807</v>
      </c>
      <c r="AA32" s="20">
        <v>2</v>
      </c>
      <c r="AB32" s="20">
        <v>4.4499999999999998E-2</v>
      </c>
      <c r="AC32" s="20">
        <v>1.55E-2</v>
      </c>
    </row>
    <row r="33" spans="1:29" ht="20" customHeight="1">
      <c r="A33" s="29">
        <v>111</v>
      </c>
      <c r="B33" s="30" t="s">
        <v>32</v>
      </c>
      <c r="C33" s="21" t="s">
        <v>25</v>
      </c>
      <c r="D33" s="20">
        <v>12.766069999999999</v>
      </c>
      <c r="E33" s="20">
        <f t="shared" si="0"/>
        <v>0.65075218615984809</v>
      </c>
      <c r="F33" s="20">
        <v>684.81638850038803</v>
      </c>
      <c r="G33" s="20">
        <f t="shared" si="1"/>
        <v>-0.60864225549729933</v>
      </c>
      <c r="H33" s="20">
        <v>1107.93801437451</v>
      </c>
      <c r="I33" s="20">
        <f t="shared" si="2"/>
        <v>0.72367130109583377</v>
      </c>
      <c r="J33" s="20">
        <v>14.7125978408456</v>
      </c>
      <c r="K33" s="20">
        <f t="shared" si="6"/>
        <v>-0.20301934792684548</v>
      </c>
      <c r="L33" s="20">
        <v>12.751239999999999</v>
      </c>
      <c r="M33" s="20">
        <v>729.21138694638398</v>
      </c>
      <c r="N33" s="20">
        <v>592.83021561771898</v>
      </c>
      <c r="O33" s="20">
        <v>43.344154069002002</v>
      </c>
      <c r="P33" s="20">
        <f t="shared" si="3"/>
        <v>0.51623179510129247</v>
      </c>
      <c r="Q33" s="20">
        <v>0</v>
      </c>
      <c r="R33" s="20">
        <f t="shared" si="4"/>
        <v>-0.66449409726394781</v>
      </c>
      <c r="S33" s="20">
        <v>0</v>
      </c>
      <c r="T33" s="20">
        <f t="shared" si="7"/>
        <v>-0.63380603342199826</v>
      </c>
      <c r="U33" s="20">
        <v>0.17599999999999999</v>
      </c>
      <c r="V33" s="20">
        <f t="shared" si="5"/>
        <v>2.0809203314152827</v>
      </c>
      <c r="W33" s="20">
        <v>12.766069999999999</v>
      </c>
      <c r="X33" s="20">
        <v>729.21138694638398</v>
      </c>
      <c r="Y33" s="20">
        <v>1107.93801437451</v>
      </c>
      <c r="Z33" s="20">
        <v>58.056751909847598</v>
      </c>
      <c r="AA33" s="20">
        <v>0</v>
      </c>
      <c r="AB33" s="20">
        <v>0</v>
      </c>
      <c r="AC33" s="20">
        <v>0.17599999999999999</v>
      </c>
    </row>
    <row r="34" spans="1:29" ht="20" customHeight="1">
      <c r="A34" s="29">
        <v>112</v>
      </c>
      <c r="B34" s="30" t="s">
        <v>32</v>
      </c>
      <c r="C34" s="21" t="s">
        <v>25</v>
      </c>
      <c r="D34" s="20">
        <v>18.933399999999999</v>
      </c>
      <c r="E34" s="20">
        <f t="shared" si="0"/>
        <v>1.8735346353205955</v>
      </c>
      <c r="F34" s="20">
        <v>1250.62038111888</v>
      </c>
      <c r="G34" s="20">
        <f t="shared" si="1"/>
        <v>0.55063985107381264</v>
      </c>
      <c r="H34" s="20">
        <v>1525.1655831390799</v>
      </c>
      <c r="I34" s="20">
        <f t="shared" si="2"/>
        <v>1.7703793605297158</v>
      </c>
      <c r="J34" s="20">
        <v>26.054583368504399</v>
      </c>
      <c r="K34" s="20">
        <f t="shared" si="6"/>
        <v>1.1079723389638503</v>
      </c>
      <c r="L34" s="20">
        <v>18.980309999999999</v>
      </c>
      <c r="M34" s="20">
        <v>1123.38457653457</v>
      </c>
      <c r="N34" s="20">
        <v>646.14444211344301</v>
      </c>
      <c r="O34" s="20">
        <v>51.709510630944202</v>
      </c>
      <c r="P34" s="20">
        <f t="shared" si="3"/>
        <v>0.8342302154057758</v>
      </c>
      <c r="Q34" s="20">
        <v>0</v>
      </c>
      <c r="R34" s="20">
        <f t="shared" si="4"/>
        <v>-0.66449409726394781</v>
      </c>
      <c r="S34" s="20">
        <v>0</v>
      </c>
      <c r="T34" s="20">
        <f t="shared" si="7"/>
        <v>-0.63380603342199826</v>
      </c>
      <c r="U34" s="20">
        <v>0.193</v>
      </c>
      <c r="V34" s="20">
        <f t="shared" si="5"/>
        <v>2.3920728302263639</v>
      </c>
      <c r="W34" s="20">
        <v>18.933399999999999</v>
      </c>
      <c r="X34" s="20">
        <v>1250.62038111888</v>
      </c>
      <c r="Y34" s="20">
        <v>1525.1655831390799</v>
      </c>
      <c r="Z34" s="20">
        <v>77.764093999448605</v>
      </c>
      <c r="AA34" s="20">
        <v>0</v>
      </c>
      <c r="AB34" s="20">
        <v>0</v>
      </c>
      <c r="AC34" s="20">
        <v>0.193</v>
      </c>
    </row>
    <row r="35" spans="1:29" ht="20" customHeight="1">
      <c r="A35" s="29">
        <v>113</v>
      </c>
      <c r="B35" s="30" t="s">
        <v>32</v>
      </c>
      <c r="C35" s="21" t="s">
        <v>25</v>
      </c>
      <c r="D35" s="20">
        <v>7.2792240000000001</v>
      </c>
      <c r="E35" s="20">
        <f t="shared" si="0"/>
        <v>-0.43711225275421178</v>
      </c>
      <c r="F35" s="20">
        <v>557.587452059052</v>
      </c>
      <c r="G35" s="20">
        <f t="shared" si="1"/>
        <v>-0.8693230413855777</v>
      </c>
      <c r="H35" s="20">
        <v>926.85396076146003</v>
      </c>
      <c r="I35" s="20">
        <f t="shared" si="2"/>
        <v>0.26938171780444303</v>
      </c>
      <c r="J35" s="20">
        <v>9.1810762323573201</v>
      </c>
      <c r="K35" s="20">
        <f t="shared" si="6"/>
        <v>-0.8423940700070357</v>
      </c>
      <c r="L35" s="20">
        <v>10.729900000000001</v>
      </c>
      <c r="M35" s="20">
        <v>2273.2251087801101</v>
      </c>
      <c r="N35" s="20">
        <v>1199.6280108780099</v>
      </c>
      <c r="O35" s="20">
        <v>53.971471011392801</v>
      </c>
      <c r="P35" s="20">
        <f t="shared" si="3"/>
        <v>0.92021577052800496</v>
      </c>
      <c r="Q35" s="20">
        <v>2</v>
      </c>
      <c r="R35" s="20">
        <f t="shared" si="4"/>
        <v>1.0631905556223165</v>
      </c>
      <c r="S35" s="20">
        <v>2.6499999999999999E-2</v>
      </c>
      <c r="T35" s="20">
        <f t="shared" si="7"/>
        <v>0.51337178714128595</v>
      </c>
      <c r="U35" s="20">
        <v>5.45E-2</v>
      </c>
      <c r="V35" s="20">
        <f t="shared" si="5"/>
        <v>-0.14290488067567753</v>
      </c>
      <c r="W35" s="20">
        <v>10.729900000000001</v>
      </c>
      <c r="X35" s="20">
        <v>2273.2251087801101</v>
      </c>
      <c r="Y35" s="20">
        <v>1199.6280108780099</v>
      </c>
      <c r="Z35" s="20">
        <v>63.152547243750199</v>
      </c>
      <c r="AA35" s="20">
        <v>2</v>
      </c>
      <c r="AB35" s="20">
        <v>2.6499999999999999E-2</v>
      </c>
      <c r="AC35" s="20">
        <v>5.45E-2</v>
      </c>
    </row>
    <row r="36" spans="1:29" ht="20" customHeight="1">
      <c r="A36" s="29">
        <v>114</v>
      </c>
      <c r="B36" s="30" t="s">
        <v>32</v>
      </c>
      <c r="C36" s="21" t="s">
        <v>25</v>
      </c>
      <c r="D36" s="20">
        <v>7.3887299999999998</v>
      </c>
      <c r="E36" s="20">
        <f t="shared" si="0"/>
        <v>-0.41540074795751752</v>
      </c>
      <c r="F36" s="20">
        <v>767.57430497280404</v>
      </c>
      <c r="G36" s="20">
        <f t="shared" si="1"/>
        <v>-0.43907863806933173</v>
      </c>
      <c r="H36" s="20">
        <v>591.59038888888699</v>
      </c>
      <c r="I36" s="20">
        <f t="shared" si="2"/>
        <v>-0.57170144396435418</v>
      </c>
      <c r="J36" s="20">
        <v>10.921493240243899</v>
      </c>
      <c r="K36" s="20">
        <f t="shared" si="6"/>
        <v>-0.6412236291262613</v>
      </c>
      <c r="L36" s="20">
        <v>7.379143</v>
      </c>
      <c r="M36" s="20">
        <v>688.97897435897198</v>
      </c>
      <c r="N36" s="20">
        <v>862.03405749805802</v>
      </c>
      <c r="O36" s="20">
        <v>11.0773057470926</v>
      </c>
      <c r="P36" s="20">
        <f t="shared" si="3"/>
        <v>-0.71035152129344703</v>
      </c>
      <c r="Q36" s="20">
        <v>0</v>
      </c>
      <c r="R36" s="20">
        <f t="shared" si="4"/>
        <v>-0.66449409726394781</v>
      </c>
      <c r="S36" s="20">
        <v>0</v>
      </c>
      <c r="T36" s="20">
        <f t="shared" si="7"/>
        <v>-0.63380603342199826</v>
      </c>
      <c r="U36" s="20">
        <v>2.35E-2</v>
      </c>
      <c r="V36" s="20">
        <f t="shared" si="5"/>
        <v>-0.71030061380176612</v>
      </c>
      <c r="W36" s="20">
        <v>7.3887299999999998</v>
      </c>
      <c r="X36" s="20">
        <v>767.57430497280404</v>
      </c>
      <c r="Y36" s="20">
        <v>862.03405749805802</v>
      </c>
      <c r="Z36" s="20">
        <v>21.9987989873364</v>
      </c>
      <c r="AA36" s="20">
        <v>0</v>
      </c>
      <c r="AB36" s="20">
        <v>0</v>
      </c>
      <c r="AC36" s="20">
        <v>2.35E-2</v>
      </c>
    </row>
    <row r="37" spans="1:29" ht="20" customHeight="1">
      <c r="A37" s="29">
        <v>115</v>
      </c>
      <c r="B37" s="30" t="s">
        <v>32</v>
      </c>
      <c r="C37" s="21" t="s">
        <v>25</v>
      </c>
      <c r="D37" s="20">
        <v>26.27833</v>
      </c>
      <c r="E37" s="20">
        <f t="shared" si="0"/>
        <v>3.3297971499443064</v>
      </c>
      <c r="F37" s="20">
        <v>2526.7756017871002</v>
      </c>
      <c r="G37" s="20">
        <f t="shared" si="1"/>
        <v>3.165368505923579</v>
      </c>
      <c r="H37" s="20">
        <v>1376.9697035741999</v>
      </c>
      <c r="I37" s="20">
        <f t="shared" si="2"/>
        <v>1.3985970692138188</v>
      </c>
      <c r="J37" s="20">
        <v>47.379327066648798</v>
      </c>
      <c r="K37" s="20">
        <f t="shared" si="6"/>
        <v>3.572846028422068</v>
      </c>
      <c r="L37" s="20">
        <v>26.228829999999999</v>
      </c>
      <c r="M37" s="20">
        <v>1045.2495066045101</v>
      </c>
      <c r="N37" s="20">
        <v>509.27744755245197</v>
      </c>
      <c r="O37" s="20">
        <v>30.711954667436199</v>
      </c>
      <c r="P37" s="20">
        <f t="shared" si="3"/>
        <v>3.6034755689438994E-2</v>
      </c>
      <c r="Q37" s="20">
        <v>0</v>
      </c>
      <c r="R37" s="20">
        <f t="shared" si="4"/>
        <v>-0.66449409726394781</v>
      </c>
      <c r="S37" s="20">
        <v>0</v>
      </c>
      <c r="T37" s="20">
        <f t="shared" si="7"/>
        <v>-0.63380603342199826</v>
      </c>
      <c r="U37" s="20">
        <v>9.0999999999999998E-2</v>
      </c>
      <c r="V37" s="20">
        <f t="shared" si="5"/>
        <v>0.52515783735987842</v>
      </c>
      <c r="W37" s="20">
        <v>26.27833</v>
      </c>
      <c r="X37" s="20">
        <v>2526.7756017871002</v>
      </c>
      <c r="Y37" s="20">
        <v>1376.9697035741999</v>
      </c>
      <c r="Z37" s="20">
        <v>78.091281734085001</v>
      </c>
      <c r="AA37" s="20">
        <v>0</v>
      </c>
      <c r="AB37" s="20">
        <v>0</v>
      </c>
      <c r="AC37" s="20">
        <v>9.0999999999999998E-2</v>
      </c>
    </row>
    <row r="38" spans="1:29" ht="20" customHeight="1">
      <c r="A38" s="29">
        <v>116</v>
      </c>
      <c r="B38" s="30" t="s">
        <v>32</v>
      </c>
      <c r="C38" s="21" t="s">
        <v>25</v>
      </c>
      <c r="D38" s="20">
        <v>6.8825900000000004</v>
      </c>
      <c r="E38" s="20">
        <f t="shared" si="0"/>
        <v>-0.51575197106674309</v>
      </c>
      <c r="F38" s="20">
        <v>858.29624320123901</v>
      </c>
      <c r="G38" s="20">
        <f t="shared" si="1"/>
        <v>-0.2531974477034844</v>
      </c>
      <c r="H38" s="20">
        <v>815.49027700077602</v>
      </c>
      <c r="I38" s="20">
        <f t="shared" si="2"/>
        <v>-9.9988266444992844E-3</v>
      </c>
      <c r="J38" s="20">
        <v>15.9586510144131</v>
      </c>
      <c r="K38" s="20">
        <f t="shared" si="6"/>
        <v>-5.8991183899734428E-2</v>
      </c>
      <c r="L38" s="20">
        <v>7.2120300000000004</v>
      </c>
      <c r="M38" s="20">
        <v>847.04268065267695</v>
      </c>
      <c r="N38" s="20">
        <v>359.91030693084701</v>
      </c>
      <c r="O38" s="20">
        <v>20.141267412730901</v>
      </c>
      <c r="P38" s="20">
        <f t="shared" si="3"/>
        <v>-0.36579651398074275</v>
      </c>
      <c r="Q38" s="20">
        <v>3</v>
      </c>
      <c r="R38" s="20">
        <f t="shared" si="4"/>
        <v>1.9270328820654485</v>
      </c>
      <c r="S38" s="20">
        <v>7.3499999999999996E-2</v>
      </c>
      <c r="T38" s="20">
        <f t="shared" si="7"/>
        <v>2.5479890538006957</v>
      </c>
      <c r="U38" s="20">
        <v>1.7500000000000002E-2</v>
      </c>
      <c r="V38" s="20">
        <f t="shared" si="5"/>
        <v>-0.82011914279391229</v>
      </c>
      <c r="W38" s="20">
        <v>7.1980829999999996</v>
      </c>
      <c r="X38" s="20">
        <v>858.29624320123901</v>
      </c>
      <c r="Y38" s="20">
        <v>815.49027700077602</v>
      </c>
      <c r="Z38" s="20">
        <v>36.099918427143997</v>
      </c>
      <c r="AA38" s="20">
        <v>3</v>
      </c>
      <c r="AB38" s="20">
        <v>7.3499999999999996E-2</v>
      </c>
      <c r="AC38" s="20">
        <v>1.7500000000000002E-2</v>
      </c>
    </row>
    <row r="39" spans="1:29" ht="20" customHeight="1">
      <c r="A39" s="29">
        <v>117</v>
      </c>
      <c r="B39" s="30" t="s">
        <v>32</v>
      </c>
      <c r="C39" s="21" t="s">
        <v>25</v>
      </c>
      <c r="D39" s="20">
        <v>10.174759999999999</v>
      </c>
      <c r="E39" s="20">
        <f t="shared" si="0"/>
        <v>0.13697906418733546</v>
      </c>
      <c r="F39" s="20">
        <v>2057.9174121989099</v>
      </c>
      <c r="G39" s="20">
        <f t="shared" si="1"/>
        <v>2.2047197356781378</v>
      </c>
      <c r="H39" s="20">
        <v>1360.3734393939401</v>
      </c>
      <c r="I39" s="20">
        <f t="shared" si="2"/>
        <v>1.3569616530177857</v>
      </c>
      <c r="J39" s="20">
        <v>12.539938649346601</v>
      </c>
      <c r="K39" s="20">
        <f t="shared" si="6"/>
        <v>-0.4541515797178165</v>
      </c>
      <c r="L39" s="20">
        <v>28.20213</v>
      </c>
      <c r="M39" s="20">
        <v>2863.1252245532201</v>
      </c>
      <c r="N39" s="20">
        <v>1525.3600582750501</v>
      </c>
      <c r="O39" s="20">
        <v>121.14420536108</v>
      </c>
      <c r="P39" s="20">
        <f t="shared" si="3"/>
        <v>3.4737020747356828</v>
      </c>
      <c r="Q39" s="20">
        <v>4</v>
      </c>
      <c r="R39" s="20">
        <f t="shared" si="4"/>
        <v>2.7908752085085804</v>
      </c>
      <c r="S39" s="20">
        <v>5.0500000000000003E-2</v>
      </c>
      <c r="T39" s="20">
        <f t="shared" si="7"/>
        <v>1.5523252850099212</v>
      </c>
      <c r="U39" s="20">
        <v>7.9500000000000001E-2</v>
      </c>
      <c r="V39" s="20">
        <f t="shared" si="5"/>
        <v>0.31467232345826496</v>
      </c>
      <c r="W39" s="20">
        <v>28.200610000000001</v>
      </c>
      <c r="X39" s="20">
        <v>2863.1252245532201</v>
      </c>
      <c r="Y39" s="20">
        <v>1525.3600582750501</v>
      </c>
      <c r="Z39" s="20">
        <v>133.68414401042699</v>
      </c>
      <c r="AA39" s="20">
        <v>4</v>
      </c>
      <c r="AB39" s="20">
        <v>5.0500000000000003E-2</v>
      </c>
      <c r="AC39" s="20">
        <v>7.9500000000000001E-2</v>
      </c>
    </row>
    <row r="40" spans="1:29" ht="20" customHeight="1">
      <c r="A40" s="29">
        <v>118</v>
      </c>
      <c r="B40" s="30" t="s">
        <v>32</v>
      </c>
      <c r="C40" s="21" t="s">
        <v>25</v>
      </c>
      <c r="D40" s="20">
        <v>12.132009999999999</v>
      </c>
      <c r="E40" s="20">
        <f t="shared" si="0"/>
        <v>0.52503855648300846</v>
      </c>
      <c r="F40" s="20">
        <v>805.55211771561596</v>
      </c>
      <c r="G40" s="20">
        <f t="shared" si="1"/>
        <v>-0.36126547426379357</v>
      </c>
      <c r="H40" s="20">
        <v>1146.71356371406</v>
      </c>
      <c r="I40" s="20">
        <f t="shared" si="2"/>
        <v>0.82094838209712573</v>
      </c>
      <c r="J40" s="20">
        <v>16.3723314464191</v>
      </c>
      <c r="K40" s="20">
        <f t="shared" si="6"/>
        <v>-1.1174899346498421E-2</v>
      </c>
      <c r="L40" s="20">
        <v>12.136229999999999</v>
      </c>
      <c r="M40" s="20">
        <v>299.72293240093001</v>
      </c>
      <c r="N40" s="20">
        <v>421.80663675213901</v>
      </c>
      <c r="O40" s="20">
        <v>14.2431453031014</v>
      </c>
      <c r="P40" s="20">
        <f t="shared" si="3"/>
        <v>-0.59000614566076626</v>
      </c>
      <c r="Q40" s="20">
        <v>0</v>
      </c>
      <c r="R40" s="20">
        <f t="shared" si="4"/>
        <v>-0.66449409726394781</v>
      </c>
      <c r="S40" s="20">
        <v>0</v>
      </c>
      <c r="T40" s="20">
        <f t="shared" si="7"/>
        <v>-0.63380603342199826</v>
      </c>
      <c r="U40" s="20">
        <v>5.8500000000000003E-2</v>
      </c>
      <c r="V40" s="20">
        <f t="shared" si="5"/>
        <v>-6.9692528014246677E-2</v>
      </c>
      <c r="W40" s="20">
        <v>12.132009999999999</v>
      </c>
      <c r="X40" s="20">
        <v>805.55211771561596</v>
      </c>
      <c r="Y40" s="20">
        <v>1146.71356371406</v>
      </c>
      <c r="Z40" s="20">
        <v>30.6154767495205</v>
      </c>
      <c r="AA40" s="20">
        <v>0</v>
      </c>
      <c r="AB40" s="20">
        <v>0</v>
      </c>
      <c r="AC40" s="20">
        <v>5.8500000000000003E-2</v>
      </c>
    </row>
    <row r="41" spans="1:29" ht="20" customHeight="1">
      <c r="A41" s="29">
        <v>120</v>
      </c>
      <c r="B41" s="30" t="s">
        <v>32</v>
      </c>
      <c r="C41" s="21" t="s">
        <v>25</v>
      </c>
      <c r="D41" s="20">
        <v>11.016769999999999</v>
      </c>
      <c r="E41" s="20">
        <f t="shared" si="0"/>
        <v>0.3039224659540386</v>
      </c>
      <c r="F41" s="20">
        <v>1661.46516522921</v>
      </c>
      <c r="G41" s="20">
        <f t="shared" si="1"/>
        <v>1.3924243082547725</v>
      </c>
      <c r="H41" s="20">
        <v>1514.32942812743</v>
      </c>
      <c r="I41" s="20">
        <f t="shared" si="2"/>
        <v>1.7431944580134371</v>
      </c>
      <c r="J41" s="20">
        <v>17.496380378417101</v>
      </c>
      <c r="K41" s="20">
        <f t="shared" si="6"/>
        <v>0.11875110011048789</v>
      </c>
      <c r="L41" s="20">
        <v>11.06873</v>
      </c>
      <c r="M41" s="20">
        <v>2285.4800155400098</v>
      </c>
      <c r="N41" s="20">
        <v>794.51481196581403</v>
      </c>
      <c r="O41" s="20">
        <v>49.156052452483401</v>
      </c>
      <c r="P41" s="20">
        <f t="shared" si="3"/>
        <v>0.73716374118538996</v>
      </c>
      <c r="Q41" s="20">
        <v>2</v>
      </c>
      <c r="R41" s="20">
        <f t="shared" si="4"/>
        <v>1.0631905556223165</v>
      </c>
      <c r="S41" s="20">
        <v>2.6499999999999999E-2</v>
      </c>
      <c r="T41" s="20">
        <f t="shared" si="7"/>
        <v>0.51337178714128595</v>
      </c>
      <c r="U41" s="20">
        <v>3.0499999999999999E-2</v>
      </c>
      <c r="V41" s="20">
        <f t="shared" si="5"/>
        <v>-0.58217899664426231</v>
      </c>
      <c r="W41" s="20">
        <v>11.016769999999999</v>
      </c>
      <c r="X41" s="20">
        <v>2285.4800155400098</v>
      </c>
      <c r="Y41" s="20">
        <v>1514.32942812743</v>
      </c>
      <c r="Z41" s="20">
        <v>66.652432830900395</v>
      </c>
      <c r="AA41" s="20">
        <v>2</v>
      </c>
      <c r="AB41" s="20">
        <v>2.6499999999999999E-2</v>
      </c>
      <c r="AC41" s="20">
        <v>3.0499999999999999E-2</v>
      </c>
    </row>
    <row r="42" spans="1:29" ht="20" customHeight="1">
      <c r="A42" s="31"/>
      <c r="B42" s="3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</row>
    <row r="43" spans="1:29" ht="20" customHeight="1">
      <c r="A43" s="31"/>
      <c r="B43" s="32"/>
      <c r="C43" s="21" t="s">
        <v>47</v>
      </c>
      <c r="D43" s="20">
        <f t="shared" ref="D43:AC43" si="8">AVERAGE(D3:D41)</f>
        <v>9.483880692307693</v>
      </c>
      <c r="E43" s="20">
        <f t="shared" si="8"/>
        <v>-8.8248496829179104E-17</v>
      </c>
      <c r="F43" s="20">
        <f t="shared" si="8"/>
        <v>981.87283083198713</v>
      </c>
      <c r="G43" s="20">
        <f t="shared" si="8"/>
        <v>0</v>
      </c>
      <c r="H43" s="20">
        <f t="shared" si="8"/>
        <v>819.47590230840876</v>
      </c>
      <c r="I43" s="20">
        <f t="shared" si="8"/>
        <v>-2.9605947323337506E-16</v>
      </c>
      <c r="J43" s="20">
        <f t="shared" si="8"/>
        <v>16.469010584760269</v>
      </c>
      <c r="K43" s="20">
        <f t="shared" si="8"/>
        <v>1.8041124150158794E-16</v>
      </c>
      <c r="L43" s="20">
        <f t="shared" si="8"/>
        <v>10.638408615384614</v>
      </c>
      <c r="M43" s="20">
        <f t="shared" si="8"/>
        <v>977.34538210507128</v>
      </c>
      <c r="N43" s="20">
        <f t="shared" si="8"/>
        <v>666.20894546610225</v>
      </c>
      <c r="O43" s="20">
        <f t="shared" si="8"/>
        <v>29.764014172398518</v>
      </c>
      <c r="P43" s="20">
        <f t="shared" si="8"/>
        <v>-1.2810265668751805E-16</v>
      </c>
      <c r="Q43" s="20">
        <f t="shared" si="8"/>
        <v>0.76923076923076927</v>
      </c>
      <c r="R43" s="20">
        <f t="shared" si="8"/>
        <v>1.3094938239168513E-16</v>
      </c>
      <c r="S43" s="20">
        <f t="shared" si="8"/>
        <v>1.4641025641025639E-2</v>
      </c>
      <c r="T43" s="20">
        <f t="shared" si="8"/>
        <v>7.6861594012510836E-17</v>
      </c>
      <c r="U43" s="20">
        <f t="shared" si="8"/>
        <v>6.2307692307692314E-2</v>
      </c>
      <c r="V43" s="20">
        <f t="shared" si="8"/>
        <v>-1.3664283380001927E-16</v>
      </c>
      <c r="W43" s="20">
        <f t="shared" si="8"/>
        <v>10.623011358974358</v>
      </c>
      <c r="X43" s="20">
        <f t="shared" si="8"/>
        <v>1178.7831059410657</v>
      </c>
      <c r="Y43" s="20">
        <f t="shared" si="8"/>
        <v>899.04765292570642</v>
      </c>
      <c r="Z43" s="20">
        <f t="shared" si="8"/>
        <v>46.23302475715878</v>
      </c>
      <c r="AA43" s="20">
        <f t="shared" si="8"/>
        <v>0.76923076923076927</v>
      </c>
      <c r="AB43" s="20">
        <f t="shared" si="8"/>
        <v>1.4641025641025639E-2</v>
      </c>
      <c r="AC43" s="20">
        <f t="shared" si="8"/>
        <v>6.2307692307692314E-2</v>
      </c>
    </row>
    <row r="44" spans="1:29" ht="20" customHeight="1">
      <c r="A44" s="31"/>
      <c r="B44" s="32"/>
      <c r="C44" s="21" t="s">
        <v>48</v>
      </c>
      <c r="D44" s="20">
        <f t="shared" ref="D44:AC44" si="9">STDEV(D3:D41)</f>
        <v>5.0436854112789451</v>
      </c>
      <c r="E44" s="20">
        <f t="shared" si="9"/>
        <v>1.0000000000000011</v>
      </c>
      <c r="F44" s="20">
        <f t="shared" si="9"/>
        <v>488.06411261880783</v>
      </c>
      <c r="G44" s="20">
        <f t="shared" si="9"/>
        <v>1</v>
      </c>
      <c r="H44" s="20">
        <f t="shared" si="9"/>
        <v>398.60930180496541</v>
      </c>
      <c r="I44" s="20">
        <f t="shared" si="9"/>
        <v>1.0000000000000004</v>
      </c>
      <c r="J44" s="20">
        <f t="shared" si="9"/>
        <v>8.6514549566357708</v>
      </c>
      <c r="K44" s="20">
        <f t="shared" si="9"/>
        <v>1</v>
      </c>
      <c r="L44" s="20">
        <f t="shared" si="9"/>
        <v>5.9500862381136086</v>
      </c>
      <c r="M44" s="20">
        <f t="shared" si="9"/>
        <v>702.55383250019156</v>
      </c>
      <c r="N44" s="20">
        <f t="shared" si="9"/>
        <v>393.41381159225506</v>
      </c>
      <c r="O44" s="20">
        <f t="shared" si="9"/>
        <v>26.306283389497263</v>
      </c>
      <c r="P44" s="20">
        <f t="shared" si="9"/>
        <v>1</v>
      </c>
      <c r="Q44" s="20">
        <f t="shared" si="9"/>
        <v>1.1576186641808774</v>
      </c>
      <c r="R44" s="20">
        <f t="shared" si="9"/>
        <v>1</v>
      </c>
      <c r="S44" s="20">
        <f t="shared" si="9"/>
        <v>2.3100167667980225E-2</v>
      </c>
      <c r="T44" s="20">
        <f t="shared" si="9"/>
        <v>0.99999999999999978</v>
      </c>
      <c r="U44" s="20">
        <f t="shared" si="9"/>
        <v>5.4635588867058105E-2</v>
      </c>
      <c r="V44" s="20">
        <f t="shared" si="9"/>
        <v>0.99999999999999978</v>
      </c>
      <c r="W44" s="20">
        <f t="shared" si="9"/>
        <v>5.9452654986924438</v>
      </c>
      <c r="X44" s="20">
        <f t="shared" si="9"/>
        <v>680.13393267177287</v>
      </c>
      <c r="Y44" s="20">
        <f t="shared" si="9"/>
        <v>417.91325452654411</v>
      </c>
      <c r="Z44" s="20">
        <f t="shared" si="9"/>
        <v>29.625614421237298</v>
      </c>
      <c r="AA44" s="20">
        <f t="shared" si="9"/>
        <v>1.1576186641808774</v>
      </c>
      <c r="AB44" s="20">
        <f t="shared" si="9"/>
        <v>2.3100167667980225E-2</v>
      </c>
      <c r="AC44" s="20">
        <f t="shared" si="9"/>
        <v>5.4635588867058105E-2</v>
      </c>
    </row>
  </sheetData>
  <mergeCells count="1">
    <mergeCell ref="A1:AC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V43"/>
  <sheetViews>
    <sheetView showGridLines="0" topLeftCell="C2" zoomScale="60" zoomScaleNormal="60" workbookViewId="0">
      <pane xSplit="1" topLeftCell="D1" activePane="topRight" state="frozen"/>
      <selection activeCell="C2" sqref="C2"/>
      <selection pane="topRight" activeCell="V2" sqref="V2"/>
    </sheetView>
  </sheetViews>
  <sheetFormatPr baseColWidth="10" defaultColWidth="16.33203125" defaultRowHeight="20" customHeight="1"/>
  <cols>
    <col min="1" max="2" width="16.33203125" style="39" hidden="1" customWidth="1"/>
    <col min="3" max="11" width="16.33203125" style="39" customWidth="1"/>
    <col min="12" max="14" width="16.33203125" style="39" hidden="1" customWidth="1"/>
    <col min="15" max="22" width="16.33203125" style="39" customWidth="1"/>
    <col min="23" max="29" width="16.33203125" style="39" hidden="1" customWidth="1"/>
    <col min="30" max="256" width="16.33203125" style="39" customWidth="1"/>
  </cols>
  <sheetData>
    <row r="1" spans="1:29" ht="27.5" hidden="1" customHeight="1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ht="32.25" customHeight="1">
      <c r="A2" s="14" t="s">
        <v>1</v>
      </c>
      <c r="B2" s="14" t="s">
        <v>2</v>
      </c>
      <c r="C2" s="14" t="s">
        <v>3</v>
      </c>
      <c r="D2" s="14" t="s">
        <v>4</v>
      </c>
      <c r="E2" s="15" t="s">
        <v>38</v>
      </c>
      <c r="F2" s="14" t="s">
        <v>5</v>
      </c>
      <c r="G2" s="15" t="s">
        <v>38</v>
      </c>
      <c r="H2" s="14" t="s">
        <v>6</v>
      </c>
      <c r="I2" s="15" t="s">
        <v>38</v>
      </c>
      <c r="J2" s="14" t="s">
        <v>7</v>
      </c>
      <c r="K2" s="15" t="s">
        <v>38</v>
      </c>
      <c r="L2" s="14" t="s">
        <v>8</v>
      </c>
      <c r="M2" s="14" t="s">
        <v>9</v>
      </c>
      <c r="N2" s="14" t="s">
        <v>10</v>
      </c>
      <c r="O2" s="14" t="s">
        <v>11</v>
      </c>
      <c r="P2" s="15" t="s">
        <v>38</v>
      </c>
      <c r="Q2" s="14" t="s">
        <v>12</v>
      </c>
      <c r="R2" s="15" t="s">
        <v>38</v>
      </c>
      <c r="S2" s="14" t="s">
        <v>13</v>
      </c>
      <c r="T2" s="15" t="s">
        <v>38</v>
      </c>
      <c r="U2" s="14" t="s">
        <v>14</v>
      </c>
      <c r="V2" s="15" t="s">
        <v>38</v>
      </c>
      <c r="W2" s="14" t="s">
        <v>15</v>
      </c>
      <c r="X2" s="14" t="s">
        <v>16</v>
      </c>
      <c r="Y2" s="14" t="s">
        <v>17</v>
      </c>
      <c r="Z2" s="14" t="s">
        <v>18</v>
      </c>
      <c r="AA2" s="14" t="s">
        <v>19</v>
      </c>
      <c r="AB2" s="14" t="s">
        <v>20</v>
      </c>
      <c r="AC2" s="14" t="s">
        <v>21</v>
      </c>
    </row>
    <row r="3" spans="1:29" ht="20.25" customHeight="1">
      <c r="A3" s="26">
        <v>101</v>
      </c>
      <c r="B3" s="27" t="s">
        <v>31</v>
      </c>
      <c r="C3" s="17" t="s">
        <v>23</v>
      </c>
      <c r="D3" s="16">
        <v>3.9484849999999998</v>
      </c>
      <c r="E3" s="16">
        <f t="shared" ref="E3:E40" si="0">(D3-VALUE(D$42))/D$43</f>
        <v>-0.91183065135984043</v>
      </c>
      <c r="F3" s="16">
        <v>293.19804467754398</v>
      </c>
      <c r="G3" s="16">
        <f t="shared" ref="G3:G40" si="1">(F3-VALUE(F$42))/F$43</f>
        <v>-1.132106789495309</v>
      </c>
      <c r="H3" s="16">
        <v>480.30946930846898</v>
      </c>
      <c r="I3" s="16">
        <f t="shared" ref="I3:I40" si="2">(H3-VALUE(H$42))/H$43</f>
        <v>-0.82452052534725961</v>
      </c>
      <c r="J3" s="16">
        <v>4.5377638751262701</v>
      </c>
      <c r="K3" s="16">
        <f t="shared" ref="K3:K40" si="3">(J3-VALUE(J$42))/J$43</f>
        <v>-1.0677813975436283</v>
      </c>
      <c r="L3" s="16">
        <v>3.9124639999999999</v>
      </c>
      <c r="M3" s="16">
        <v>301.72394444444399</v>
      </c>
      <c r="N3" s="16">
        <v>483.90287156177197</v>
      </c>
      <c r="O3" s="16">
        <v>4.66329233592701</v>
      </c>
      <c r="P3" s="16">
        <f t="shared" ref="P3:P40" si="4">(O3-VALUE(O$42))/O$43</f>
        <v>-0.9566255010182062</v>
      </c>
      <c r="Q3" s="16">
        <v>0</v>
      </c>
      <c r="R3" s="16">
        <f>(Q3-VALUE(Q$42))/Q$43</f>
        <v>-0.63789717384470157</v>
      </c>
      <c r="S3" s="16">
        <v>0</v>
      </c>
      <c r="T3" s="16">
        <f>(S3-VALUE(S$42))/S$43</f>
        <v>-0.55085745999925129</v>
      </c>
      <c r="U3" s="16">
        <v>2.1999999999999999E-2</v>
      </c>
      <c r="V3" s="16">
        <f t="shared" ref="V3:V40" si="5">(U3-VALUE(U$42))/U$43</f>
        <v>-0.63161597888565491</v>
      </c>
      <c r="W3" s="16">
        <v>3.9484849999999998</v>
      </c>
      <c r="X3" s="16">
        <v>301.72394444444399</v>
      </c>
      <c r="Y3" s="16">
        <v>483.90287156177197</v>
      </c>
      <c r="Z3" s="16">
        <v>9.2010562110532792</v>
      </c>
      <c r="AA3" s="16">
        <v>0</v>
      </c>
      <c r="AB3" s="16">
        <v>0</v>
      </c>
      <c r="AC3" s="16">
        <v>2.1999999999999999E-2</v>
      </c>
    </row>
    <row r="4" spans="1:29" ht="20" customHeight="1">
      <c r="A4" s="29">
        <v>102</v>
      </c>
      <c r="B4" s="30" t="s">
        <v>31</v>
      </c>
      <c r="C4" s="21" t="s">
        <v>23</v>
      </c>
      <c r="D4" s="20">
        <v>4.0995619999999997</v>
      </c>
      <c r="E4" s="20">
        <f t="shared" si="0"/>
        <v>-0.8867250068974567</v>
      </c>
      <c r="F4" s="20">
        <v>137.69976585081599</v>
      </c>
      <c r="G4" s="20">
        <f t="shared" si="1"/>
        <v>-1.4409215982880246</v>
      </c>
      <c r="H4" s="20">
        <v>224.15261810411701</v>
      </c>
      <c r="I4" s="20">
        <f t="shared" si="2"/>
        <v>-1.3505890454068792</v>
      </c>
      <c r="J4" s="20">
        <v>4.6109885507076802</v>
      </c>
      <c r="K4" s="20">
        <f t="shared" si="3"/>
        <v>-1.0599955492362332</v>
      </c>
      <c r="L4" s="20">
        <v>4.1107019999999999</v>
      </c>
      <c r="M4" s="20">
        <v>164.199381895882</v>
      </c>
      <c r="N4" s="20">
        <v>226.69969696969801</v>
      </c>
      <c r="O4" s="20">
        <v>3.6965215043686701</v>
      </c>
      <c r="P4" s="20">
        <f t="shared" si="4"/>
        <v>-0.99869686891467746</v>
      </c>
      <c r="Q4" s="20">
        <v>0</v>
      </c>
      <c r="R4" s="20">
        <f t="shared" ref="R4:R40" si="6">(Q4-VALUE(Q$42))/Q$43</f>
        <v>-0.63789717384470157</v>
      </c>
      <c r="S4" s="20">
        <v>0</v>
      </c>
      <c r="T4" s="20">
        <f t="shared" ref="T4:T40" si="7">(S4-VALUE(S$42))/S$43</f>
        <v>-0.55085745999925129</v>
      </c>
      <c r="U4" s="20">
        <v>2.9499999999999998E-2</v>
      </c>
      <c r="V4" s="20">
        <f t="shared" si="5"/>
        <v>-0.40716391656344597</v>
      </c>
      <c r="W4" s="20">
        <v>4.0995619999999997</v>
      </c>
      <c r="X4" s="20">
        <v>164.199381895882</v>
      </c>
      <c r="Y4" s="20">
        <v>226.69969696969801</v>
      </c>
      <c r="Z4" s="20">
        <v>8.3075100550763405</v>
      </c>
      <c r="AA4" s="20">
        <v>0</v>
      </c>
      <c r="AB4" s="20">
        <v>0</v>
      </c>
      <c r="AC4" s="20">
        <v>2.9499999999999998E-2</v>
      </c>
    </row>
    <row r="5" spans="1:29" ht="20" customHeight="1">
      <c r="A5" s="29">
        <v>103</v>
      </c>
      <c r="B5" s="30" t="s">
        <v>31</v>
      </c>
      <c r="C5" s="21" t="s">
        <v>23</v>
      </c>
      <c r="D5" s="20">
        <v>4.5838080000000003</v>
      </c>
      <c r="E5" s="20">
        <f t="shared" si="0"/>
        <v>-0.80625406884380524</v>
      </c>
      <c r="F5" s="20">
        <v>601.29528438228397</v>
      </c>
      <c r="G5" s="20">
        <f t="shared" si="1"/>
        <v>-0.52023512836262886</v>
      </c>
      <c r="H5" s="20">
        <v>551.99918445998401</v>
      </c>
      <c r="I5" s="20">
        <f t="shared" si="2"/>
        <v>-0.6772915827055237</v>
      </c>
      <c r="J5" s="20">
        <v>9.21366036576004</v>
      </c>
      <c r="K5" s="20">
        <f t="shared" si="3"/>
        <v>-0.57060171749601674</v>
      </c>
      <c r="L5" s="20">
        <v>4.6066710000000004</v>
      </c>
      <c r="M5" s="20">
        <v>398.19860644910398</v>
      </c>
      <c r="N5" s="20">
        <v>440.96156306915299</v>
      </c>
      <c r="O5" s="20">
        <v>6.5998687804407297</v>
      </c>
      <c r="P5" s="20">
        <f t="shared" si="4"/>
        <v>-0.87235069938248844</v>
      </c>
      <c r="Q5" s="20">
        <v>0</v>
      </c>
      <c r="R5" s="20">
        <f t="shared" si="6"/>
        <v>-0.63789717384470157</v>
      </c>
      <c r="S5" s="20">
        <v>0</v>
      </c>
      <c r="T5" s="20">
        <f t="shared" si="7"/>
        <v>-0.55085745999925129</v>
      </c>
      <c r="U5" s="20">
        <v>2.7E-2</v>
      </c>
      <c r="V5" s="20">
        <f t="shared" si="5"/>
        <v>-0.48198127067084889</v>
      </c>
      <c r="W5" s="20">
        <v>4.5838080000000003</v>
      </c>
      <c r="X5" s="20">
        <v>601.29528438228397</v>
      </c>
      <c r="Y5" s="20">
        <v>551.99918445998401</v>
      </c>
      <c r="Z5" s="20">
        <v>15.8135291462008</v>
      </c>
      <c r="AA5" s="20">
        <v>0</v>
      </c>
      <c r="AB5" s="20">
        <v>0</v>
      </c>
      <c r="AC5" s="20">
        <v>2.7E-2</v>
      </c>
    </row>
    <row r="6" spans="1:29" ht="20" customHeight="1">
      <c r="A6" s="29">
        <v>105</v>
      </c>
      <c r="B6" s="30" t="s">
        <v>31</v>
      </c>
      <c r="C6" s="21" t="s">
        <v>23</v>
      </c>
      <c r="D6" s="20">
        <v>3.2391380000000001</v>
      </c>
      <c r="E6" s="20">
        <f t="shared" si="0"/>
        <v>-1.0297083798192255</v>
      </c>
      <c r="F6" s="20">
        <v>300.96494716394699</v>
      </c>
      <c r="G6" s="20">
        <f t="shared" si="1"/>
        <v>-1.1166819595592627</v>
      </c>
      <c r="H6" s="20">
        <v>302.51573737373701</v>
      </c>
      <c r="I6" s="20">
        <f t="shared" si="2"/>
        <v>-1.1896549537064105</v>
      </c>
      <c r="J6" s="20">
        <v>4.67656922625694</v>
      </c>
      <c r="K6" s="20">
        <f t="shared" si="3"/>
        <v>-1.0530224737303491</v>
      </c>
      <c r="L6" s="20">
        <v>3.2368030000000001</v>
      </c>
      <c r="M6" s="20">
        <v>375.74024825174598</v>
      </c>
      <c r="N6" s="20">
        <v>282.09752113442102</v>
      </c>
      <c r="O6" s="20">
        <v>7.5642719853681397</v>
      </c>
      <c r="P6" s="20">
        <f t="shared" si="4"/>
        <v>-0.83038236447768365</v>
      </c>
      <c r="Q6" s="20">
        <v>0</v>
      </c>
      <c r="R6" s="20">
        <f t="shared" si="6"/>
        <v>-0.63789717384470157</v>
      </c>
      <c r="S6" s="20">
        <v>0</v>
      </c>
      <c r="T6" s="20">
        <f t="shared" si="7"/>
        <v>-0.55085745999925129</v>
      </c>
      <c r="U6" s="20">
        <v>3.15E-2</v>
      </c>
      <c r="V6" s="20">
        <f t="shared" si="5"/>
        <v>-0.34731003327752352</v>
      </c>
      <c r="W6" s="20">
        <v>3.2391380000000001</v>
      </c>
      <c r="X6" s="20">
        <v>375.74024825174598</v>
      </c>
      <c r="Y6" s="20">
        <v>302.51573737373701</v>
      </c>
      <c r="Z6" s="20">
        <v>12.240841211625099</v>
      </c>
      <c r="AA6" s="20">
        <v>0</v>
      </c>
      <c r="AB6" s="20">
        <v>0</v>
      </c>
      <c r="AC6" s="20">
        <v>3.15E-2</v>
      </c>
    </row>
    <row r="7" spans="1:29" ht="20" customHeight="1">
      <c r="A7" s="29">
        <v>106</v>
      </c>
      <c r="B7" s="30" t="s">
        <v>31</v>
      </c>
      <c r="C7" s="21" t="s">
        <v>23</v>
      </c>
      <c r="D7" s="20">
        <v>4.3796189999999999</v>
      </c>
      <c r="E7" s="20">
        <f t="shared" si="0"/>
        <v>-0.84018574896142528</v>
      </c>
      <c r="F7" s="20">
        <v>312.37945143744997</v>
      </c>
      <c r="G7" s="20">
        <f t="shared" si="1"/>
        <v>-1.0940131044357062</v>
      </c>
      <c r="H7" s="20">
        <v>754.01497692307601</v>
      </c>
      <c r="I7" s="20">
        <f t="shared" si="2"/>
        <v>-0.26241238478413503</v>
      </c>
      <c r="J7" s="20">
        <v>5.3476753265466597</v>
      </c>
      <c r="K7" s="20">
        <f t="shared" si="3"/>
        <v>-0.98166496680341142</v>
      </c>
      <c r="L7" s="20">
        <v>4.3859779999999997</v>
      </c>
      <c r="M7" s="20">
        <v>802.29370940170804</v>
      </c>
      <c r="N7" s="20">
        <v>299.32714219114303</v>
      </c>
      <c r="O7" s="20">
        <v>11.675117942423</v>
      </c>
      <c r="P7" s="20">
        <f t="shared" si="4"/>
        <v>-0.65148897322155741</v>
      </c>
      <c r="Q7" s="20">
        <v>0</v>
      </c>
      <c r="R7" s="20">
        <f t="shared" si="6"/>
        <v>-0.63789717384470157</v>
      </c>
      <c r="S7" s="20">
        <v>0</v>
      </c>
      <c r="T7" s="20">
        <f t="shared" si="7"/>
        <v>-0.55085745999925129</v>
      </c>
      <c r="U7" s="20">
        <v>3.4000000000000002E-2</v>
      </c>
      <c r="V7" s="20">
        <f t="shared" si="5"/>
        <v>-0.27249267917012049</v>
      </c>
      <c r="W7" s="20">
        <v>4.3796189999999999</v>
      </c>
      <c r="X7" s="20">
        <v>802.29370940170804</v>
      </c>
      <c r="Y7" s="20">
        <v>754.01497692307601</v>
      </c>
      <c r="Z7" s="20">
        <v>17.0227932689697</v>
      </c>
      <c r="AA7" s="20">
        <v>0</v>
      </c>
      <c r="AB7" s="20">
        <v>0</v>
      </c>
      <c r="AC7" s="20">
        <v>3.4000000000000002E-2</v>
      </c>
    </row>
    <row r="8" spans="1:29" ht="20" customHeight="1">
      <c r="A8" s="29">
        <v>108</v>
      </c>
      <c r="B8" s="30" t="s">
        <v>31</v>
      </c>
      <c r="C8" s="21" t="s">
        <v>23</v>
      </c>
      <c r="D8" s="20">
        <v>4.9730109999999996</v>
      </c>
      <c r="E8" s="20">
        <f t="shared" si="0"/>
        <v>-0.7415771680469061</v>
      </c>
      <c r="F8" s="20">
        <v>403.148497280497</v>
      </c>
      <c r="G8" s="20">
        <f t="shared" si="1"/>
        <v>-0.91374856551079253</v>
      </c>
      <c r="H8" s="20">
        <v>454.38725058275003</v>
      </c>
      <c r="I8" s="20">
        <f t="shared" si="2"/>
        <v>-0.87775690445476884</v>
      </c>
      <c r="J8" s="20">
        <v>8.8847650154729401</v>
      </c>
      <c r="K8" s="20">
        <f t="shared" si="3"/>
        <v>-0.60557256968498896</v>
      </c>
      <c r="L8" s="20">
        <v>4.9767169999999998</v>
      </c>
      <c r="M8" s="20">
        <v>451.873609168607</v>
      </c>
      <c r="N8" s="20">
        <v>167.638865967367</v>
      </c>
      <c r="O8" s="20">
        <v>11.6147407125115</v>
      </c>
      <c r="P8" s="20">
        <f t="shared" si="4"/>
        <v>-0.65411643421775034</v>
      </c>
      <c r="Q8" s="20">
        <v>0</v>
      </c>
      <c r="R8" s="20">
        <f t="shared" si="6"/>
        <v>-0.63789717384470157</v>
      </c>
      <c r="S8" s="20">
        <v>0</v>
      </c>
      <c r="T8" s="20">
        <f t="shared" si="7"/>
        <v>-0.55085745999925129</v>
      </c>
      <c r="U8" s="20">
        <v>4.8500000000000001E-2</v>
      </c>
      <c r="V8" s="20">
        <f t="shared" si="5"/>
        <v>0.16144797465281679</v>
      </c>
      <c r="W8" s="20">
        <v>4.9730109999999996</v>
      </c>
      <c r="X8" s="20">
        <v>451.873609168607</v>
      </c>
      <c r="Y8" s="20">
        <v>454.38725058275003</v>
      </c>
      <c r="Z8" s="20">
        <v>20.499505727984499</v>
      </c>
      <c r="AA8" s="20">
        <v>0</v>
      </c>
      <c r="AB8" s="20">
        <v>0</v>
      </c>
      <c r="AC8" s="20">
        <v>4.8500000000000001E-2</v>
      </c>
    </row>
    <row r="9" spans="1:29" ht="20" customHeight="1">
      <c r="A9" s="29">
        <v>109</v>
      </c>
      <c r="B9" s="30" t="s">
        <v>31</v>
      </c>
      <c r="C9" s="21" t="s">
        <v>23</v>
      </c>
      <c r="D9" s="20">
        <v>4.0244260000000001</v>
      </c>
      <c r="E9" s="20">
        <f t="shared" si="0"/>
        <v>-0.89921094256155942</v>
      </c>
      <c r="F9" s="20">
        <v>469.72691103340998</v>
      </c>
      <c r="G9" s="20">
        <f t="shared" si="1"/>
        <v>-0.78152587939515639</v>
      </c>
      <c r="H9" s="20">
        <v>373.24935089355</v>
      </c>
      <c r="I9" s="20">
        <f t="shared" si="2"/>
        <v>-1.0443895539800849</v>
      </c>
      <c r="J9" s="20">
        <v>7.2580513765457599</v>
      </c>
      <c r="K9" s="20">
        <f t="shared" si="3"/>
        <v>-0.77853811076378243</v>
      </c>
      <c r="L9" s="20">
        <v>4.0200959999999997</v>
      </c>
      <c r="M9" s="20">
        <v>439.33489860139798</v>
      </c>
      <c r="N9" s="20">
        <v>451.89329864024899</v>
      </c>
      <c r="O9" s="20">
        <v>7.8131600300871797</v>
      </c>
      <c r="P9" s="20">
        <f t="shared" si="4"/>
        <v>-0.81955140004164484</v>
      </c>
      <c r="Q9" s="20">
        <v>0</v>
      </c>
      <c r="R9" s="20">
        <f t="shared" si="6"/>
        <v>-0.63789717384470157</v>
      </c>
      <c r="S9" s="20">
        <v>0</v>
      </c>
      <c r="T9" s="20">
        <f t="shared" si="7"/>
        <v>-0.55085745999925129</v>
      </c>
      <c r="U9" s="20">
        <v>2.5499999999999998E-2</v>
      </c>
      <c r="V9" s="20">
        <f t="shared" si="5"/>
        <v>-0.52687168313529076</v>
      </c>
      <c r="W9" s="20">
        <v>4.0244260000000001</v>
      </c>
      <c r="X9" s="20">
        <v>469.72691103340998</v>
      </c>
      <c r="Y9" s="20">
        <v>451.89329864024899</v>
      </c>
      <c r="Z9" s="20">
        <v>15.0712114066329</v>
      </c>
      <c r="AA9" s="20">
        <v>0</v>
      </c>
      <c r="AB9" s="20">
        <v>0</v>
      </c>
      <c r="AC9" s="20">
        <v>2.5499999999999998E-2</v>
      </c>
    </row>
    <row r="10" spans="1:29" ht="20" customHeight="1">
      <c r="A10" s="29">
        <v>110</v>
      </c>
      <c r="B10" s="30" t="s">
        <v>31</v>
      </c>
      <c r="C10" s="21" t="s">
        <v>23</v>
      </c>
      <c r="D10" s="20">
        <v>5.8182289999999997</v>
      </c>
      <c r="E10" s="20">
        <f t="shared" si="0"/>
        <v>-0.60112069484974784</v>
      </c>
      <c r="F10" s="20">
        <v>889.06687101786895</v>
      </c>
      <c r="G10" s="20">
        <f t="shared" si="1"/>
        <v>5.1270409662460534E-2</v>
      </c>
      <c r="H10" s="20">
        <v>588.15129642579598</v>
      </c>
      <c r="I10" s="20">
        <f t="shared" si="2"/>
        <v>-0.60304610400969083</v>
      </c>
      <c r="J10" s="20">
        <v>11.104894821291699</v>
      </c>
      <c r="K10" s="20">
        <f t="shared" si="3"/>
        <v>-0.36951015283462635</v>
      </c>
      <c r="L10" s="20">
        <v>5.8100350000000001</v>
      </c>
      <c r="M10" s="20">
        <v>634.68705128204795</v>
      </c>
      <c r="N10" s="20">
        <v>566.04542929292995</v>
      </c>
      <c r="O10" s="20">
        <v>13.483443393364899</v>
      </c>
      <c r="P10" s="20">
        <f t="shared" si="4"/>
        <v>-0.57279532335161099</v>
      </c>
      <c r="Q10" s="20">
        <v>0</v>
      </c>
      <c r="R10" s="20">
        <f t="shared" si="6"/>
        <v>-0.63789717384470157</v>
      </c>
      <c r="S10" s="20">
        <v>0</v>
      </c>
      <c r="T10" s="20">
        <f t="shared" si="7"/>
        <v>-0.55085745999925129</v>
      </c>
      <c r="U10" s="20">
        <v>3.15E-2</v>
      </c>
      <c r="V10" s="20">
        <f>(U10-VALUE(U$42))/U$43</f>
        <v>-0.34731003327752352</v>
      </c>
      <c r="W10" s="20">
        <v>5.8182289999999997</v>
      </c>
      <c r="X10" s="20">
        <v>889.06687101786895</v>
      </c>
      <c r="Y10" s="20">
        <v>588.15129642579598</v>
      </c>
      <c r="Z10" s="20">
        <v>24.588338214656599</v>
      </c>
      <c r="AA10" s="20">
        <v>0</v>
      </c>
      <c r="AB10" s="20">
        <v>0</v>
      </c>
      <c r="AC10" s="20">
        <v>3.15E-2</v>
      </c>
    </row>
    <row r="11" spans="1:29" ht="20" customHeight="1">
      <c r="A11" s="29">
        <v>101</v>
      </c>
      <c r="B11" s="30" t="s">
        <v>31</v>
      </c>
      <c r="C11" s="21" t="s">
        <v>24</v>
      </c>
      <c r="D11" s="20">
        <v>5.8702129999999997</v>
      </c>
      <c r="E11" s="20">
        <f t="shared" si="0"/>
        <v>-0.5924821077601673</v>
      </c>
      <c r="F11" s="20">
        <v>442.78812393162298</v>
      </c>
      <c r="G11" s="20">
        <f t="shared" si="1"/>
        <v>-0.83502548370406338</v>
      </c>
      <c r="H11" s="20">
        <v>505.92825679875602</v>
      </c>
      <c r="I11" s="20">
        <f>(H11-VALUE(H$42))/H$43</f>
        <v>-0.77190730201408553</v>
      </c>
      <c r="J11" s="20">
        <v>8.2280986073785094</v>
      </c>
      <c r="K11" s="20">
        <f t="shared" si="3"/>
        <v>-0.67539473006180095</v>
      </c>
      <c r="L11" s="20">
        <v>5.8623950000000002</v>
      </c>
      <c r="M11" s="20">
        <v>622.426390054389</v>
      </c>
      <c r="N11" s="20">
        <v>541.89022649572701</v>
      </c>
      <c r="O11" s="20">
        <v>7.4410597613845102</v>
      </c>
      <c r="P11" s="20">
        <f t="shared" si="4"/>
        <v>-0.83574424201406106</v>
      </c>
      <c r="Q11" s="20">
        <v>0</v>
      </c>
      <c r="R11" s="20">
        <f t="shared" si="6"/>
        <v>-0.63789717384470157</v>
      </c>
      <c r="S11" s="20">
        <v>0</v>
      </c>
      <c r="T11" s="20">
        <f>(S11-VALUE(S$42))/S$43</f>
        <v>-0.55085745999925129</v>
      </c>
      <c r="U11" s="20">
        <v>2.35E-2</v>
      </c>
      <c r="V11" s="20">
        <f t="shared" si="5"/>
        <v>-0.5867255664212131</v>
      </c>
      <c r="W11" s="20">
        <v>5.8702129999999997</v>
      </c>
      <c r="X11" s="20">
        <v>622.426390054389</v>
      </c>
      <c r="Y11" s="20">
        <v>541.89022649572701</v>
      </c>
      <c r="Z11" s="20">
        <v>15.669158368763</v>
      </c>
      <c r="AA11" s="20">
        <v>0</v>
      </c>
      <c r="AB11" s="20">
        <v>0</v>
      </c>
      <c r="AC11" s="20">
        <v>2.35E-2</v>
      </c>
    </row>
    <row r="12" spans="1:29" ht="20" customHeight="1">
      <c r="A12" s="29">
        <v>102</v>
      </c>
      <c r="B12" s="30" t="s">
        <v>31</v>
      </c>
      <c r="C12" s="21" t="s">
        <v>24</v>
      </c>
      <c r="D12" s="20">
        <v>5.0583369999999999</v>
      </c>
      <c r="E12" s="20">
        <f t="shared" si="0"/>
        <v>-0.72739788053525734</v>
      </c>
      <c r="F12" s="20">
        <v>920.83613131312904</v>
      </c>
      <c r="G12" s="20">
        <f t="shared" si="1"/>
        <v>0.11436318546417193</v>
      </c>
      <c r="H12" s="20">
        <v>515.88368570318505</v>
      </c>
      <c r="I12" s="20">
        <f t="shared" si="2"/>
        <v>-0.7514618689691045</v>
      </c>
      <c r="J12" s="20">
        <v>13.2754011734672</v>
      </c>
      <c r="K12" s="20">
        <f t="shared" si="3"/>
        <v>-0.13872410873003185</v>
      </c>
      <c r="L12" s="20">
        <v>5.0599210000000001</v>
      </c>
      <c r="M12" s="20">
        <v>933.51710955710598</v>
      </c>
      <c r="N12" s="20">
        <v>407.411426184927</v>
      </c>
      <c r="O12" s="20">
        <v>13.4964303124795</v>
      </c>
      <c r="P12" s="20">
        <f t="shared" si="4"/>
        <v>-0.5722301661974265</v>
      </c>
      <c r="Q12" s="20">
        <v>0</v>
      </c>
      <c r="R12" s="20">
        <f t="shared" si="6"/>
        <v>-0.63789717384470157</v>
      </c>
      <c r="S12" s="20">
        <v>0</v>
      </c>
      <c r="T12" s="20">
        <f t="shared" si="7"/>
        <v>-0.55085745999925129</v>
      </c>
      <c r="U12" s="20">
        <v>2.9499999999999998E-2</v>
      </c>
      <c r="V12" s="20">
        <f t="shared" si="5"/>
        <v>-0.40716391656344597</v>
      </c>
      <c r="W12" s="20">
        <v>5.0583369999999999</v>
      </c>
      <c r="X12" s="20">
        <v>933.51710955710598</v>
      </c>
      <c r="Y12" s="20">
        <v>515.88368570318505</v>
      </c>
      <c r="Z12" s="20">
        <v>26.771831485946802</v>
      </c>
      <c r="AA12" s="20">
        <v>0</v>
      </c>
      <c r="AB12" s="20">
        <v>0</v>
      </c>
      <c r="AC12" s="20">
        <v>2.9499999999999998E-2</v>
      </c>
    </row>
    <row r="13" spans="1:29" ht="20" customHeight="1">
      <c r="A13" s="29">
        <v>103</v>
      </c>
      <c r="B13" s="30" t="s">
        <v>31</v>
      </c>
      <c r="C13" s="21" t="s">
        <v>24</v>
      </c>
      <c r="D13" s="20">
        <v>7.6604390000000002</v>
      </c>
      <c r="E13" s="20">
        <f t="shared" si="0"/>
        <v>-0.29498627806196398</v>
      </c>
      <c r="F13" s="20">
        <v>404.59889549339402</v>
      </c>
      <c r="G13" s="20">
        <f t="shared" si="1"/>
        <v>-0.91086811917936927</v>
      </c>
      <c r="H13" s="20">
        <v>565.74230380730296</v>
      </c>
      <c r="I13" s="20">
        <f t="shared" si="2"/>
        <v>-0.64906738170502376</v>
      </c>
      <c r="J13" s="20">
        <v>9.2960401217538298</v>
      </c>
      <c r="K13" s="20">
        <f t="shared" si="3"/>
        <v>-0.56184242592285338</v>
      </c>
      <c r="L13" s="20">
        <v>7.6376559999999998</v>
      </c>
      <c r="M13" s="20">
        <v>621.49958702408503</v>
      </c>
      <c r="N13" s="20">
        <v>412.86034615384699</v>
      </c>
      <c r="O13" s="20">
        <v>11.278632659969199</v>
      </c>
      <c r="P13" s="20">
        <f t="shared" si="4"/>
        <v>-0.66874298796749521</v>
      </c>
      <c r="Q13" s="20">
        <v>0</v>
      </c>
      <c r="R13" s="20">
        <f t="shared" si="6"/>
        <v>-0.63789717384470157</v>
      </c>
      <c r="S13" s="20">
        <v>0</v>
      </c>
      <c r="T13" s="20">
        <f t="shared" si="7"/>
        <v>-0.55085745999925129</v>
      </c>
      <c r="U13" s="20">
        <v>3.2500000000000001E-2</v>
      </c>
      <c r="V13" s="20">
        <f t="shared" si="5"/>
        <v>-0.3173830916345623</v>
      </c>
      <c r="W13" s="20">
        <v>7.6604390000000002</v>
      </c>
      <c r="X13" s="20">
        <v>621.49958702408503</v>
      </c>
      <c r="Y13" s="20">
        <v>565.74230380730296</v>
      </c>
      <c r="Z13" s="20">
        <v>20.574672781722999</v>
      </c>
      <c r="AA13" s="20">
        <v>0</v>
      </c>
      <c r="AB13" s="20">
        <v>0</v>
      </c>
      <c r="AC13" s="20">
        <v>3.2500000000000001E-2</v>
      </c>
    </row>
    <row r="14" spans="1:29" ht="20" customHeight="1">
      <c r="A14" s="29">
        <v>104</v>
      </c>
      <c r="B14" s="30" t="s">
        <v>31</v>
      </c>
      <c r="C14" s="21" t="s">
        <v>24</v>
      </c>
      <c r="D14" s="20">
        <v>8.3402560000000001</v>
      </c>
      <c r="E14" s="20">
        <f t="shared" si="0"/>
        <v>-0.18201578022652684</v>
      </c>
      <c r="F14" s="20">
        <v>682.30906332556197</v>
      </c>
      <c r="G14" s="20">
        <f t="shared" si="1"/>
        <v>-0.35934425006666004</v>
      </c>
      <c r="H14" s="20">
        <v>881.75638927738896</v>
      </c>
      <c r="I14" s="20">
        <f t="shared" si="2"/>
        <v>-7.0247802021351655E-5</v>
      </c>
      <c r="J14" s="20">
        <v>12.256123015074399</v>
      </c>
      <c r="K14" s="20">
        <f t="shared" si="3"/>
        <v>-0.24710212558398595</v>
      </c>
      <c r="L14" s="20">
        <v>8.3566059999999993</v>
      </c>
      <c r="M14" s="20">
        <v>671.56409090908801</v>
      </c>
      <c r="N14" s="20">
        <v>687.56926923077003</v>
      </c>
      <c r="O14" s="20">
        <v>13.4170925081999</v>
      </c>
      <c r="P14" s="20">
        <f t="shared" si="4"/>
        <v>-0.57568274238506856</v>
      </c>
      <c r="Q14" s="20">
        <v>0</v>
      </c>
      <c r="R14" s="20">
        <f t="shared" si="6"/>
        <v>-0.63789717384470157</v>
      </c>
      <c r="S14" s="20">
        <v>0</v>
      </c>
      <c r="T14" s="20">
        <f t="shared" si="7"/>
        <v>-0.55085745999925129</v>
      </c>
      <c r="U14" s="20">
        <v>2.7E-2</v>
      </c>
      <c r="V14" s="20">
        <f t="shared" si="5"/>
        <v>-0.48198127067084889</v>
      </c>
      <c r="W14" s="20">
        <v>8.3402560000000001</v>
      </c>
      <c r="X14" s="20">
        <v>682.30906332556197</v>
      </c>
      <c r="Y14" s="20">
        <v>881.75638927738896</v>
      </c>
      <c r="Z14" s="20">
        <v>25.673215523274202</v>
      </c>
      <c r="AA14" s="20">
        <v>0</v>
      </c>
      <c r="AB14" s="20">
        <v>0</v>
      </c>
      <c r="AC14" s="20">
        <v>2.7E-2</v>
      </c>
    </row>
    <row r="15" spans="1:29" ht="20" customHeight="1">
      <c r="A15" s="29">
        <v>105</v>
      </c>
      <c r="B15" s="30" t="s">
        <v>31</v>
      </c>
      <c r="C15" s="21" t="s">
        <v>24</v>
      </c>
      <c r="D15" s="20">
        <v>2.808087</v>
      </c>
      <c r="E15" s="20">
        <f t="shared" si="0"/>
        <v>-1.1013394894597068</v>
      </c>
      <c r="F15" s="20">
        <v>574.69647668997595</v>
      </c>
      <c r="G15" s="20">
        <f t="shared" si="1"/>
        <v>-0.57305954399984183</v>
      </c>
      <c r="H15" s="20">
        <v>405.72547257187199</v>
      </c>
      <c r="I15" s="20">
        <f t="shared" si="2"/>
        <v>-0.97769344498176858</v>
      </c>
      <c r="J15" s="20">
        <v>5.4023333473475503</v>
      </c>
      <c r="K15" s="20">
        <f t="shared" si="3"/>
        <v>-0.97585327756943119</v>
      </c>
      <c r="L15" s="20">
        <v>2.810028</v>
      </c>
      <c r="M15" s="20">
        <v>667.93732012431701</v>
      </c>
      <c r="N15" s="20">
        <v>466.75635470085501</v>
      </c>
      <c r="O15" s="20">
        <v>7.7493601984423002</v>
      </c>
      <c r="P15" s="20">
        <f t="shared" si="4"/>
        <v>-0.82232780381929915</v>
      </c>
      <c r="Q15" s="20">
        <v>0</v>
      </c>
      <c r="R15" s="20">
        <f t="shared" si="6"/>
        <v>-0.63789717384470157</v>
      </c>
      <c r="S15" s="20">
        <v>0</v>
      </c>
      <c r="T15" s="20">
        <f t="shared" si="7"/>
        <v>-0.55085745999925129</v>
      </c>
      <c r="U15" s="20">
        <v>2.2499999999999999E-2</v>
      </c>
      <c r="V15" s="20">
        <f t="shared" si="5"/>
        <v>-0.61665250806417427</v>
      </c>
      <c r="W15" s="20">
        <v>2.808087</v>
      </c>
      <c r="X15" s="20">
        <v>667.93732012431701</v>
      </c>
      <c r="Y15" s="20">
        <v>466.75635470085501</v>
      </c>
      <c r="Z15" s="20">
        <v>13.1516935457899</v>
      </c>
      <c r="AA15" s="20">
        <v>0</v>
      </c>
      <c r="AB15" s="20">
        <v>0</v>
      </c>
      <c r="AC15" s="20">
        <v>2.2499999999999999E-2</v>
      </c>
    </row>
    <row r="16" spans="1:29" ht="20" customHeight="1">
      <c r="A16" s="29">
        <v>106</v>
      </c>
      <c r="B16" s="30" t="s">
        <v>31</v>
      </c>
      <c r="C16" s="21" t="s">
        <v>24</v>
      </c>
      <c r="D16" s="20">
        <v>8.5167079999999995</v>
      </c>
      <c r="E16" s="20">
        <f t="shared" si="0"/>
        <v>-0.15269337392592169</v>
      </c>
      <c r="F16" s="20">
        <v>209.06728554778499</v>
      </c>
      <c r="G16" s="20">
        <f t="shared" si="1"/>
        <v>-1.2991878947671751</v>
      </c>
      <c r="H16" s="20">
        <v>1020.95998065268</v>
      </c>
      <c r="I16" s="20">
        <f t="shared" si="2"/>
        <v>0.28581173020278638</v>
      </c>
      <c r="J16" s="20">
        <v>8.9204616780639903</v>
      </c>
      <c r="K16" s="20">
        <f t="shared" si="3"/>
        <v>-0.60177700763152264</v>
      </c>
      <c r="L16" s="20">
        <v>8.5248019999999993</v>
      </c>
      <c r="M16" s="20">
        <v>543.62727544677398</v>
      </c>
      <c r="N16" s="20">
        <v>420.89596037296099</v>
      </c>
      <c r="O16" s="20">
        <v>14.399342788786999</v>
      </c>
      <c r="P16" s="20">
        <f t="shared" si="4"/>
        <v>-0.53293774887468226</v>
      </c>
      <c r="Q16" s="20">
        <v>0</v>
      </c>
      <c r="R16" s="20">
        <f t="shared" si="6"/>
        <v>-0.63789717384470157</v>
      </c>
      <c r="S16" s="20">
        <v>0</v>
      </c>
      <c r="T16" s="20">
        <f t="shared" si="7"/>
        <v>-0.55085745999925129</v>
      </c>
      <c r="U16" s="20">
        <v>0.04</v>
      </c>
      <c r="V16" s="20">
        <f t="shared" si="5"/>
        <v>-9.2931029312353364E-2</v>
      </c>
      <c r="W16" s="20">
        <v>8.5167079999999995</v>
      </c>
      <c r="X16" s="20">
        <v>543.62727544677398</v>
      </c>
      <c r="Y16" s="20">
        <v>1020.95998065268</v>
      </c>
      <c r="Z16" s="20">
        <v>23.319804466851</v>
      </c>
      <c r="AA16" s="20">
        <v>0</v>
      </c>
      <c r="AB16" s="20">
        <v>0</v>
      </c>
      <c r="AC16" s="20">
        <v>0.04</v>
      </c>
    </row>
    <row r="17" spans="1:29" ht="20" customHeight="1">
      <c r="A17" s="29">
        <v>107</v>
      </c>
      <c r="B17" s="30" t="s">
        <v>31</v>
      </c>
      <c r="C17" s="21" t="s">
        <v>24</v>
      </c>
      <c r="D17" s="20">
        <v>6.3349770000000003</v>
      </c>
      <c r="E17" s="20">
        <f t="shared" si="0"/>
        <v>-0.51524864573143125</v>
      </c>
      <c r="F17" s="20">
        <v>1050.57779720279</v>
      </c>
      <c r="G17" s="20">
        <f t="shared" si="1"/>
        <v>0.37202615155275354</v>
      </c>
      <c r="H17" s="20">
        <v>413.81692501942399</v>
      </c>
      <c r="I17" s="20">
        <f t="shared" si="2"/>
        <v>-0.96107605452664979</v>
      </c>
      <c r="J17" s="20">
        <v>13.9895488386175</v>
      </c>
      <c r="K17" s="20">
        <f t="shared" si="3"/>
        <v>-6.2790069476299309E-2</v>
      </c>
      <c r="L17" s="20">
        <v>6.3125770000000001</v>
      </c>
      <c r="M17" s="20">
        <v>1050.57779720279</v>
      </c>
      <c r="N17" s="20">
        <v>637.51452175602196</v>
      </c>
      <c r="O17" s="20">
        <v>13.2232669682138</v>
      </c>
      <c r="P17" s="20">
        <f t="shared" si="4"/>
        <v>-0.58411752892837288</v>
      </c>
      <c r="Q17" s="20">
        <v>0</v>
      </c>
      <c r="R17" s="20">
        <f t="shared" si="6"/>
        <v>-0.63789717384470157</v>
      </c>
      <c r="S17" s="20">
        <v>0</v>
      </c>
      <c r="T17" s="20">
        <f t="shared" si="7"/>
        <v>-0.55085745999925129</v>
      </c>
      <c r="U17" s="20">
        <v>2.8500000000000001E-2</v>
      </c>
      <c r="V17" s="20">
        <f t="shared" si="5"/>
        <v>-0.43709085820640708</v>
      </c>
      <c r="W17" s="20">
        <v>6.3349770000000003</v>
      </c>
      <c r="X17" s="20">
        <v>1050.57779720279</v>
      </c>
      <c r="Y17" s="20">
        <v>637.51452175602196</v>
      </c>
      <c r="Z17" s="20">
        <v>27.212815806831301</v>
      </c>
      <c r="AA17" s="20">
        <v>0</v>
      </c>
      <c r="AB17" s="20">
        <v>0</v>
      </c>
      <c r="AC17" s="20">
        <v>2.8500000000000001E-2</v>
      </c>
    </row>
    <row r="18" spans="1:29" ht="20" customHeight="1">
      <c r="A18" s="29">
        <v>108</v>
      </c>
      <c r="B18" s="30" t="s">
        <v>31</v>
      </c>
      <c r="C18" s="21" t="s">
        <v>24</v>
      </c>
      <c r="D18" s="20">
        <v>5.5672360000000003</v>
      </c>
      <c r="E18" s="20">
        <f t="shared" si="0"/>
        <v>-0.64283016101962853</v>
      </c>
      <c r="F18" s="20">
        <v>621.34694289044205</v>
      </c>
      <c r="G18" s="20">
        <f t="shared" si="1"/>
        <v>-0.48041315004302509</v>
      </c>
      <c r="H18" s="20">
        <v>566.31725757575703</v>
      </c>
      <c r="I18" s="20">
        <f t="shared" si="2"/>
        <v>-0.6478866009581834</v>
      </c>
      <c r="J18" s="20">
        <v>8.3935885693815209</v>
      </c>
      <c r="K18" s="20">
        <f t="shared" si="3"/>
        <v>-0.65779847947657966</v>
      </c>
      <c r="L18" s="20">
        <v>5.5638110000000003</v>
      </c>
      <c r="M18" s="20">
        <v>895.16213869463695</v>
      </c>
      <c r="N18" s="20">
        <v>475.21311072261102</v>
      </c>
      <c r="O18" s="20">
        <v>15.2944157216976</v>
      </c>
      <c r="P18" s="20">
        <f t="shared" si="4"/>
        <v>-0.4939864882186733</v>
      </c>
      <c r="Q18" s="20">
        <v>0</v>
      </c>
      <c r="R18" s="20">
        <f t="shared" si="6"/>
        <v>-0.63789717384470157</v>
      </c>
      <c r="S18" s="20">
        <v>0</v>
      </c>
      <c r="T18" s="20">
        <f t="shared" si="7"/>
        <v>-0.55085745999925129</v>
      </c>
      <c r="U18" s="20">
        <v>3.2000000000000001E-2</v>
      </c>
      <c r="V18" s="20">
        <f t="shared" si="5"/>
        <v>-0.33234656245604288</v>
      </c>
      <c r="W18" s="20">
        <v>5.5672360000000003</v>
      </c>
      <c r="X18" s="20">
        <v>895.16213869463695</v>
      </c>
      <c r="Y18" s="20">
        <v>566.31725757575703</v>
      </c>
      <c r="Z18" s="20">
        <v>23.6880042910791</v>
      </c>
      <c r="AA18" s="20">
        <v>0</v>
      </c>
      <c r="AB18" s="20">
        <v>0</v>
      </c>
      <c r="AC18" s="20">
        <v>3.2000000000000001E-2</v>
      </c>
    </row>
    <row r="19" spans="1:29" ht="20" customHeight="1">
      <c r="A19" s="29">
        <v>109</v>
      </c>
      <c r="B19" s="30" t="s">
        <v>31</v>
      </c>
      <c r="C19" s="21" t="s">
        <v>24</v>
      </c>
      <c r="D19" s="20">
        <v>5.9870200000000002</v>
      </c>
      <c r="E19" s="20">
        <f t="shared" si="0"/>
        <v>-0.57307137672422082</v>
      </c>
      <c r="F19" s="20">
        <v>722.35459168608998</v>
      </c>
      <c r="G19" s="20">
        <f t="shared" si="1"/>
        <v>-0.2798150599240482</v>
      </c>
      <c r="H19" s="20">
        <v>378.58299339549302</v>
      </c>
      <c r="I19" s="20">
        <f t="shared" si="2"/>
        <v>-1.0334358691407681</v>
      </c>
      <c r="J19" s="20">
        <v>12.6970185139926</v>
      </c>
      <c r="K19" s="20">
        <f t="shared" si="3"/>
        <v>-0.20022249864492339</v>
      </c>
      <c r="L19" s="20">
        <v>6.0465520000000001</v>
      </c>
      <c r="M19" s="20">
        <v>537.755464646463</v>
      </c>
      <c r="N19" s="20">
        <v>400.35461616161803</v>
      </c>
      <c r="O19" s="20">
        <v>10.306955914474999</v>
      </c>
      <c r="P19" s="20">
        <f t="shared" si="4"/>
        <v>-0.71102784855874634</v>
      </c>
      <c r="Q19" s="20">
        <v>0</v>
      </c>
      <c r="R19" s="20">
        <f t="shared" si="6"/>
        <v>-0.63789717384470157</v>
      </c>
      <c r="S19" s="20">
        <v>0</v>
      </c>
      <c r="T19" s="20">
        <f t="shared" si="7"/>
        <v>-0.55085745999925129</v>
      </c>
      <c r="U19" s="20">
        <v>4.4499999999999998E-2</v>
      </c>
      <c r="V19" s="20">
        <f t="shared" si="5"/>
        <v>4.1740208080971924E-2</v>
      </c>
      <c r="W19" s="20">
        <v>5.9870200000000002</v>
      </c>
      <c r="X19" s="20">
        <v>722.35459168608998</v>
      </c>
      <c r="Y19" s="20">
        <v>400.35461616161803</v>
      </c>
      <c r="Z19" s="20">
        <v>23.0039744284676</v>
      </c>
      <c r="AA19" s="20">
        <v>0</v>
      </c>
      <c r="AB19" s="20">
        <v>0</v>
      </c>
      <c r="AC19" s="20">
        <v>4.4499999999999998E-2</v>
      </c>
    </row>
    <row r="20" spans="1:29" ht="20" customHeight="1">
      <c r="A20" s="29">
        <v>110</v>
      </c>
      <c r="B20" s="30" t="s">
        <v>31</v>
      </c>
      <c r="C20" s="21" t="s">
        <v>24</v>
      </c>
      <c r="D20" s="20">
        <v>8.8832590000000007</v>
      </c>
      <c r="E20" s="20">
        <f t="shared" si="0"/>
        <v>-9.1780732800328363E-2</v>
      </c>
      <c r="F20" s="20">
        <v>704.87391025641</v>
      </c>
      <c r="G20" s="20">
        <f t="shared" si="1"/>
        <v>-0.31453115668090248</v>
      </c>
      <c r="H20" s="20">
        <v>999.102074980574</v>
      </c>
      <c r="I20" s="20">
        <f t="shared" si="2"/>
        <v>0.24092221803684286</v>
      </c>
      <c r="J20" s="20">
        <v>10.8666716682367</v>
      </c>
      <c r="K20" s="20">
        <f t="shared" si="3"/>
        <v>-0.39483999305950368</v>
      </c>
      <c r="L20" s="20">
        <v>8.8885249999999996</v>
      </c>
      <c r="M20" s="20">
        <v>741.63816433566205</v>
      </c>
      <c r="N20" s="20">
        <v>713.10649572649697</v>
      </c>
      <c r="O20" s="20">
        <v>12.692855090900601</v>
      </c>
      <c r="P20" s="20">
        <f t="shared" si="4"/>
        <v>-0.6071996829390931</v>
      </c>
      <c r="Q20" s="20">
        <v>0</v>
      </c>
      <c r="R20" s="20">
        <f t="shared" si="6"/>
        <v>-0.63789717384470157</v>
      </c>
      <c r="S20" s="20">
        <v>0</v>
      </c>
      <c r="T20" s="20">
        <f t="shared" si="7"/>
        <v>-0.55085745999925129</v>
      </c>
      <c r="U20" s="20">
        <v>2.7E-2</v>
      </c>
      <c r="V20" s="20">
        <f t="shared" si="5"/>
        <v>-0.48198127067084889</v>
      </c>
      <c r="W20" s="20">
        <v>8.8832590000000007</v>
      </c>
      <c r="X20" s="20">
        <v>741.63816433566205</v>
      </c>
      <c r="Y20" s="20">
        <v>999.102074980574</v>
      </c>
      <c r="Z20" s="20">
        <v>23.559526759137299</v>
      </c>
      <c r="AA20" s="20">
        <v>0</v>
      </c>
      <c r="AB20" s="20">
        <v>0</v>
      </c>
      <c r="AC20" s="20">
        <v>2.7E-2</v>
      </c>
    </row>
    <row r="21" spans="1:29" ht="20" customHeight="1">
      <c r="A21" s="29">
        <v>101</v>
      </c>
      <c r="B21" s="30" t="s">
        <v>31</v>
      </c>
      <c r="C21" s="21" t="s">
        <v>26</v>
      </c>
      <c r="D21" s="20">
        <v>25.458939999999998</v>
      </c>
      <c r="E21" s="20">
        <f t="shared" si="0"/>
        <v>2.6627295759024507</v>
      </c>
      <c r="F21" s="20">
        <v>721.49744289044202</v>
      </c>
      <c r="G21" s="20">
        <f t="shared" si="1"/>
        <v>-0.28151733112236732</v>
      </c>
      <c r="H21" s="20">
        <v>2073.3251787101799</v>
      </c>
      <c r="I21" s="20">
        <f t="shared" si="2"/>
        <v>2.4470508292214732</v>
      </c>
      <c r="J21" s="20">
        <v>29.846007430237101</v>
      </c>
      <c r="K21" s="20">
        <f t="shared" si="3"/>
        <v>1.6231987083037465</v>
      </c>
      <c r="L21" s="20">
        <v>25.41179</v>
      </c>
      <c r="M21" s="20">
        <v>1364.40154817405</v>
      </c>
      <c r="N21" s="20">
        <v>784.68002331002697</v>
      </c>
      <c r="O21" s="20">
        <v>38.7791304874467</v>
      </c>
      <c r="P21" s="20">
        <f t="shared" si="4"/>
        <v>0.52800760035028738</v>
      </c>
      <c r="Q21" s="20">
        <v>3</v>
      </c>
      <c r="R21" s="20">
        <f t="shared" si="6"/>
        <v>1.9592556053801549</v>
      </c>
      <c r="S21" s="20">
        <v>9.8500000000000004E-2</v>
      </c>
      <c r="T21" s="20">
        <f t="shared" si="7"/>
        <v>3.8832489330699902</v>
      </c>
      <c r="U21" s="20">
        <v>4.65E-2</v>
      </c>
      <c r="V21" s="20">
        <f t="shared" si="5"/>
        <v>0.10159409136689436</v>
      </c>
      <c r="W21" s="20">
        <v>25.458939999999998</v>
      </c>
      <c r="X21" s="20">
        <v>1364.40154817405</v>
      </c>
      <c r="Y21" s="20">
        <v>2073.3251787101799</v>
      </c>
      <c r="Z21" s="20">
        <v>68.625137917683901</v>
      </c>
      <c r="AA21" s="20">
        <v>3</v>
      </c>
      <c r="AB21" s="20">
        <v>9.8500000000000004E-2</v>
      </c>
      <c r="AC21" s="20">
        <v>4.65E-2</v>
      </c>
    </row>
    <row r="22" spans="1:29" ht="20" customHeight="1">
      <c r="A22" s="29">
        <v>102</v>
      </c>
      <c r="B22" s="30" t="s">
        <v>31</v>
      </c>
      <c r="C22" s="21" t="s">
        <v>26</v>
      </c>
      <c r="D22" s="20">
        <v>9.7513129999999997</v>
      </c>
      <c r="E22" s="20">
        <f t="shared" si="0"/>
        <v>5.2470576784519433E-2</v>
      </c>
      <c r="F22" s="20">
        <v>1383.6286398601401</v>
      </c>
      <c r="G22" s="20">
        <f t="shared" si="1"/>
        <v>1.0334549022085049</v>
      </c>
      <c r="H22" s="20">
        <v>770.19858663558603</v>
      </c>
      <c r="I22" s="20">
        <f t="shared" si="2"/>
        <v>-0.22917615639260652</v>
      </c>
      <c r="J22" s="20">
        <v>19.314911891261701</v>
      </c>
      <c r="K22" s="20">
        <f t="shared" si="3"/>
        <v>0.50344622423860974</v>
      </c>
      <c r="L22" s="20">
        <v>9.7303899999999999</v>
      </c>
      <c r="M22" s="20">
        <v>867.70175990675398</v>
      </c>
      <c r="N22" s="20">
        <v>724.35618142968303</v>
      </c>
      <c r="O22" s="20">
        <v>21.532254520577801</v>
      </c>
      <c r="P22" s="20">
        <f t="shared" si="4"/>
        <v>-0.22253186586152904</v>
      </c>
      <c r="Q22" s="20">
        <v>2</v>
      </c>
      <c r="R22" s="20">
        <f t="shared" si="6"/>
        <v>1.0935380123052025</v>
      </c>
      <c r="S22" s="20">
        <v>4.2999999999999997E-2</v>
      </c>
      <c r="T22" s="20">
        <f t="shared" si="7"/>
        <v>1.3848438080411281</v>
      </c>
      <c r="U22" s="20">
        <v>1.6E-2</v>
      </c>
      <c r="V22" s="20">
        <f t="shared" si="5"/>
        <v>-0.81117762874342203</v>
      </c>
      <c r="W22" s="20">
        <v>9.7513129999999997</v>
      </c>
      <c r="X22" s="20">
        <v>1383.6286398601401</v>
      </c>
      <c r="Y22" s="20">
        <v>770.19858663558603</v>
      </c>
      <c r="Z22" s="20">
        <v>40.847166411839503</v>
      </c>
      <c r="AA22" s="20">
        <v>2</v>
      </c>
      <c r="AB22" s="20">
        <v>4.2999999999999997E-2</v>
      </c>
      <c r="AC22" s="20">
        <v>1.6E-2</v>
      </c>
    </row>
    <row r="23" spans="1:29" ht="20" customHeight="1">
      <c r="A23" s="29">
        <v>103</v>
      </c>
      <c r="B23" s="30" t="s">
        <v>31</v>
      </c>
      <c r="C23" s="21" t="s">
        <v>26</v>
      </c>
      <c r="D23" s="20">
        <v>14.43698</v>
      </c>
      <c r="E23" s="20">
        <f t="shared" si="0"/>
        <v>0.83112444051708201</v>
      </c>
      <c r="F23" s="20">
        <v>1061.0142501942501</v>
      </c>
      <c r="G23" s="20">
        <f t="shared" si="1"/>
        <v>0.3927526268510636</v>
      </c>
      <c r="H23" s="20">
        <v>1261.2899689199701</v>
      </c>
      <c r="I23" s="20">
        <f t="shared" si="2"/>
        <v>0.77937667160214052</v>
      </c>
      <c r="J23" s="20">
        <v>20.861788160333099</v>
      </c>
      <c r="K23" s="20">
        <f t="shared" si="3"/>
        <v>0.66792280109840252</v>
      </c>
      <c r="L23" s="20">
        <v>16.670590000000001</v>
      </c>
      <c r="M23" s="20">
        <v>1556.87545066045</v>
      </c>
      <c r="N23" s="20">
        <v>826.10161305361498</v>
      </c>
      <c r="O23" s="20">
        <v>31.163263441556399</v>
      </c>
      <c r="P23" s="20">
        <f t="shared" si="4"/>
        <v>0.19658475030236716</v>
      </c>
      <c r="Q23" s="20">
        <v>0</v>
      </c>
      <c r="R23" s="20">
        <f t="shared" si="6"/>
        <v>-0.63789717384470157</v>
      </c>
      <c r="S23" s="20">
        <v>0</v>
      </c>
      <c r="T23" s="20">
        <f t="shared" si="7"/>
        <v>-0.55085745999925129</v>
      </c>
      <c r="U23" s="20">
        <v>5.5E-2</v>
      </c>
      <c r="V23" s="20">
        <f t="shared" si="5"/>
        <v>0.3559730953320645</v>
      </c>
      <c r="W23" s="20">
        <v>16.670590000000001</v>
      </c>
      <c r="X23" s="20">
        <v>1556.87545066045</v>
      </c>
      <c r="Y23" s="20">
        <v>1261.2899689199701</v>
      </c>
      <c r="Z23" s="20">
        <v>52.025051601889501</v>
      </c>
      <c r="AA23" s="20">
        <v>0</v>
      </c>
      <c r="AB23" s="20">
        <v>0</v>
      </c>
      <c r="AC23" s="20">
        <v>5.5E-2</v>
      </c>
    </row>
    <row r="24" spans="1:29" ht="20" customHeight="1">
      <c r="A24" s="29">
        <v>104</v>
      </c>
      <c r="B24" s="30" t="s">
        <v>31</v>
      </c>
      <c r="C24" s="21" t="s">
        <v>26</v>
      </c>
      <c r="D24" s="20">
        <v>14.74652</v>
      </c>
      <c r="E24" s="20">
        <f t="shared" si="0"/>
        <v>0.88256311872015913</v>
      </c>
      <c r="F24" s="24">
        <v>1329.2493006993</v>
      </c>
      <c r="G24" s="20">
        <f t="shared" si="1"/>
        <v>0.92545920378703428</v>
      </c>
      <c r="H24" s="20">
        <v>1253.3208768453701</v>
      </c>
      <c r="I24" s="20">
        <f t="shared" si="2"/>
        <v>0.76301057226029922</v>
      </c>
      <c r="J24" s="20">
        <v>22.745508249836501</v>
      </c>
      <c r="K24" s="20">
        <f t="shared" si="3"/>
        <v>0.86821537670920701</v>
      </c>
      <c r="L24" s="20">
        <v>18.45082</v>
      </c>
      <c r="M24" s="20">
        <v>2740.57024087023</v>
      </c>
      <c r="N24" s="20">
        <v>1245.54127428127</v>
      </c>
      <c r="O24" s="20">
        <v>106.909599333873</v>
      </c>
      <c r="P24" s="20">
        <f t="shared" si="4"/>
        <v>3.4928695161538639</v>
      </c>
      <c r="Q24" s="20">
        <v>4</v>
      </c>
      <c r="R24" s="20">
        <f t="shared" si="6"/>
        <v>2.824973198455107</v>
      </c>
      <c r="S24" s="20">
        <v>5.8500000000000003E-2</v>
      </c>
      <c r="T24" s="20">
        <f t="shared" si="7"/>
        <v>2.0825965907068462</v>
      </c>
      <c r="U24" s="20">
        <v>8.7999999999999995E-2</v>
      </c>
      <c r="V24" s="20">
        <f t="shared" si="5"/>
        <v>1.3435621695497837</v>
      </c>
      <c r="W24" s="20">
        <v>18.44754</v>
      </c>
      <c r="X24" s="20">
        <v>2740.57024087023</v>
      </c>
      <c r="Y24" s="20">
        <v>1253.3208768453701</v>
      </c>
      <c r="Z24" s="20">
        <v>129.65510758370999</v>
      </c>
      <c r="AA24" s="20">
        <v>4</v>
      </c>
      <c r="AB24" s="20">
        <v>5.8500000000000003E-2</v>
      </c>
      <c r="AC24" s="20">
        <v>8.7999999999999995E-2</v>
      </c>
    </row>
    <row r="25" spans="1:29" ht="20" customHeight="1">
      <c r="A25" s="29">
        <v>105</v>
      </c>
      <c r="B25" s="30" t="s">
        <v>31</v>
      </c>
      <c r="C25" s="21" t="s">
        <v>26</v>
      </c>
      <c r="D25" s="20">
        <v>12.479950000000001</v>
      </c>
      <c r="E25" s="20">
        <f t="shared" si="0"/>
        <v>0.50590948799473323</v>
      </c>
      <c r="F25" s="20">
        <v>358.80827583527503</v>
      </c>
      <c r="G25" s="20">
        <f t="shared" si="1"/>
        <v>-1.0018068842957286</v>
      </c>
      <c r="H25" s="20">
        <v>912.07423970473803</v>
      </c>
      <c r="I25" s="20">
        <f t="shared" si="2"/>
        <v>6.2193426312947865E-2</v>
      </c>
      <c r="J25" s="20">
        <v>13.268005029902699</v>
      </c>
      <c r="K25" s="20">
        <f t="shared" si="3"/>
        <v>-0.13951052739827022</v>
      </c>
      <c r="L25" s="20">
        <v>13.408110000000001</v>
      </c>
      <c r="M25" s="20">
        <v>2205.4393278943198</v>
      </c>
      <c r="N25" s="20">
        <v>1004.63086907537</v>
      </c>
      <c r="O25" s="20">
        <v>47.691247340825498</v>
      </c>
      <c r="P25" s="20">
        <f t="shared" si="4"/>
        <v>0.91583989176361735</v>
      </c>
      <c r="Q25" s="20">
        <v>2</v>
      </c>
      <c r="R25" s="20">
        <f t="shared" si="6"/>
        <v>1.0935380123052025</v>
      </c>
      <c r="S25" s="20">
        <v>3.7999999999999999E-2</v>
      </c>
      <c r="T25" s="20">
        <f t="shared" si="7"/>
        <v>1.1597622652457351</v>
      </c>
      <c r="U25" s="20">
        <v>2.0500000000000001E-2</v>
      </c>
      <c r="V25" s="20">
        <f t="shared" si="5"/>
        <v>-0.6765063913500966</v>
      </c>
      <c r="W25" s="20">
        <v>13.40568</v>
      </c>
      <c r="X25" s="20">
        <v>2205.4393278943198</v>
      </c>
      <c r="Y25" s="20">
        <v>1004.63086907537</v>
      </c>
      <c r="Z25" s="20">
        <v>60.959252370728201</v>
      </c>
      <c r="AA25" s="20">
        <v>2</v>
      </c>
      <c r="AB25" s="20">
        <v>3.7999999999999999E-2</v>
      </c>
      <c r="AC25" s="20">
        <v>2.0500000000000001E-2</v>
      </c>
    </row>
    <row r="26" spans="1:29" ht="20" customHeight="1">
      <c r="A26" s="29">
        <v>106</v>
      </c>
      <c r="B26" s="30" t="s">
        <v>31</v>
      </c>
      <c r="C26" s="21" t="s">
        <v>26</v>
      </c>
      <c r="D26" s="20">
        <v>26.015280000000001</v>
      </c>
      <c r="E26" s="20">
        <f t="shared" si="0"/>
        <v>2.755180936733038</v>
      </c>
      <c r="F26" s="20">
        <v>2428.5236208236101</v>
      </c>
      <c r="G26" s="20">
        <f t="shared" si="1"/>
        <v>3.1085842617705102</v>
      </c>
      <c r="H26" s="20">
        <v>1278.30177622377</v>
      </c>
      <c r="I26" s="20">
        <f t="shared" si="2"/>
        <v>0.81431376678336598</v>
      </c>
      <c r="J26" s="20">
        <v>48.245098452032899</v>
      </c>
      <c r="K26" s="20">
        <f t="shared" si="3"/>
        <v>3.5795410280507443</v>
      </c>
      <c r="L26" s="20">
        <v>26.019929999999999</v>
      </c>
      <c r="M26" s="20">
        <v>882.37988733489101</v>
      </c>
      <c r="N26" s="20">
        <v>1008.58180341881</v>
      </c>
      <c r="O26" s="20">
        <v>32.780727483662801</v>
      </c>
      <c r="P26" s="20">
        <f t="shared" si="4"/>
        <v>0.2669726049556605</v>
      </c>
      <c r="Q26" s="20">
        <v>0</v>
      </c>
      <c r="R26" s="20">
        <f t="shared" si="6"/>
        <v>-0.63789717384470157</v>
      </c>
      <c r="S26" s="20">
        <v>0</v>
      </c>
      <c r="T26" s="20">
        <f t="shared" si="7"/>
        <v>-0.55085745999925129</v>
      </c>
      <c r="U26" s="20">
        <v>5.1999999999999998E-2</v>
      </c>
      <c r="V26" s="20">
        <f t="shared" si="5"/>
        <v>0.26619227040318089</v>
      </c>
      <c r="W26" s="20">
        <v>26.015280000000001</v>
      </c>
      <c r="X26" s="20">
        <v>2428.5236208236101</v>
      </c>
      <c r="Y26" s="20">
        <v>1278.30177622377</v>
      </c>
      <c r="Z26" s="20">
        <v>81.025825935695593</v>
      </c>
      <c r="AA26" s="20">
        <v>0</v>
      </c>
      <c r="AB26" s="20">
        <v>0</v>
      </c>
      <c r="AC26" s="20">
        <v>5.1999999999999998E-2</v>
      </c>
    </row>
    <row r="27" spans="1:29" ht="20" customHeight="1">
      <c r="A27" s="29">
        <v>107</v>
      </c>
      <c r="B27" s="30" t="s">
        <v>31</v>
      </c>
      <c r="C27" s="21" t="s">
        <v>26</v>
      </c>
      <c r="D27" s="20">
        <v>3.1991740000000002</v>
      </c>
      <c r="E27" s="20">
        <f t="shared" si="0"/>
        <v>-1.0363495096754889</v>
      </c>
      <c r="F27" s="20">
        <v>1077.40519036519</v>
      </c>
      <c r="G27" s="20">
        <f t="shared" si="1"/>
        <v>0.42530453091723019</v>
      </c>
      <c r="H27" s="20">
        <v>579.53195609945601</v>
      </c>
      <c r="I27" s="20">
        <f t="shared" si="2"/>
        <v>-0.62074761614199958</v>
      </c>
      <c r="J27" s="20">
        <v>5.2486559699412396</v>
      </c>
      <c r="K27" s="20">
        <f t="shared" si="3"/>
        <v>-0.99219351723950777</v>
      </c>
      <c r="L27" s="20">
        <v>11.68013</v>
      </c>
      <c r="M27" s="20">
        <v>2987.6070629370602</v>
      </c>
      <c r="N27" s="20">
        <v>1413.7548543123501</v>
      </c>
      <c r="O27" s="20">
        <v>64.278014663392796</v>
      </c>
      <c r="P27" s="20">
        <f t="shared" si="4"/>
        <v>1.6376531358765642</v>
      </c>
      <c r="Q27" s="20">
        <v>2</v>
      </c>
      <c r="R27" s="20">
        <f t="shared" si="6"/>
        <v>1.0935380123052025</v>
      </c>
      <c r="S27" s="20">
        <v>2.9000000000000001E-2</v>
      </c>
      <c r="T27" s="20">
        <f t="shared" si="7"/>
        <v>0.75461548821402791</v>
      </c>
      <c r="U27" s="20">
        <v>2.7E-2</v>
      </c>
      <c r="V27" s="20">
        <f t="shared" si="5"/>
        <v>-0.48198127067084889</v>
      </c>
      <c r="W27" s="20">
        <v>11.68013</v>
      </c>
      <c r="X27" s="20">
        <v>2987.6070629370602</v>
      </c>
      <c r="Y27" s="20">
        <v>1413.7548543123501</v>
      </c>
      <c r="Z27" s="20">
        <v>69.526670633334007</v>
      </c>
      <c r="AA27" s="20">
        <v>2</v>
      </c>
      <c r="AB27" s="20">
        <v>2.9000000000000001E-2</v>
      </c>
      <c r="AC27" s="20">
        <v>2.7E-2</v>
      </c>
    </row>
    <row r="28" spans="1:29" ht="20" customHeight="1">
      <c r="A28" s="29">
        <v>108</v>
      </c>
      <c r="B28" s="30" t="s">
        <v>31</v>
      </c>
      <c r="C28" s="21" t="s">
        <v>26</v>
      </c>
      <c r="D28" s="20">
        <v>16.239719999999998</v>
      </c>
      <c r="E28" s="20">
        <f t="shared" si="0"/>
        <v>1.1306998192849795</v>
      </c>
      <c r="F28" s="20">
        <v>2292.1965889665798</v>
      </c>
      <c r="G28" s="20">
        <f t="shared" si="1"/>
        <v>2.8378429610058942</v>
      </c>
      <c r="H28" s="20">
        <v>1077.0644895104899</v>
      </c>
      <c r="I28" s="20">
        <f t="shared" si="2"/>
        <v>0.40103338367304292</v>
      </c>
      <c r="J28" s="20">
        <v>41.888175268883799</v>
      </c>
      <c r="K28" s="20">
        <f t="shared" si="3"/>
        <v>2.903620797434832</v>
      </c>
      <c r="L28" s="20">
        <v>20.236509999999999</v>
      </c>
      <c r="M28" s="20">
        <v>2042.3076573426499</v>
      </c>
      <c r="N28" s="20">
        <v>1068.88479020979</v>
      </c>
      <c r="O28" s="20">
        <v>57.0957837501496</v>
      </c>
      <c r="P28" s="20">
        <f t="shared" si="4"/>
        <v>1.3251010095557889</v>
      </c>
      <c r="Q28" s="20">
        <v>0</v>
      </c>
      <c r="R28" s="20">
        <f t="shared" si="6"/>
        <v>-0.63789717384470157</v>
      </c>
      <c r="S28" s="20">
        <v>0</v>
      </c>
      <c r="T28" s="20">
        <f t="shared" si="7"/>
        <v>-0.55085745999925129</v>
      </c>
      <c r="U28" s="20">
        <v>6.4000000000000001E-2</v>
      </c>
      <c r="V28" s="20">
        <f t="shared" si="5"/>
        <v>0.6253155701187153</v>
      </c>
      <c r="W28" s="20">
        <v>20.236509999999999</v>
      </c>
      <c r="X28" s="20">
        <v>2292.1965889665798</v>
      </c>
      <c r="Y28" s="20">
        <v>1077.0644895104899</v>
      </c>
      <c r="Z28" s="20">
        <v>98.983959019033406</v>
      </c>
      <c r="AA28" s="20">
        <v>0</v>
      </c>
      <c r="AB28" s="20">
        <v>0</v>
      </c>
      <c r="AC28" s="20">
        <v>6.4000000000000001E-2</v>
      </c>
    </row>
    <row r="29" spans="1:29" ht="20" customHeight="1">
      <c r="A29" s="29">
        <v>109</v>
      </c>
      <c r="B29" s="30" t="s">
        <v>31</v>
      </c>
      <c r="C29" s="21" t="s">
        <v>26</v>
      </c>
      <c r="D29" s="20">
        <v>7.6302770000000004</v>
      </c>
      <c r="E29" s="20">
        <f t="shared" si="0"/>
        <v>-0.29999853305957724</v>
      </c>
      <c r="F29" s="20">
        <v>1338.6225641025601</v>
      </c>
      <c r="G29" s="20">
        <f t="shared" si="1"/>
        <v>0.94407421719735629</v>
      </c>
      <c r="H29" s="20">
        <v>938.37285042734902</v>
      </c>
      <c r="I29" s="20">
        <f t="shared" si="2"/>
        <v>0.11620280048124244</v>
      </c>
      <c r="J29" s="20">
        <v>13.172284098177901</v>
      </c>
      <c r="K29" s="20">
        <f t="shared" si="3"/>
        <v>-0.14968836223788282</v>
      </c>
      <c r="L29" s="20">
        <v>15.982670000000001</v>
      </c>
      <c r="M29" s="20">
        <v>2140.1155120435101</v>
      </c>
      <c r="N29" s="20">
        <v>1628.74090299145</v>
      </c>
      <c r="O29" s="20">
        <v>73.702584250202804</v>
      </c>
      <c r="P29" s="20">
        <f t="shared" si="4"/>
        <v>2.0477860457756472</v>
      </c>
      <c r="Q29" s="20">
        <v>3</v>
      </c>
      <c r="R29" s="20">
        <f t="shared" si="6"/>
        <v>1.9592556053801549</v>
      </c>
      <c r="S29" s="20">
        <v>5.5500000000000001E-2</v>
      </c>
      <c r="T29" s="20">
        <f t="shared" si="7"/>
        <v>1.9475476650296104</v>
      </c>
      <c r="U29" s="20">
        <v>0.2145</v>
      </c>
      <c r="V29" s="20">
        <f t="shared" si="5"/>
        <v>5.1293202873843748</v>
      </c>
      <c r="W29" s="20">
        <v>15.982670000000001</v>
      </c>
      <c r="X29" s="20">
        <v>2140.1155120435101</v>
      </c>
      <c r="Y29" s="20">
        <v>1628.74090299145</v>
      </c>
      <c r="Z29" s="20">
        <v>86.874868348380701</v>
      </c>
      <c r="AA29" s="20">
        <v>3</v>
      </c>
      <c r="AB29" s="20">
        <v>5.5500000000000001E-2</v>
      </c>
      <c r="AC29" s="20">
        <v>0.2145</v>
      </c>
    </row>
    <row r="30" spans="1:29" ht="20" customHeight="1">
      <c r="A30" s="29">
        <v>110</v>
      </c>
      <c r="B30" s="30" t="s">
        <v>31</v>
      </c>
      <c r="C30" s="21" t="s">
        <v>26</v>
      </c>
      <c r="D30" s="20">
        <v>22.784490000000002</v>
      </c>
      <c r="E30" s="20">
        <f t="shared" si="0"/>
        <v>2.2182953414893887</v>
      </c>
      <c r="F30" s="20">
        <v>807.28219626884299</v>
      </c>
      <c r="G30" s="20">
        <f t="shared" si="1"/>
        <v>-0.11115144404138684</v>
      </c>
      <c r="H30" s="20">
        <v>1903.03754312354</v>
      </c>
      <c r="I30" s="20">
        <f t="shared" si="2"/>
        <v>2.0973316473361145</v>
      </c>
      <c r="J30" s="20">
        <v>23.456736322827901</v>
      </c>
      <c r="K30" s="20">
        <f t="shared" si="3"/>
        <v>0.94383898096970587</v>
      </c>
      <c r="L30" s="20">
        <v>22.748270000000002</v>
      </c>
      <c r="M30" s="20">
        <v>1160.70920186131</v>
      </c>
      <c r="N30" s="20">
        <v>832.48869852370103</v>
      </c>
      <c r="O30" s="20">
        <v>32.0453152757146</v>
      </c>
      <c r="P30" s="20">
        <f t="shared" si="4"/>
        <v>0.23496936639469451</v>
      </c>
      <c r="Q30" s="20">
        <v>0</v>
      </c>
      <c r="R30" s="20">
        <f t="shared" si="6"/>
        <v>-0.63789717384470157</v>
      </c>
      <c r="S30" s="20">
        <v>0</v>
      </c>
      <c r="T30" s="20">
        <f t="shared" si="7"/>
        <v>-0.55085745999925129</v>
      </c>
      <c r="U30" s="20">
        <v>9.35E-2</v>
      </c>
      <c r="V30" s="20">
        <f t="shared" si="5"/>
        <v>1.5081603485860704</v>
      </c>
      <c r="W30" s="20">
        <v>22.784490000000002</v>
      </c>
      <c r="X30" s="20">
        <v>1160.70920186131</v>
      </c>
      <c r="Y30" s="20">
        <v>1903.03754312354</v>
      </c>
      <c r="Z30" s="20">
        <v>55.502051598542501</v>
      </c>
      <c r="AA30" s="20">
        <v>0</v>
      </c>
      <c r="AB30" s="20">
        <v>0</v>
      </c>
      <c r="AC30" s="20">
        <v>9.35E-2</v>
      </c>
    </row>
    <row r="31" spans="1:29" ht="20" customHeight="1">
      <c r="A31" s="29">
        <v>101</v>
      </c>
      <c r="B31" s="30" t="s">
        <v>31</v>
      </c>
      <c r="C31" s="21" t="s">
        <v>25</v>
      </c>
      <c r="D31" s="20">
        <v>13.500690000000001</v>
      </c>
      <c r="E31" s="20">
        <f t="shared" si="0"/>
        <v>0.67553382213251467</v>
      </c>
      <c r="F31" s="20">
        <v>758.89880427350397</v>
      </c>
      <c r="G31" s="20">
        <f t="shared" si="1"/>
        <v>-0.20723937543536047</v>
      </c>
      <c r="H31" s="20">
        <v>1664.8984087024101</v>
      </c>
      <c r="I31" s="20">
        <f t="shared" si="2"/>
        <v>1.6082660555934165</v>
      </c>
      <c r="J31" s="20">
        <v>15.3262263016698</v>
      </c>
      <c r="K31" s="20">
        <f t="shared" si="3"/>
        <v>7.9336445671840825E-2</v>
      </c>
      <c r="L31" s="20">
        <v>13.57765</v>
      </c>
      <c r="M31" s="20">
        <v>1409.45835703186</v>
      </c>
      <c r="N31" s="20">
        <v>935.20260683760898</v>
      </c>
      <c r="O31" s="20">
        <v>33.800398894887003</v>
      </c>
      <c r="P31" s="20">
        <f t="shared" si="4"/>
        <v>0.31134606935360737</v>
      </c>
      <c r="Q31" s="20">
        <v>2</v>
      </c>
      <c r="R31" s="20">
        <f t="shared" si="6"/>
        <v>1.0935380123052025</v>
      </c>
      <c r="S31" s="20">
        <v>3.4500000000000003E-2</v>
      </c>
      <c r="T31" s="20">
        <f t="shared" si="7"/>
        <v>1.0022051852889602</v>
      </c>
      <c r="U31" s="20">
        <v>3.7999999999999999E-2</v>
      </c>
      <c r="V31" s="20">
        <f t="shared" si="5"/>
        <v>-0.15278491259827578</v>
      </c>
      <c r="W31" s="20">
        <v>13.500690000000001</v>
      </c>
      <c r="X31" s="20">
        <v>1409.45835703186</v>
      </c>
      <c r="Y31" s="20">
        <v>1664.8984087024101</v>
      </c>
      <c r="Z31" s="20">
        <v>49.126625196556802</v>
      </c>
      <c r="AA31" s="20">
        <v>2</v>
      </c>
      <c r="AB31" s="20">
        <v>3.4500000000000003E-2</v>
      </c>
      <c r="AC31" s="20">
        <v>3.7999999999999999E-2</v>
      </c>
    </row>
    <row r="32" spans="1:29" ht="20" customHeight="1">
      <c r="A32" s="29">
        <v>102</v>
      </c>
      <c r="B32" s="30" t="s">
        <v>31</v>
      </c>
      <c r="C32" s="21" t="s">
        <v>25</v>
      </c>
      <c r="D32" s="20">
        <v>14.51071</v>
      </c>
      <c r="E32" s="20">
        <f t="shared" si="0"/>
        <v>0.84337673018534087</v>
      </c>
      <c r="F32" s="20">
        <v>995.62627389277202</v>
      </c>
      <c r="G32" s="20">
        <f t="shared" si="1"/>
        <v>0.26289411297397819</v>
      </c>
      <c r="H32" s="20">
        <v>1453.5143574203601</v>
      </c>
      <c r="I32" s="20">
        <f t="shared" si="2"/>
        <v>1.1741472939857416</v>
      </c>
      <c r="J32" s="20">
        <v>18.710710921951701</v>
      </c>
      <c r="K32" s="20">
        <f t="shared" si="3"/>
        <v>0.43920261978591862</v>
      </c>
      <c r="L32" s="20">
        <v>17.853760000000001</v>
      </c>
      <c r="M32" s="20">
        <v>1930.3675990675899</v>
      </c>
      <c r="N32" s="20">
        <v>725.38004662004403</v>
      </c>
      <c r="O32" s="20">
        <v>38.320931654475302</v>
      </c>
      <c r="P32" s="20">
        <f t="shared" si="4"/>
        <v>0.50806797138920179</v>
      </c>
      <c r="Q32" s="20">
        <v>2</v>
      </c>
      <c r="R32" s="20">
        <f t="shared" si="6"/>
        <v>1.0935380123052025</v>
      </c>
      <c r="S32" s="20">
        <v>2.4E-2</v>
      </c>
      <c r="T32" s="20">
        <f t="shared" si="7"/>
        <v>0.52953394541863497</v>
      </c>
      <c r="U32" s="20">
        <v>4.65E-2</v>
      </c>
      <c r="V32" s="20">
        <f t="shared" si="5"/>
        <v>0.10159409136689436</v>
      </c>
      <c r="W32" s="20">
        <v>17.853760000000001</v>
      </c>
      <c r="X32" s="20">
        <v>1930.3675990675899</v>
      </c>
      <c r="Y32" s="20">
        <v>1453.5143574203601</v>
      </c>
      <c r="Z32" s="20">
        <v>57.031642576426997</v>
      </c>
      <c r="AA32" s="20">
        <v>2</v>
      </c>
      <c r="AB32" s="20">
        <v>2.4E-2</v>
      </c>
      <c r="AC32" s="20">
        <v>4.65E-2</v>
      </c>
    </row>
    <row r="33" spans="1:29" ht="20" customHeight="1">
      <c r="A33" s="29">
        <v>103</v>
      </c>
      <c r="B33" s="30" t="s">
        <v>31</v>
      </c>
      <c r="C33" s="21" t="s">
        <v>25</v>
      </c>
      <c r="D33" s="20">
        <v>13.14242</v>
      </c>
      <c r="E33" s="20">
        <f t="shared" si="0"/>
        <v>0.61599729942198789</v>
      </c>
      <c r="F33" s="20">
        <v>1502.2945874125901</v>
      </c>
      <c r="G33" s="20">
        <f t="shared" si="1"/>
        <v>1.2691218316441082</v>
      </c>
      <c r="H33" s="20">
        <v>1584.6693147630101</v>
      </c>
      <c r="I33" s="20">
        <f t="shared" si="2"/>
        <v>1.4434998175795286</v>
      </c>
      <c r="J33" s="20">
        <v>15.991551022458401</v>
      </c>
      <c r="K33" s="20">
        <f t="shared" si="3"/>
        <v>0.15007922889470215</v>
      </c>
      <c r="L33" s="20">
        <v>14.440060000000001</v>
      </c>
      <c r="M33" s="20">
        <v>1957.95547163947</v>
      </c>
      <c r="N33" s="20">
        <v>1100.31375330225</v>
      </c>
      <c r="O33" s="20">
        <v>44.412870566980601</v>
      </c>
      <c r="P33" s="20">
        <f t="shared" si="4"/>
        <v>0.7731734077806941</v>
      </c>
      <c r="Q33" s="20">
        <v>2</v>
      </c>
      <c r="R33" s="20">
        <f t="shared" si="6"/>
        <v>1.0935380123052025</v>
      </c>
      <c r="S33" s="20">
        <v>2.7E-2</v>
      </c>
      <c r="T33" s="20">
        <f t="shared" si="7"/>
        <v>0.66458287109587066</v>
      </c>
      <c r="U33" s="20">
        <v>2.9499999999999998E-2</v>
      </c>
      <c r="V33" s="20">
        <f t="shared" si="5"/>
        <v>-0.40716391656344597</v>
      </c>
      <c r="W33" s="20">
        <v>14.42231</v>
      </c>
      <c r="X33" s="20">
        <v>1957.95547163947</v>
      </c>
      <c r="Y33" s="20">
        <v>1584.6693147630101</v>
      </c>
      <c r="Z33" s="20">
        <v>60.404421589439004</v>
      </c>
      <c r="AA33" s="20">
        <v>2</v>
      </c>
      <c r="AB33" s="20">
        <v>2.7E-2</v>
      </c>
      <c r="AC33" s="20">
        <v>2.9499999999999998E-2</v>
      </c>
    </row>
    <row r="34" spans="1:29" ht="20" customHeight="1">
      <c r="A34" s="29">
        <v>104</v>
      </c>
      <c r="B34" s="30" t="s">
        <v>31</v>
      </c>
      <c r="C34" s="21" t="s">
        <v>25</v>
      </c>
      <c r="D34" s="20">
        <v>15.524430000000001</v>
      </c>
      <c r="E34" s="20">
        <f t="shared" si="0"/>
        <v>1.0118344961219672</v>
      </c>
      <c r="F34" s="20">
        <v>1182.7771344211301</v>
      </c>
      <c r="G34" s="20">
        <f t="shared" si="1"/>
        <v>0.63456997746285848</v>
      </c>
      <c r="H34" s="20">
        <v>1930.5400707070701</v>
      </c>
      <c r="I34" s="20">
        <f t="shared" si="2"/>
        <v>2.1538135017770261</v>
      </c>
      <c r="J34" s="20">
        <v>18.050141584176998</v>
      </c>
      <c r="K34" s="20">
        <f t="shared" si="3"/>
        <v>0.36896546790243556</v>
      </c>
      <c r="L34" s="20">
        <v>18.044820000000001</v>
      </c>
      <c r="M34" s="20">
        <v>2355.2439393939298</v>
      </c>
      <c r="N34" s="24">
        <v>2506.5502020201998</v>
      </c>
      <c r="O34" s="20">
        <v>64.499834742998999</v>
      </c>
      <c r="P34" s="20">
        <f t="shared" si="4"/>
        <v>1.6473061724301126</v>
      </c>
      <c r="Q34" s="20">
        <v>2</v>
      </c>
      <c r="R34" s="20">
        <f t="shared" si="6"/>
        <v>1.0935380123052025</v>
      </c>
      <c r="S34" s="20">
        <v>2.35E-2</v>
      </c>
      <c r="T34" s="20">
        <f t="shared" si="7"/>
        <v>0.50702579113909563</v>
      </c>
      <c r="U34" s="20">
        <v>5.5500000000000001E-2</v>
      </c>
      <c r="V34" s="20">
        <f t="shared" si="5"/>
        <v>0.37093656615354514</v>
      </c>
      <c r="W34" s="20">
        <v>18.0273</v>
      </c>
      <c r="X34" s="20">
        <v>2355.2439393939298</v>
      </c>
      <c r="Y34" s="24">
        <v>2506.5502020201998</v>
      </c>
      <c r="Z34" s="20">
        <v>82.549976327176097</v>
      </c>
      <c r="AA34" s="20">
        <v>2</v>
      </c>
      <c r="AB34" s="20">
        <v>2.35E-2</v>
      </c>
      <c r="AC34" s="20">
        <v>5.5500000000000001E-2</v>
      </c>
    </row>
    <row r="35" spans="1:29" ht="20" customHeight="1">
      <c r="A35" s="29">
        <v>105</v>
      </c>
      <c r="B35" s="30" t="s">
        <v>31</v>
      </c>
      <c r="C35" s="21" t="s">
        <v>25</v>
      </c>
      <c r="D35" s="20">
        <v>7.6712870000000004</v>
      </c>
      <c r="E35" s="20">
        <f t="shared" si="0"/>
        <v>-0.29318358121778559</v>
      </c>
      <c r="F35" s="20">
        <v>1196.9082614607601</v>
      </c>
      <c r="G35" s="20">
        <f t="shared" si="1"/>
        <v>0.66263396201429914</v>
      </c>
      <c r="H35" s="20">
        <v>785.91651320901201</v>
      </c>
      <c r="I35" s="20">
        <f t="shared" si="2"/>
        <v>-0.19689629999988595</v>
      </c>
      <c r="J35" s="20">
        <v>15.8126948413843</v>
      </c>
      <c r="K35" s="20">
        <f t="shared" si="3"/>
        <v>0.13106177222963672</v>
      </c>
      <c r="L35" s="20">
        <v>7.6712870000000004</v>
      </c>
      <c r="M35" s="20">
        <v>692.013236208232</v>
      </c>
      <c r="N35" s="20">
        <v>555.62442229992405</v>
      </c>
      <c r="O35" s="20">
        <v>11.8194131201722</v>
      </c>
      <c r="P35" s="20">
        <f t="shared" si="4"/>
        <v>-0.64520962002780424</v>
      </c>
      <c r="Q35" s="20">
        <v>0</v>
      </c>
      <c r="R35" s="20">
        <f t="shared" si="6"/>
        <v>-0.63789717384470157</v>
      </c>
      <c r="S35" s="20">
        <v>0</v>
      </c>
      <c r="T35" s="20">
        <f t="shared" si="7"/>
        <v>-0.55085745999925129</v>
      </c>
      <c r="U35" s="20">
        <v>2.75E-2</v>
      </c>
      <c r="V35" s="20">
        <f t="shared" si="5"/>
        <v>-0.46701779984936831</v>
      </c>
      <c r="W35" s="20">
        <v>7.6712870000000004</v>
      </c>
      <c r="X35" s="20">
        <v>1196.9082614607601</v>
      </c>
      <c r="Y35" s="20">
        <v>785.91651320901201</v>
      </c>
      <c r="Z35" s="20">
        <v>27.6321079615565</v>
      </c>
      <c r="AA35" s="20">
        <v>0</v>
      </c>
      <c r="AB35" s="20">
        <v>0</v>
      </c>
      <c r="AC35" s="20">
        <v>2.75E-2</v>
      </c>
    </row>
    <row r="36" spans="1:29" ht="20" customHeight="1">
      <c r="A36" s="29">
        <v>106</v>
      </c>
      <c r="B36" s="30" t="s">
        <v>31</v>
      </c>
      <c r="C36" s="21" t="s">
        <v>25</v>
      </c>
      <c r="D36" s="20">
        <v>7.9455309999999999</v>
      </c>
      <c r="E36" s="20">
        <f t="shared" si="0"/>
        <v>-0.24761031487054569</v>
      </c>
      <c r="F36" s="20">
        <v>1057.7392968142899</v>
      </c>
      <c r="G36" s="20">
        <f t="shared" si="1"/>
        <v>0.38624866996184037</v>
      </c>
      <c r="H36" s="20">
        <v>853.82563986013895</v>
      </c>
      <c r="I36" s="20">
        <f t="shared" si="2"/>
        <v>-5.7431540076678889E-2</v>
      </c>
      <c r="J36" s="20">
        <v>16.297018692735801</v>
      </c>
      <c r="K36" s="20">
        <f t="shared" si="3"/>
        <v>0.18255905792377083</v>
      </c>
      <c r="L36" s="20">
        <v>7.9459410000000004</v>
      </c>
      <c r="M36" s="20">
        <v>1062.12563714063</v>
      </c>
      <c r="N36" s="20">
        <v>464.64811344211398</v>
      </c>
      <c r="O36" s="20">
        <v>18.319725682716498</v>
      </c>
      <c r="P36" s="20">
        <f t="shared" si="4"/>
        <v>-0.36233281785945892</v>
      </c>
      <c r="Q36" s="20">
        <v>0</v>
      </c>
      <c r="R36" s="20">
        <f t="shared" si="6"/>
        <v>-0.63789717384470157</v>
      </c>
      <c r="S36" s="20">
        <v>0</v>
      </c>
      <c r="T36" s="20">
        <f t="shared" si="7"/>
        <v>-0.55085745999925129</v>
      </c>
      <c r="U36" s="20">
        <v>3.6499999999999998E-2</v>
      </c>
      <c r="V36" s="20">
        <f t="shared" si="5"/>
        <v>-0.19767532506271762</v>
      </c>
      <c r="W36" s="20">
        <v>7.9455309999999999</v>
      </c>
      <c r="X36" s="20">
        <v>1062.12563714063</v>
      </c>
      <c r="Y36" s="20">
        <v>853.82563986013895</v>
      </c>
      <c r="Z36" s="20">
        <v>34.616744375452299</v>
      </c>
      <c r="AA36" s="20">
        <v>0</v>
      </c>
      <c r="AB36" s="20">
        <v>0</v>
      </c>
      <c r="AC36" s="20">
        <v>3.6499999999999998E-2</v>
      </c>
    </row>
    <row r="37" spans="1:29" ht="20" customHeight="1">
      <c r="A37" s="29">
        <v>107</v>
      </c>
      <c r="B37" s="30" t="s">
        <v>31</v>
      </c>
      <c r="C37" s="21" t="s">
        <v>25</v>
      </c>
      <c r="D37" s="20">
        <v>4.2575149999999997</v>
      </c>
      <c r="E37" s="20">
        <f t="shared" si="0"/>
        <v>-0.86047672383804397</v>
      </c>
      <c r="F37" s="24">
        <v>1076.1343026418001</v>
      </c>
      <c r="G37" s="20">
        <f t="shared" si="1"/>
        <v>0.42278058690796561</v>
      </c>
      <c r="H37" s="20">
        <v>477.53721806526801</v>
      </c>
      <c r="I37" s="20">
        <f t="shared" si="2"/>
        <v>-0.83021388901052828</v>
      </c>
      <c r="J37" s="20">
        <v>13.0285630118561</v>
      </c>
      <c r="K37" s="20">
        <f t="shared" si="3"/>
        <v>-0.16496996734969377</v>
      </c>
      <c r="L37" s="20">
        <v>4.2501939999999996</v>
      </c>
      <c r="M37" s="20">
        <v>1079.5298562548501</v>
      </c>
      <c r="N37" s="20">
        <v>515.40856021755997</v>
      </c>
      <c r="O37" s="20">
        <v>14.5845976220211</v>
      </c>
      <c r="P37" s="20">
        <f t="shared" si="4"/>
        <v>-0.52487593733757965</v>
      </c>
      <c r="Q37" s="20">
        <v>0</v>
      </c>
      <c r="R37" s="20">
        <f t="shared" si="6"/>
        <v>-0.63789717384470157</v>
      </c>
      <c r="S37" s="20">
        <v>0</v>
      </c>
      <c r="T37" s="20">
        <f t="shared" si="7"/>
        <v>-0.55085745999925129</v>
      </c>
      <c r="U37" s="20">
        <v>2.4E-2</v>
      </c>
      <c r="V37" s="20">
        <f t="shared" si="5"/>
        <v>-0.57176209559973246</v>
      </c>
      <c r="W37" s="20">
        <v>4.2575149999999997</v>
      </c>
      <c r="X37" s="20">
        <v>1079.5298562548501</v>
      </c>
      <c r="Y37" s="20">
        <v>515.40856021755997</v>
      </c>
      <c r="Z37" s="20">
        <v>27.6131606338772</v>
      </c>
      <c r="AA37" s="20">
        <v>0</v>
      </c>
      <c r="AB37" s="20">
        <v>0</v>
      </c>
      <c r="AC37" s="20">
        <v>2.4E-2</v>
      </c>
    </row>
    <row r="38" spans="1:29" ht="20" customHeight="1">
      <c r="A38" s="29">
        <v>108</v>
      </c>
      <c r="B38" s="30" t="s">
        <v>31</v>
      </c>
      <c r="C38" s="21" t="s">
        <v>25</v>
      </c>
      <c r="D38" s="20">
        <v>10.241059999999999</v>
      </c>
      <c r="E38" s="20">
        <f t="shared" si="0"/>
        <v>0.13385565895135521</v>
      </c>
      <c r="F38" s="20">
        <v>1056.65664296814</v>
      </c>
      <c r="G38" s="20">
        <f t="shared" si="1"/>
        <v>0.38409855265501125</v>
      </c>
      <c r="H38" s="20">
        <v>711.01612354312294</v>
      </c>
      <c r="I38" s="20">
        <f t="shared" si="2"/>
        <v>-0.3507189947986642</v>
      </c>
      <c r="J38" s="20">
        <v>18.0067314471695</v>
      </c>
      <c r="K38" s="20">
        <f t="shared" si="3"/>
        <v>0.3643497459608907</v>
      </c>
      <c r="L38" s="20">
        <v>10.25403</v>
      </c>
      <c r="M38" s="20">
        <v>773.279071484067</v>
      </c>
      <c r="N38" s="20">
        <v>737.33565889666102</v>
      </c>
      <c r="O38" s="20">
        <v>14.974836359282801</v>
      </c>
      <c r="P38" s="20">
        <f t="shared" si="4"/>
        <v>-0.50789375609372955</v>
      </c>
      <c r="Q38" s="20">
        <v>0</v>
      </c>
      <c r="R38" s="20">
        <f t="shared" si="6"/>
        <v>-0.63789717384470157</v>
      </c>
      <c r="S38" s="20">
        <v>0</v>
      </c>
      <c r="T38" s="20">
        <f t="shared" si="7"/>
        <v>-0.55085745999925129</v>
      </c>
      <c r="U38" s="20">
        <v>3.7999999999999999E-2</v>
      </c>
      <c r="V38" s="20">
        <f t="shared" si="5"/>
        <v>-0.15278491259827578</v>
      </c>
      <c r="W38" s="20">
        <v>10.241059999999999</v>
      </c>
      <c r="X38" s="20">
        <v>1056.65664296814</v>
      </c>
      <c r="Y38" s="20">
        <v>737.33565889666102</v>
      </c>
      <c r="Z38" s="20">
        <v>32.981567806452297</v>
      </c>
      <c r="AA38" s="20">
        <v>0</v>
      </c>
      <c r="AB38" s="20">
        <v>0</v>
      </c>
      <c r="AC38" s="20">
        <v>3.7999999999999999E-2</v>
      </c>
    </row>
    <row r="39" spans="1:29" ht="20" customHeight="1">
      <c r="A39" s="29">
        <v>109</v>
      </c>
      <c r="B39" s="30" t="s">
        <v>31</v>
      </c>
      <c r="C39" s="21" t="s">
        <v>25</v>
      </c>
      <c r="D39" s="20">
        <v>13.13306</v>
      </c>
      <c r="E39" s="20">
        <f t="shared" si="0"/>
        <v>0.61444187515378101</v>
      </c>
      <c r="F39" s="20">
        <v>819.19659246309004</v>
      </c>
      <c r="G39" s="20">
        <f t="shared" si="1"/>
        <v>-8.7489818907214412E-2</v>
      </c>
      <c r="H39" s="20">
        <v>1297.8783216783199</v>
      </c>
      <c r="I39" s="20">
        <f t="shared" si="2"/>
        <v>0.85451805664223501</v>
      </c>
      <c r="J39" s="20">
        <v>17.8314148464978</v>
      </c>
      <c r="K39" s="20">
        <f t="shared" si="3"/>
        <v>0.34570864652603639</v>
      </c>
      <c r="L39" s="20">
        <v>14.035589999999999</v>
      </c>
      <c r="M39" s="20">
        <v>1821.41429292929</v>
      </c>
      <c r="N39" s="20">
        <v>865.59979953380196</v>
      </c>
      <c r="O39" s="20">
        <v>38.828588062093999</v>
      </c>
      <c r="P39" s="20">
        <f t="shared" si="4"/>
        <v>0.53015986617206412</v>
      </c>
      <c r="Q39" s="20">
        <v>2</v>
      </c>
      <c r="R39" s="20">
        <f t="shared" si="6"/>
        <v>1.0935380123052025</v>
      </c>
      <c r="S39" s="20">
        <v>1.7500000000000002E-2</v>
      </c>
      <c r="T39" s="20">
        <f t="shared" si="7"/>
        <v>0.23692793978462412</v>
      </c>
      <c r="U39" s="20">
        <v>4.1500000000000002E-2</v>
      </c>
      <c r="V39" s="20">
        <f t="shared" si="5"/>
        <v>-4.8040616847911527E-2</v>
      </c>
      <c r="W39" s="20">
        <v>14.019830000000001</v>
      </c>
      <c r="X39" s="20">
        <v>1821.41429292929</v>
      </c>
      <c r="Y39" s="20">
        <v>1297.8783216783199</v>
      </c>
      <c r="Z39" s="20">
        <v>56.6600029085918</v>
      </c>
      <c r="AA39" s="20">
        <v>2</v>
      </c>
      <c r="AB39" s="20">
        <v>1.7500000000000002E-2</v>
      </c>
      <c r="AC39" s="20">
        <v>4.1500000000000002E-2</v>
      </c>
    </row>
    <row r="40" spans="1:29" ht="20" customHeight="1">
      <c r="A40" s="29">
        <v>110</v>
      </c>
      <c r="B40" s="30" t="s">
        <v>31</v>
      </c>
      <c r="C40" s="21" t="s">
        <v>25</v>
      </c>
      <c r="D40" s="20">
        <v>5.7892520000000003</v>
      </c>
      <c r="E40" s="20">
        <f t="shared" si="0"/>
        <v>-0.60593602914673861</v>
      </c>
      <c r="F40" s="20">
        <v>618.13216169386203</v>
      </c>
      <c r="G40" s="20">
        <f t="shared" si="1"/>
        <v>-0.48679760682301637</v>
      </c>
      <c r="H40" s="20">
        <v>719.133944910644</v>
      </c>
      <c r="I40" s="20">
        <f t="shared" si="2"/>
        <v>-0.33404745057549873</v>
      </c>
      <c r="J40" s="20">
        <v>7.9811449115711603</v>
      </c>
      <c r="K40" s="20">
        <f t="shared" si="3"/>
        <v>-0.70165287322515213</v>
      </c>
      <c r="L40" s="20">
        <v>6.3875630000000001</v>
      </c>
      <c r="M40" s="20">
        <v>1136.7173737373701</v>
      </c>
      <c r="N40" s="20">
        <v>569.46027972028003</v>
      </c>
      <c r="O40" s="20">
        <v>40.594582814633704</v>
      </c>
      <c r="P40" s="20">
        <f t="shared" si="4"/>
        <v>0.60701139345446553</v>
      </c>
      <c r="Q40" s="20">
        <v>2</v>
      </c>
      <c r="R40" s="20">
        <f t="shared" si="6"/>
        <v>1.0935380123052025</v>
      </c>
      <c r="S40" s="20">
        <v>1.6E-2</v>
      </c>
      <c r="T40" s="20">
        <f t="shared" si="7"/>
        <v>0.16940347694600616</v>
      </c>
      <c r="U40" s="20">
        <v>6.7500000000000004E-2</v>
      </c>
      <c r="V40" s="20">
        <f t="shared" si="5"/>
        <v>0.73005986586907956</v>
      </c>
      <c r="W40" s="20">
        <v>6.3875630000000001</v>
      </c>
      <c r="X40" s="20">
        <v>1136.7173737373701</v>
      </c>
      <c r="Y40" s="20">
        <v>719.133944910644</v>
      </c>
      <c r="Z40" s="20">
        <v>48.575727726204903</v>
      </c>
      <c r="AA40" s="20">
        <v>2</v>
      </c>
      <c r="AB40" s="20">
        <v>1.6E-2</v>
      </c>
      <c r="AC40" s="20">
        <v>6.7500000000000004E-2</v>
      </c>
    </row>
    <row r="41" spans="1:29" ht="20" customHeight="1">
      <c r="A41" s="31"/>
      <c r="B41" s="3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spans="1:29" ht="20" customHeight="1">
      <c r="A42" s="31"/>
      <c r="B42" s="32"/>
      <c r="C42" s="21" t="s">
        <v>47</v>
      </c>
      <c r="D42" s="20">
        <f t="shared" ref="D42:AC42" si="8">AVERAGE(D3:D40)</f>
        <v>9.4355633947368425</v>
      </c>
      <c r="E42" s="20">
        <f t="shared" si="8"/>
        <v>0</v>
      </c>
      <c r="F42" s="20">
        <f t="shared" si="8"/>
        <v>863.25055576918805</v>
      </c>
      <c r="G42" s="20">
        <f t="shared" si="8"/>
        <v>-1.6069017461679898E-17</v>
      </c>
      <c r="H42" s="20">
        <f t="shared" si="8"/>
        <v>881.79059481351908</v>
      </c>
      <c r="I42" s="20">
        <f t="shared" si="8"/>
        <v>-3.7250904115712488E-16</v>
      </c>
      <c r="J42" s="20">
        <f t="shared" si="8"/>
        <v>14.58007954068232</v>
      </c>
      <c r="K42" s="20">
        <f t="shared" si="8"/>
        <v>1.0517902338554114E-16</v>
      </c>
      <c r="L42" s="20">
        <f t="shared" si="8"/>
        <v>10.392695894736844</v>
      </c>
      <c r="M42" s="20">
        <f t="shared" si="8"/>
        <v>1132.1044545105985</v>
      </c>
      <c r="N42" s="20">
        <f t="shared" si="8"/>
        <v>726.19534657444933</v>
      </c>
      <c r="O42" s="20">
        <f t="shared" si="8"/>
        <v>26.645882333597495</v>
      </c>
      <c r="P42" s="20">
        <f t="shared" si="8"/>
        <v>-4.3824593077308811E-17</v>
      </c>
      <c r="Q42" s="20">
        <f t="shared" si="8"/>
        <v>0.73684210526315785</v>
      </c>
      <c r="R42" s="20">
        <f t="shared" si="8"/>
        <v>0</v>
      </c>
      <c r="S42" s="20">
        <f t="shared" si="8"/>
        <v>1.2236842105263161E-2</v>
      </c>
      <c r="T42" s="20">
        <f t="shared" si="8"/>
        <v>-2.0889722700183866E-16</v>
      </c>
      <c r="U42" s="20">
        <f t="shared" si="8"/>
        <v>4.3105263157894744E-2</v>
      </c>
      <c r="V42" s="20">
        <f t="shared" si="8"/>
        <v>-1.7237673277074798E-16</v>
      </c>
      <c r="W42" s="20">
        <f t="shared" si="8"/>
        <v>10.390863131578948</v>
      </c>
      <c r="X42" s="20">
        <f t="shared" si="8"/>
        <v>1231.6687900726974</v>
      </c>
      <c r="Y42" s="20">
        <f t="shared" si="8"/>
        <v>952.4378340019623</v>
      </c>
      <c r="Z42" s="20">
        <f t="shared" si="8"/>
        <v>41.225961874279839</v>
      </c>
      <c r="AA42" s="20">
        <f t="shared" si="8"/>
        <v>0.73684210526315785</v>
      </c>
      <c r="AB42" s="20">
        <f t="shared" si="8"/>
        <v>1.2236842105263161E-2</v>
      </c>
      <c r="AC42" s="20">
        <f t="shared" si="8"/>
        <v>4.3105263157894744E-2</v>
      </c>
    </row>
    <row r="43" spans="1:29" ht="20" customHeight="1">
      <c r="A43" s="31"/>
      <c r="B43" s="32"/>
      <c r="C43" s="21" t="s">
        <v>48</v>
      </c>
      <c r="D43" s="20">
        <f t="shared" ref="D43:AC43" si="9">STDEV(D3:D40)</f>
        <v>6.0176507409065465</v>
      </c>
      <c r="E43" s="20">
        <f t="shared" si="9"/>
        <v>1</v>
      </c>
      <c r="F43" s="20">
        <f t="shared" si="9"/>
        <v>503.53245504849622</v>
      </c>
      <c r="G43" s="20">
        <f t="shared" si="9"/>
        <v>1</v>
      </c>
      <c r="H43" s="20">
        <f t="shared" si="9"/>
        <v>486.92678127807687</v>
      </c>
      <c r="I43" s="20">
        <f t="shared" si="9"/>
        <v>1.0000000000000004</v>
      </c>
      <c r="J43" s="20">
        <f t="shared" si="9"/>
        <v>9.4048423101000242</v>
      </c>
      <c r="K43" s="20">
        <f t="shared" si="9"/>
        <v>0.99999999999999933</v>
      </c>
      <c r="L43" s="20">
        <f t="shared" si="9"/>
        <v>6.5000935822053005</v>
      </c>
      <c r="M43" s="20">
        <f t="shared" si="9"/>
        <v>717.16136753974467</v>
      </c>
      <c r="N43" s="20">
        <f t="shared" si="9"/>
        <v>439.61519024742978</v>
      </c>
      <c r="O43" s="20">
        <f t="shared" si="9"/>
        <v>22.979305877036325</v>
      </c>
      <c r="P43" s="20">
        <f t="shared" si="9"/>
        <v>0.99999999999999989</v>
      </c>
      <c r="Q43" s="20">
        <f t="shared" si="9"/>
        <v>1.1551110985836486</v>
      </c>
      <c r="R43" s="20">
        <f t="shared" si="9"/>
        <v>0.99999999999999989</v>
      </c>
      <c r="S43" s="20">
        <f t="shared" si="9"/>
        <v>2.2214171530471408E-2</v>
      </c>
      <c r="T43" s="20">
        <f t="shared" si="9"/>
        <v>0.99999999999999978</v>
      </c>
      <c r="U43" s="20">
        <f t="shared" si="9"/>
        <v>3.3414707454251333E-2</v>
      </c>
      <c r="V43" s="20">
        <f t="shared" si="9"/>
        <v>1.0000000000000004</v>
      </c>
      <c r="W43" s="20">
        <f t="shared" si="9"/>
        <v>6.5024679683219269</v>
      </c>
      <c r="X43" s="20">
        <f t="shared" si="9"/>
        <v>731.30975152545386</v>
      </c>
      <c r="Y43" s="20">
        <f t="shared" si="9"/>
        <v>532.84205415601173</v>
      </c>
      <c r="Z43" s="20">
        <f t="shared" si="9"/>
        <v>28.286951900552488</v>
      </c>
      <c r="AA43" s="20">
        <f t="shared" si="9"/>
        <v>1.1551110985836486</v>
      </c>
      <c r="AB43" s="20">
        <f t="shared" si="9"/>
        <v>2.2214171530471408E-2</v>
      </c>
      <c r="AC43" s="20">
        <f t="shared" si="9"/>
        <v>3.3414707454251333E-2</v>
      </c>
    </row>
  </sheetData>
  <mergeCells count="1">
    <mergeCell ref="A1:AC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V29"/>
  <sheetViews>
    <sheetView showGridLines="0" topLeftCell="C1" zoomScale="60" zoomScaleNormal="60" workbookViewId="0">
      <pane xSplit="1" topLeftCell="D1" activePane="topRight" state="frozen"/>
      <selection activeCell="C1" sqref="C1"/>
      <selection pane="topRight" activeCell="V2" sqref="V2"/>
    </sheetView>
  </sheetViews>
  <sheetFormatPr baseColWidth="10" defaultColWidth="16.33203125" defaultRowHeight="20" customHeight="1"/>
  <cols>
    <col min="1" max="2" width="16.33203125" style="40" hidden="1" customWidth="1"/>
    <col min="3" max="11" width="16.33203125" style="40" customWidth="1"/>
    <col min="12" max="14" width="16.33203125" style="40" hidden="1" customWidth="1"/>
    <col min="15" max="22" width="16.33203125" style="40" customWidth="1"/>
    <col min="23" max="29" width="16.33203125" style="40" hidden="1" customWidth="1"/>
    <col min="30" max="256" width="16.33203125" style="40" customWidth="1"/>
  </cols>
  <sheetData>
    <row r="1" spans="1:29" ht="27.5" customHeight="1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ht="32.25" customHeight="1">
      <c r="A2" s="14" t="s">
        <v>1</v>
      </c>
      <c r="B2" s="14" t="s">
        <v>2</v>
      </c>
      <c r="C2" s="14" t="s">
        <v>3</v>
      </c>
      <c r="D2" s="14" t="s">
        <v>4</v>
      </c>
      <c r="E2" s="15" t="s">
        <v>38</v>
      </c>
      <c r="F2" s="14" t="s">
        <v>5</v>
      </c>
      <c r="G2" s="15" t="s">
        <v>38</v>
      </c>
      <c r="H2" s="14" t="s">
        <v>6</v>
      </c>
      <c r="I2" s="15" t="s">
        <v>38</v>
      </c>
      <c r="J2" s="14" t="s">
        <v>7</v>
      </c>
      <c r="K2" s="15" t="s">
        <v>38</v>
      </c>
      <c r="L2" s="14" t="s">
        <v>8</v>
      </c>
      <c r="M2" s="14" t="s">
        <v>9</v>
      </c>
      <c r="N2" s="14" t="s">
        <v>10</v>
      </c>
      <c r="O2" s="14" t="s">
        <v>11</v>
      </c>
      <c r="P2" s="15" t="s">
        <v>38</v>
      </c>
      <c r="Q2" s="14" t="s">
        <v>12</v>
      </c>
      <c r="R2" s="15" t="s">
        <v>38</v>
      </c>
      <c r="S2" s="14" t="s">
        <v>13</v>
      </c>
      <c r="T2" s="15" t="s">
        <v>38</v>
      </c>
      <c r="U2" s="14" t="s">
        <v>14</v>
      </c>
      <c r="V2" s="15" t="s">
        <v>38</v>
      </c>
      <c r="W2" s="14" t="s">
        <v>15</v>
      </c>
      <c r="X2" s="14" t="s">
        <v>16</v>
      </c>
      <c r="Y2" s="14" t="s">
        <v>17</v>
      </c>
      <c r="Z2" s="14" t="s">
        <v>18</v>
      </c>
      <c r="AA2" s="14" t="s">
        <v>19</v>
      </c>
      <c r="AB2" s="14" t="s">
        <v>20</v>
      </c>
      <c r="AC2" s="14" t="s">
        <v>21</v>
      </c>
    </row>
    <row r="3" spans="1:29" ht="20.25" customHeight="1">
      <c r="A3" s="26">
        <v>121</v>
      </c>
      <c r="B3" s="27" t="s">
        <v>35</v>
      </c>
      <c r="C3" s="17" t="s">
        <v>23</v>
      </c>
      <c r="D3" s="16">
        <v>5.5692349999999999</v>
      </c>
      <c r="E3" s="16">
        <f t="shared" ref="E3:E26" si="0">(D3-VALUE(D$28))/D$29</f>
        <v>-0.62000245709950885</v>
      </c>
      <c r="F3" s="16">
        <v>434.557257847708</v>
      </c>
      <c r="G3" s="16">
        <f t="shared" ref="G3:G26" si="1">(F3-VALUE(F$28))/F$29</f>
        <v>-0.55279095779467857</v>
      </c>
      <c r="H3" s="16">
        <v>731.71077583527494</v>
      </c>
      <c r="I3" s="16">
        <f t="shared" ref="I3:I26" si="2">(H3-VALUE(H$28))/H$29</f>
        <v>-0.48851474904644804</v>
      </c>
      <c r="J3" s="16">
        <v>6.5402954022885504</v>
      </c>
      <c r="K3" s="16">
        <f t="shared" ref="K3:K26" si="3">(J3-VALUE(J$28))/J$29</f>
        <v>-0.71782678372083986</v>
      </c>
      <c r="L3" s="16">
        <v>12.26951</v>
      </c>
      <c r="M3" s="18">
        <v>1982.1925291375301</v>
      </c>
      <c r="N3" s="18">
        <v>1631.5071332556299</v>
      </c>
      <c r="O3" s="16">
        <v>123.946676923922</v>
      </c>
      <c r="P3" s="16">
        <f t="shared" ref="P3:P26" si="4">(O3-VALUE(O$28))/O$29</f>
        <v>1.482417655314469</v>
      </c>
      <c r="Q3" s="16">
        <v>6</v>
      </c>
      <c r="R3" s="16">
        <f t="shared" ref="R3:R26" si="5">(Q3-VALUE(Q$28))/Q$29</f>
        <v>2.3948630350696472</v>
      </c>
      <c r="S3" s="16">
        <v>0.113</v>
      </c>
      <c r="T3" s="16">
        <f t="shared" ref="T3:T26" si="6">(S3-VALUE(S$28))/S$29</f>
        <v>2.6038600984318769</v>
      </c>
      <c r="U3" s="16">
        <v>0.18149999999999999</v>
      </c>
      <c r="V3" s="16">
        <f t="shared" ref="V3:V26" si="7">(U3-VALUE(U$28))/U$29</f>
        <v>4.359605166152291E-2</v>
      </c>
      <c r="W3" s="16">
        <v>12.2509</v>
      </c>
      <c r="X3" s="18">
        <v>1982.1925291375301</v>
      </c>
      <c r="Y3" s="18">
        <v>1631.5071332556299</v>
      </c>
      <c r="Z3" s="16">
        <v>130.486972326211</v>
      </c>
      <c r="AA3" s="16">
        <v>6</v>
      </c>
      <c r="AB3" s="16">
        <v>0.113</v>
      </c>
      <c r="AC3" s="16">
        <v>0.18149999999999999</v>
      </c>
    </row>
    <row r="4" spans="1:29" ht="20" customHeight="1">
      <c r="A4" s="29">
        <v>122</v>
      </c>
      <c r="B4" s="30" t="s">
        <v>35</v>
      </c>
      <c r="C4" s="21" t="s">
        <v>23</v>
      </c>
      <c r="D4" s="20">
        <v>7.8016120000000004</v>
      </c>
      <c r="E4" s="20">
        <f t="shared" si="0"/>
        <v>-0.34765393131602296</v>
      </c>
      <c r="F4" s="20">
        <v>535.53175986790995</v>
      </c>
      <c r="G4" s="20">
        <f t="shared" si="1"/>
        <v>-0.45395609139557014</v>
      </c>
      <c r="H4" s="20">
        <v>854.66661111111102</v>
      </c>
      <c r="I4" s="20">
        <f t="shared" si="2"/>
        <v>-0.35741583758137668</v>
      </c>
      <c r="J4" s="20">
        <v>8.9996565510626905</v>
      </c>
      <c r="K4" s="20">
        <f t="shared" si="3"/>
        <v>-0.50578954980915192</v>
      </c>
      <c r="L4" s="20">
        <v>7.798413</v>
      </c>
      <c r="M4" s="20">
        <v>297.17952300310799</v>
      </c>
      <c r="N4" s="20">
        <v>451.33380419580499</v>
      </c>
      <c r="O4" s="20">
        <v>8.8963054907633392</v>
      </c>
      <c r="P4" s="20">
        <f t="shared" si="4"/>
        <v>-0.84124385173024607</v>
      </c>
      <c r="Q4" s="20">
        <v>0</v>
      </c>
      <c r="R4" s="20">
        <f t="shared" si="5"/>
        <v>-0.68424658144847061</v>
      </c>
      <c r="S4" s="20">
        <v>0</v>
      </c>
      <c r="T4" s="20">
        <f t="shared" si="6"/>
        <v>-0.67301627602160341</v>
      </c>
      <c r="U4" s="20">
        <v>3.0499999999999999E-2</v>
      </c>
      <c r="V4" s="20">
        <f t="shared" si="7"/>
        <v>-0.63887518471583837</v>
      </c>
      <c r="W4" s="20">
        <v>7.8016120000000004</v>
      </c>
      <c r="X4" s="20">
        <v>535.53175986790995</v>
      </c>
      <c r="Y4" s="20">
        <v>854.66661111111102</v>
      </c>
      <c r="Z4" s="20">
        <v>17.895962041825999</v>
      </c>
      <c r="AA4" s="20">
        <v>0</v>
      </c>
      <c r="AB4" s="20">
        <v>0</v>
      </c>
      <c r="AC4" s="20">
        <v>3.0499999999999999E-2</v>
      </c>
    </row>
    <row r="5" spans="1:29" ht="20" customHeight="1">
      <c r="A5" s="29">
        <v>123</v>
      </c>
      <c r="B5" s="30" t="s">
        <v>35</v>
      </c>
      <c r="C5" s="21" t="s">
        <v>23</v>
      </c>
      <c r="D5" s="20">
        <v>6.8246640000000003</v>
      </c>
      <c r="E5" s="20">
        <f t="shared" si="0"/>
        <v>-0.46684094478513005</v>
      </c>
      <c r="F5" s="20">
        <v>563.63242074591903</v>
      </c>
      <c r="G5" s="20">
        <f t="shared" si="1"/>
        <v>-0.42645087960409217</v>
      </c>
      <c r="H5" s="20">
        <v>650.23730769230701</v>
      </c>
      <c r="I5" s="20">
        <f t="shared" si="2"/>
        <v>-0.57538401363129332</v>
      </c>
      <c r="J5" s="20">
        <v>13.265130553934901</v>
      </c>
      <c r="K5" s="20">
        <f t="shared" si="3"/>
        <v>-0.13803579012157874</v>
      </c>
      <c r="L5" s="20">
        <v>6.8223060000000002</v>
      </c>
      <c r="M5" s="20">
        <v>549.54478826728598</v>
      </c>
      <c r="N5" s="20">
        <v>398.96353690753801</v>
      </c>
      <c r="O5" s="20">
        <v>11.965023179011601</v>
      </c>
      <c r="P5" s="20">
        <f t="shared" si="4"/>
        <v>-0.77926524984183343</v>
      </c>
      <c r="Q5" s="20">
        <v>0</v>
      </c>
      <c r="R5" s="20">
        <f t="shared" si="5"/>
        <v>-0.68424658144847061</v>
      </c>
      <c r="S5" s="20">
        <v>0</v>
      </c>
      <c r="T5" s="20">
        <f t="shared" si="6"/>
        <v>-0.67301627602160341</v>
      </c>
      <c r="U5" s="20">
        <v>3.2500000000000001E-2</v>
      </c>
      <c r="V5" s="20">
        <f t="shared" si="7"/>
        <v>-0.62983583059163495</v>
      </c>
      <c r="W5" s="20">
        <v>6.8246640000000003</v>
      </c>
      <c r="X5" s="20">
        <v>563.63242074591903</v>
      </c>
      <c r="Y5" s="20">
        <v>650.23730769230701</v>
      </c>
      <c r="Z5" s="20">
        <v>25.230153732946501</v>
      </c>
      <c r="AA5" s="20">
        <v>0</v>
      </c>
      <c r="AB5" s="20">
        <v>0</v>
      </c>
      <c r="AC5" s="20">
        <v>3.2500000000000001E-2</v>
      </c>
    </row>
    <row r="6" spans="1:29" ht="20" customHeight="1">
      <c r="A6" s="29">
        <v>124</v>
      </c>
      <c r="B6" s="30" t="s">
        <v>35</v>
      </c>
      <c r="C6" s="21" t="s">
        <v>23</v>
      </c>
      <c r="D6" s="20">
        <v>9.9265600000000003</v>
      </c>
      <c r="E6" s="20">
        <f t="shared" si="0"/>
        <v>-8.8411672877342307E-2</v>
      </c>
      <c r="F6" s="20">
        <v>472.55239355089299</v>
      </c>
      <c r="G6" s="20">
        <f t="shared" si="1"/>
        <v>-0.51560093372019511</v>
      </c>
      <c r="H6" s="20">
        <v>1319.07662634033</v>
      </c>
      <c r="I6" s="20">
        <f t="shared" si="2"/>
        <v>0.13775096221663985</v>
      </c>
      <c r="J6" s="20">
        <v>10.9972960097864</v>
      </c>
      <c r="K6" s="20">
        <f t="shared" si="3"/>
        <v>-0.33356029206400706</v>
      </c>
      <c r="L6" s="20">
        <v>9.9714559999999999</v>
      </c>
      <c r="M6" s="20">
        <v>616.04420707070403</v>
      </c>
      <c r="N6" s="20">
        <v>738.36650155400298</v>
      </c>
      <c r="O6" s="20">
        <v>19.993456317214498</v>
      </c>
      <c r="P6" s="20">
        <f t="shared" si="4"/>
        <v>-0.61711574251962054</v>
      </c>
      <c r="Q6" s="20">
        <v>0</v>
      </c>
      <c r="R6" s="20">
        <f t="shared" si="5"/>
        <v>-0.68424658144847061</v>
      </c>
      <c r="S6" s="20">
        <v>0</v>
      </c>
      <c r="T6" s="20">
        <f t="shared" si="6"/>
        <v>-0.67301627602160341</v>
      </c>
      <c r="U6" s="20">
        <v>4.8000000000000001E-2</v>
      </c>
      <c r="V6" s="20">
        <f t="shared" si="7"/>
        <v>-0.55978083612905816</v>
      </c>
      <c r="W6" s="20">
        <v>9.9265600000000003</v>
      </c>
      <c r="X6" s="20">
        <v>616.04420707070403</v>
      </c>
      <c r="Y6" s="20">
        <v>1319.07662634033</v>
      </c>
      <c r="Z6" s="20">
        <v>30.990752327000902</v>
      </c>
      <c r="AA6" s="20">
        <v>0</v>
      </c>
      <c r="AB6" s="20">
        <v>0</v>
      </c>
      <c r="AC6" s="20">
        <v>4.8000000000000001E-2</v>
      </c>
    </row>
    <row r="7" spans="1:29" ht="20" customHeight="1">
      <c r="A7" s="29">
        <v>125</v>
      </c>
      <c r="B7" s="30" t="s">
        <v>35</v>
      </c>
      <c r="C7" s="21" t="s">
        <v>23</v>
      </c>
      <c r="D7" s="20">
        <v>3.192326</v>
      </c>
      <c r="E7" s="20">
        <f t="shared" si="0"/>
        <v>-0.90998379182545319</v>
      </c>
      <c r="F7" s="20">
        <v>317.87277233877097</v>
      </c>
      <c r="G7" s="20">
        <f t="shared" si="1"/>
        <v>-0.66700291532250267</v>
      </c>
      <c r="H7" s="20">
        <v>254.21942579642501</v>
      </c>
      <c r="I7" s="20">
        <f t="shared" si="2"/>
        <v>-0.99762922973496881</v>
      </c>
      <c r="J7" s="20">
        <v>6.1677664806970496</v>
      </c>
      <c r="K7" s="20">
        <f t="shared" si="3"/>
        <v>-0.7499448815958667</v>
      </c>
      <c r="L7" s="20">
        <v>3.195179</v>
      </c>
      <c r="M7" s="20">
        <v>475.34957264957001</v>
      </c>
      <c r="N7" s="20">
        <v>437.79786829836797</v>
      </c>
      <c r="O7" s="20">
        <v>6.6269342545052696</v>
      </c>
      <c r="P7" s="20">
        <f t="shared" si="4"/>
        <v>-0.88707812867520119</v>
      </c>
      <c r="Q7" s="20">
        <v>0</v>
      </c>
      <c r="R7" s="20">
        <f t="shared" si="5"/>
        <v>-0.68424658144847061</v>
      </c>
      <c r="S7" s="20">
        <v>0</v>
      </c>
      <c r="T7" s="20">
        <f t="shared" si="6"/>
        <v>-0.67301627602160341</v>
      </c>
      <c r="U7" s="20">
        <v>2.8500000000000001E-2</v>
      </c>
      <c r="V7" s="20">
        <f t="shared" si="7"/>
        <v>-0.64791453884004191</v>
      </c>
      <c r="W7" s="20">
        <v>3.192326</v>
      </c>
      <c r="X7" s="20">
        <v>475.34957264957001</v>
      </c>
      <c r="Y7" s="20">
        <v>437.79786829836797</v>
      </c>
      <c r="Z7" s="20">
        <v>12.7947007352023</v>
      </c>
      <c r="AA7" s="20">
        <v>0</v>
      </c>
      <c r="AB7" s="20">
        <v>0</v>
      </c>
      <c r="AC7" s="20">
        <v>2.8500000000000001E-2</v>
      </c>
    </row>
    <row r="8" spans="1:29" ht="20" customHeight="1">
      <c r="A8" s="29">
        <v>126</v>
      </c>
      <c r="B8" s="30" t="s">
        <v>35</v>
      </c>
      <c r="C8" s="21" t="s">
        <v>23</v>
      </c>
      <c r="D8" s="20">
        <v>5.3859180000000002</v>
      </c>
      <c r="E8" s="20">
        <f t="shared" si="0"/>
        <v>-0.64236701053338274</v>
      </c>
      <c r="F8" s="20">
        <v>194.94487334887299</v>
      </c>
      <c r="G8" s="20">
        <f t="shared" si="1"/>
        <v>-0.78732598927001152</v>
      </c>
      <c r="H8" s="20">
        <v>247.112895493395</v>
      </c>
      <c r="I8" s="20">
        <f t="shared" si="2"/>
        <v>-1.0052064088491663</v>
      </c>
      <c r="J8" s="20">
        <v>6.6293450087823</v>
      </c>
      <c r="K8" s="20">
        <f t="shared" si="3"/>
        <v>-0.71014924833679494</v>
      </c>
      <c r="L8" s="20">
        <v>5.3837900000000003</v>
      </c>
      <c r="M8" s="20">
        <v>231.81442890442801</v>
      </c>
      <c r="N8" s="20">
        <v>238.47193317793401</v>
      </c>
      <c r="O8" s="20">
        <v>7.6576356483423398</v>
      </c>
      <c r="P8" s="20">
        <f t="shared" si="4"/>
        <v>-0.86626114977906632</v>
      </c>
      <c r="Q8" s="20">
        <v>0</v>
      </c>
      <c r="R8" s="20">
        <f t="shared" si="5"/>
        <v>-0.68424658144847061</v>
      </c>
      <c r="S8" s="20">
        <v>0</v>
      </c>
      <c r="T8" s="20">
        <f t="shared" si="6"/>
        <v>-0.67301627602160341</v>
      </c>
      <c r="U8" s="20">
        <v>4.5499999999999999E-2</v>
      </c>
      <c r="V8" s="20">
        <f t="shared" si="7"/>
        <v>-0.57108002878431241</v>
      </c>
      <c r="W8" s="20">
        <v>5.3859180000000002</v>
      </c>
      <c r="X8" s="20">
        <v>231.81442890442801</v>
      </c>
      <c r="Y8" s="20">
        <v>247.112895493395</v>
      </c>
      <c r="Z8" s="20">
        <v>14.2869806571246</v>
      </c>
      <c r="AA8" s="20">
        <v>0</v>
      </c>
      <c r="AB8" s="20">
        <v>0</v>
      </c>
      <c r="AC8" s="20">
        <v>4.5499999999999999E-2</v>
      </c>
    </row>
    <row r="9" spans="1:29" ht="20" customHeight="1">
      <c r="A9" s="29">
        <v>127</v>
      </c>
      <c r="B9" s="30" t="s">
        <v>35</v>
      </c>
      <c r="C9" s="21" t="s">
        <v>23</v>
      </c>
      <c r="D9" s="20">
        <v>42.806319999999999</v>
      </c>
      <c r="E9" s="20">
        <f t="shared" si="0"/>
        <v>3.922897422367245</v>
      </c>
      <c r="F9" s="20">
        <v>1850.97037296037</v>
      </c>
      <c r="G9" s="20">
        <f t="shared" si="1"/>
        <v>0.83360856086892299</v>
      </c>
      <c r="H9" s="20">
        <v>2544.8209324009299</v>
      </c>
      <c r="I9" s="20">
        <f t="shared" si="2"/>
        <v>1.4446734348146872</v>
      </c>
      <c r="J9" s="20">
        <v>50.587004004344003</v>
      </c>
      <c r="K9" s="20">
        <f t="shared" si="3"/>
        <v>3.0797213151215175</v>
      </c>
      <c r="L9" s="20">
        <v>42.852060000000002</v>
      </c>
      <c r="M9" s="20">
        <v>2154.8609906759798</v>
      </c>
      <c r="N9" s="20">
        <v>1270.16287490288</v>
      </c>
      <c r="O9" s="20">
        <v>106.06220078271301</v>
      </c>
      <c r="P9" s="20">
        <f t="shared" si="4"/>
        <v>1.1212065765033872</v>
      </c>
      <c r="Q9" s="20">
        <v>0</v>
      </c>
      <c r="R9" s="20">
        <f t="shared" si="5"/>
        <v>-0.68424658144847061</v>
      </c>
      <c r="S9" s="20">
        <v>0</v>
      </c>
      <c r="T9" s="20">
        <f t="shared" si="6"/>
        <v>-0.67301627602160341</v>
      </c>
      <c r="U9" s="20">
        <v>0.20849999999999999</v>
      </c>
      <c r="V9" s="20">
        <f t="shared" si="7"/>
        <v>0.16562733233826962</v>
      </c>
      <c r="W9" s="20">
        <v>42.806319999999999</v>
      </c>
      <c r="X9" s="20">
        <v>2154.8609906759798</v>
      </c>
      <c r="Y9" s="20">
        <v>2544.8209324009299</v>
      </c>
      <c r="Z9" s="20">
        <v>156.64920478705699</v>
      </c>
      <c r="AA9" s="20">
        <v>0</v>
      </c>
      <c r="AB9" s="20">
        <v>0</v>
      </c>
      <c r="AC9" s="20">
        <v>0.20849999999999999</v>
      </c>
    </row>
    <row r="10" spans="1:29" ht="20" customHeight="1">
      <c r="A10" s="29">
        <v>121</v>
      </c>
      <c r="B10" s="30" t="s">
        <v>35</v>
      </c>
      <c r="C10" s="21" t="s">
        <v>24</v>
      </c>
      <c r="D10" s="20">
        <v>9.3246839999999995</v>
      </c>
      <c r="E10" s="20">
        <f t="shared" si="0"/>
        <v>-0.16184014902830673</v>
      </c>
      <c r="F10" s="20">
        <v>700.03282983682902</v>
      </c>
      <c r="G10" s="20">
        <f t="shared" si="1"/>
        <v>-0.29294077616642777</v>
      </c>
      <c r="H10" s="20">
        <v>869.67129331779199</v>
      </c>
      <c r="I10" s="20">
        <f t="shared" si="2"/>
        <v>-0.34141743051299911</v>
      </c>
      <c r="J10" s="20">
        <v>14.9292366392087</v>
      </c>
      <c r="K10" s="20">
        <f>(J10-VALUE(J$28))/J$29</f>
        <v>5.4374250395788576E-3</v>
      </c>
      <c r="L10" s="20">
        <v>20.46236</v>
      </c>
      <c r="M10" s="20">
        <v>1382.19602564102</v>
      </c>
      <c r="N10" s="20">
        <v>971.66561771561396</v>
      </c>
      <c r="O10" s="20">
        <v>99.682216775172904</v>
      </c>
      <c r="P10" s="20">
        <f t="shared" si="4"/>
        <v>0.99235064088830982</v>
      </c>
      <c r="Q10" s="20">
        <v>2</v>
      </c>
      <c r="R10" s="20">
        <f t="shared" si="5"/>
        <v>0.34212329072423536</v>
      </c>
      <c r="S10" s="20">
        <v>2.35E-2</v>
      </c>
      <c r="T10" s="20">
        <f t="shared" si="6"/>
        <v>8.4580142408459767E-3</v>
      </c>
      <c r="U10" s="20">
        <v>0.73</v>
      </c>
      <c r="V10" s="20">
        <f>(U10-VALUE(U$28))/U$29</f>
        <v>2.5226389202243222</v>
      </c>
      <c r="W10" s="20">
        <v>20.456569999999999</v>
      </c>
      <c r="X10" s="20">
        <v>1382.19602564102</v>
      </c>
      <c r="Y10" s="20">
        <v>971.66561771561396</v>
      </c>
      <c r="Z10" s="20">
        <v>114.611453414382</v>
      </c>
      <c r="AA10" s="20">
        <v>2</v>
      </c>
      <c r="AB10" s="20">
        <v>2.35E-2</v>
      </c>
      <c r="AC10" s="20">
        <v>0.73</v>
      </c>
    </row>
    <row r="11" spans="1:29" ht="20" customHeight="1">
      <c r="A11" s="29">
        <v>122</v>
      </c>
      <c r="B11" s="30" t="s">
        <v>35</v>
      </c>
      <c r="C11" s="21" t="s">
        <v>24</v>
      </c>
      <c r="D11" s="20">
        <v>12.727679999999999</v>
      </c>
      <c r="E11" s="20">
        <f t="shared" si="0"/>
        <v>0.25332312484841707</v>
      </c>
      <c r="F11" s="20">
        <v>984.03663636363399</v>
      </c>
      <c r="G11" s="20">
        <f t="shared" si="1"/>
        <v>-1.495497070735124E-2</v>
      </c>
      <c r="H11" s="20">
        <v>1046.5642696192699</v>
      </c>
      <c r="I11" s="20">
        <f t="shared" si="2"/>
        <v>-0.15280924785200156</v>
      </c>
      <c r="J11" s="20">
        <v>17.329483853799399</v>
      </c>
      <c r="K11" s="20">
        <f t="shared" si="3"/>
        <v>0.21237806909249721</v>
      </c>
      <c r="L11" s="20">
        <v>19.136690000000002</v>
      </c>
      <c r="M11" s="20">
        <v>1486.7547397047399</v>
      </c>
      <c r="N11" s="20">
        <v>1109.6063426573501</v>
      </c>
      <c r="O11" s="20">
        <v>83.265187899532805</v>
      </c>
      <c r="P11" s="20">
        <f t="shared" si="4"/>
        <v>0.66077745617652228</v>
      </c>
      <c r="Q11" s="20">
        <v>3</v>
      </c>
      <c r="R11" s="20">
        <f t="shared" si="5"/>
        <v>0.85530822681058827</v>
      </c>
      <c r="S11" s="20">
        <v>7.3499999999999996E-2</v>
      </c>
      <c r="T11" s="20">
        <f t="shared" si="6"/>
        <v>1.4584033126715894</v>
      </c>
      <c r="U11" s="20">
        <v>0.33650000000000002</v>
      </c>
      <c r="V11" s="20">
        <f t="shared" si="7"/>
        <v>0.74414599628729128</v>
      </c>
      <c r="W11" s="20">
        <v>19.11544</v>
      </c>
      <c r="X11" s="20">
        <v>1486.7547397047399</v>
      </c>
      <c r="Y11" s="20">
        <v>1109.6063426573501</v>
      </c>
      <c r="Z11" s="20">
        <v>100.59467175333199</v>
      </c>
      <c r="AA11" s="20">
        <v>3</v>
      </c>
      <c r="AB11" s="20">
        <v>7.3499999999999996E-2</v>
      </c>
      <c r="AC11" s="20">
        <v>0.33650000000000002</v>
      </c>
    </row>
    <row r="12" spans="1:29" ht="20" customHeight="1">
      <c r="A12" s="29">
        <v>123</v>
      </c>
      <c r="B12" s="30" t="s">
        <v>35</v>
      </c>
      <c r="C12" s="21" t="s">
        <v>24</v>
      </c>
      <c r="D12" s="20">
        <v>4.6334710000000001</v>
      </c>
      <c r="E12" s="20">
        <f t="shared" si="0"/>
        <v>-0.73416504965500362</v>
      </c>
      <c r="F12" s="20">
        <v>529.71775757575597</v>
      </c>
      <c r="G12" s="20">
        <f t="shared" si="1"/>
        <v>-0.45964689578967538</v>
      </c>
      <c r="H12" s="20">
        <v>385.699827117327</v>
      </c>
      <c r="I12" s="20">
        <f t="shared" si="2"/>
        <v>-0.85744119023694854</v>
      </c>
      <c r="J12" s="20">
        <v>7.3364889875825403</v>
      </c>
      <c r="K12" s="20">
        <f t="shared" si="3"/>
        <v>-0.64918184901163045</v>
      </c>
      <c r="L12" s="20">
        <v>4.6460509999999999</v>
      </c>
      <c r="M12" s="20">
        <v>542.61181002330898</v>
      </c>
      <c r="N12" s="20">
        <v>323.29599922300002</v>
      </c>
      <c r="O12" s="20">
        <v>9.2404549093020698</v>
      </c>
      <c r="P12" s="20">
        <f t="shared" si="4"/>
        <v>-0.83429309836397059</v>
      </c>
      <c r="Q12" s="20">
        <v>0</v>
      </c>
      <c r="R12" s="20">
        <f t="shared" si="5"/>
        <v>-0.68424658144847061</v>
      </c>
      <c r="S12" s="20">
        <v>0</v>
      </c>
      <c r="T12" s="20">
        <f t="shared" si="6"/>
        <v>-0.67301627602160341</v>
      </c>
      <c r="U12" s="20">
        <v>0.03</v>
      </c>
      <c r="V12" s="20">
        <f t="shared" si="7"/>
        <v>-0.64113502324688931</v>
      </c>
      <c r="W12" s="20">
        <v>4.6334710000000001</v>
      </c>
      <c r="X12" s="20">
        <v>542.61181002330898</v>
      </c>
      <c r="Y12" s="20">
        <v>385.699827117327</v>
      </c>
      <c r="Z12" s="20">
        <v>16.5769438968846</v>
      </c>
      <c r="AA12" s="20">
        <v>0</v>
      </c>
      <c r="AB12" s="20">
        <v>0</v>
      </c>
      <c r="AC12" s="20">
        <v>0.03</v>
      </c>
    </row>
    <row r="13" spans="1:29" ht="20" customHeight="1">
      <c r="A13" s="29">
        <v>126</v>
      </c>
      <c r="B13" s="30" t="s">
        <v>35</v>
      </c>
      <c r="C13" s="21" t="s">
        <v>24</v>
      </c>
      <c r="D13" s="20">
        <v>3.192707</v>
      </c>
      <c r="E13" s="20">
        <f t="shared" si="0"/>
        <v>-0.90993731007603373</v>
      </c>
      <c r="F13" s="20">
        <v>490.77581857031799</v>
      </c>
      <c r="G13" s="20">
        <f t="shared" si="1"/>
        <v>-0.49776366053642951</v>
      </c>
      <c r="H13" s="20">
        <v>295.81921623931601</v>
      </c>
      <c r="I13" s="20">
        <f t="shared" si="2"/>
        <v>-0.95327438287468413</v>
      </c>
      <c r="J13" s="20">
        <v>6.1001993871798001</v>
      </c>
      <c r="K13" s="20">
        <f t="shared" si="3"/>
        <v>-0.75577027231572524</v>
      </c>
      <c r="L13" s="20">
        <v>3.1883460000000001</v>
      </c>
      <c r="M13" s="20">
        <v>483.75767132867003</v>
      </c>
      <c r="N13" s="20">
        <v>144.96204584304601</v>
      </c>
      <c r="O13" s="20">
        <v>6.0008737045262297</v>
      </c>
      <c r="P13" s="20">
        <f t="shared" si="4"/>
        <v>-0.89972261458988356</v>
      </c>
      <c r="Q13" s="20">
        <v>0</v>
      </c>
      <c r="R13" s="20">
        <f t="shared" si="5"/>
        <v>-0.68424658144847061</v>
      </c>
      <c r="S13" s="20">
        <v>0</v>
      </c>
      <c r="T13" s="20">
        <f t="shared" si="6"/>
        <v>-0.67301627602160341</v>
      </c>
      <c r="U13" s="20">
        <v>3.4500000000000003E-2</v>
      </c>
      <c r="V13" s="20">
        <f t="shared" si="7"/>
        <v>-0.62079647646743152</v>
      </c>
      <c r="W13" s="20">
        <v>3.192707</v>
      </c>
      <c r="X13" s="20">
        <v>490.77581857031799</v>
      </c>
      <c r="Y13" s="20">
        <v>295.81921623931601</v>
      </c>
      <c r="Z13" s="20">
        <v>12.101073091706001</v>
      </c>
      <c r="AA13" s="20">
        <v>0</v>
      </c>
      <c r="AB13" s="20">
        <v>0</v>
      </c>
      <c r="AC13" s="20">
        <v>3.4500000000000003E-2</v>
      </c>
    </row>
    <row r="14" spans="1:29" ht="20" customHeight="1">
      <c r="A14" s="29">
        <v>127</v>
      </c>
      <c r="B14" s="30" t="s">
        <v>35</v>
      </c>
      <c r="C14" s="21" t="s">
        <v>24</v>
      </c>
      <c r="D14" s="20">
        <v>5.203983</v>
      </c>
      <c r="E14" s="20">
        <f t="shared" si="0"/>
        <v>-0.66456296087618705</v>
      </c>
      <c r="F14" s="20">
        <v>583.853585470084</v>
      </c>
      <c r="G14" s="20">
        <f t="shared" si="1"/>
        <v>-0.40665819854142787</v>
      </c>
      <c r="H14" s="20">
        <v>425.91138383838302</v>
      </c>
      <c r="I14" s="20">
        <f t="shared" si="2"/>
        <v>-0.81456651655741119</v>
      </c>
      <c r="J14" s="20">
        <v>9.1585264416933292</v>
      </c>
      <c r="K14" s="20">
        <f t="shared" si="3"/>
        <v>-0.49209236174957638</v>
      </c>
      <c r="L14" s="20">
        <v>5.201784</v>
      </c>
      <c r="M14" s="20">
        <v>401.58834226883999</v>
      </c>
      <c r="N14" s="20">
        <v>507.184423465424</v>
      </c>
      <c r="O14" s="20">
        <v>6.3666807221181196</v>
      </c>
      <c r="P14" s="20">
        <f t="shared" si="4"/>
        <v>-0.89233444473700352</v>
      </c>
      <c r="Q14" s="20">
        <v>0</v>
      </c>
      <c r="R14" s="20">
        <f t="shared" si="5"/>
        <v>-0.68424658144847061</v>
      </c>
      <c r="S14" s="20">
        <v>0</v>
      </c>
      <c r="T14" s="20">
        <f t="shared" si="6"/>
        <v>-0.67301627602160341</v>
      </c>
      <c r="U14" s="20">
        <v>2.7E-2</v>
      </c>
      <c r="V14" s="20">
        <f t="shared" si="7"/>
        <v>-0.65469405443319451</v>
      </c>
      <c r="W14" s="20">
        <v>5.203983</v>
      </c>
      <c r="X14" s="20">
        <v>583.853585470084</v>
      </c>
      <c r="Y14" s="20">
        <v>507.184423465424</v>
      </c>
      <c r="Z14" s="20">
        <v>15.5252071638114</v>
      </c>
      <c r="AA14" s="20">
        <v>0</v>
      </c>
      <c r="AB14" s="20">
        <v>0</v>
      </c>
      <c r="AC14" s="20">
        <v>2.7E-2</v>
      </c>
    </row>
    <row r="15" spans="1:29" ht="20" customHeight="1">
      <c r="A15" s="29">
        <v>121</v>
      </c>
      <c r="B15" s="30" t="s">
        <v>35</v>
      </c>
      <c r="C15" s="21" t="s">
        <v>26</v>
      </c>
      <c r="D15" s="20">
        <v>12.493550000000001</v>
      </c>
      <c r="E15" s="20">
        <f t="shared" si="0"/>
        <v>0.22475941883384734</v>
      </c>
      <c r="F15" s="20">
        <v>857.81149805749806</v>
      </c>
      <c r="G15" s="20">
        <f t="shared" si="1"/>
        <v>-0.13850541592965063</v>
      </c>
      <c r="H15" s="20">
        <v>2419.9150489510498</v>
      </c>
      <c r="I15" s="20">
        <f>(H15-VALUE(H$28))/H$29</f>
        <v>1.3114953280649992</v>
      </c>
      <c r="J15" s="20">
        <v>14.12981917342</v>
      </c>
      <c r="K15" s="20">
        <f>(J15-VALUE(J$28))/J$29</f>
        <v>-6.3485460999755883E-2</v>
      </c>
      <c r="L15" s="20">
        <v>12.76566</v>
      </c>
      <c r="M15" s="20">
        <v>5281.1165695415602</v>
      </c>
      <c r="N15" s="20">
        <v>3220.4174685314701</v>
      </c>
      <c r="O15" s="20">
        <v>60.916747483319398</v>
      </c>
      <c r="P15" s="20">
        <f t="shared" si="4"/>
        <v>0.20940811168198845</v>
      </c>
      <c r="Q15" s="20">
        <v>2</v>
      </c>
      <c r="R15" s="20">
        <f t="shared" si="5"/>
        <v>0.34212329072423536</v>
      </c>
      <c r="S15" s="20">
        <v>1.4999999999999999E-2</v>
      </c>
      <c r="T15" s="20">
        <f>(S15-VALUE(S$28))/S$29</f>
        <v>-0.23803268649238044</v>
      </c>
      <c r="U15" s="20">
        <v>4.2500000000000003E-2</v>
      </c>
      <c r="V15" s="20">
        <f>(U15-VALUE(U$28))/U$29</f>
        <v>-0.5846390599706176</v>
      </c>
      <c r="W15" s="20">
        <v>12.493550000000001</v>
      </c>
      <c r="X15" s="20">
        <v>5281.1165695415602</v>
      </c>
      <c r="Y15" s="20">
        <v>3220.4174685314701</v>
      </c>
      <c r="Z15" s="20">
        <v>75.046566656739401</v>
      </c>
      <c r="AA15" s="20">
        <v>2</v>
      </c>
      <c r="AB15" s="20">
        <v>1.4999999999999999E-2</v>
      </c>
      <c r="AC15" s="20">
        <v>4.2500000000000003E-2</v>
      </c>
    </row>
    <row r="16" spans="1:29" ht="20" customHeight="1">
      <c r="A16" s="29">
        <v>123</v>
      </c>
      <c r="B16" s="30" t="s">
        <v>35</v>
      </c>
      <c r="C16" s="21" t="s">
        <v>26</v>
      </c>
      <c r="D16" s="20">
        <v>22.47523</v>
      </c>
      <c r="E16" s="20">
        <f t="shared" si="0"/>
        <v>1.442517813962674</v>
      </c>
      <c r="F16" s="20">
        <v>5161.2300473970399</v>
      </c>
      <c r="G16" s="20">
        <f t="shared" si="1"/>
        <v>4.0737242942829646</v>
      </c>
      <c r="H16" s="20">
        <v>4161.8516297591304</v>
      </c>
      <c r="I16" s="20">
        <f t="shared" si="2"/>
        <v>3.1687962774084535</v>
      </c>
      <c r="J16" s="20">
        <v>48.903794409719701</v>
      </c>
      <c r="K16" s="20">
        <f t="shared" si="3"/>
        <v>2.9346010643947595</v>
      </c>
      <c r="L16" s="20">
        <v>22.413350000000001</v>
      </c>
      <c r="M16" s="20">
        <v>2329.9179409479498</v>
      </c>
      <c r="N16" s="20">
        <v>2018.8213069153101</v>
      </c>
      <c r="O16" s="20">
        <v>28.133430166458901</v>
      </c>
      <c r="P16" s="20">
        <f t="shared" si="4"/>
        <v>-0.45271345797046819</v>
      </c>
      <c r="Q16" s="20">
        <v>0</v>
      </c>
      <c r="R16" s="20">
        <f t="shared" si="5"/>
        <v>-0.68424658144847061</v>
      </c>
      <c r="S16" s="20">
        <v>0</v>
      </c>
      <c r="T16" s="20">
        <f t="shared" si="6"/>
        <v>-0.67301627602160341</v>
      </c>
      <c r="U16" s="20">
        <v>2.35E-2</v>
      </c>
      <c r="V16" s="20">
        <f t="shared" si="7"/>
        <v>-0.67051292415055053</v>
      </c>
      <c r="W16" s="20">
        <v>22.47523</v>
      </c>
      <c r="X16" s="20">
        <v>5161.2300473970399</v>
      </c>
      <c r="Y16" s="20">
        <v>4161.8516297591304</v>
      </c>
      <c r="Z16" s="20">
        <v>77.037224576178602</v>
      </c>
      <c r="AA16" s="20">
        <v>0</v>
      </c>
      <c r="AB16" s="20">
        <v>0</v>
      </c>
      <c r="AC16" s="20">
        <v>2.35E-2</v>
      </c>
    </row>
    <row r="17" spans="1:29" ht="20" customHeight="1">
      <c r="A17" s="29">
        <v>124</v>
      </c>
      <c r="B17" s="30" t="s">
        <v>35</v>
      </c>
      <c r="C17" s="21" t="s">
        <v>26</v>
      </c>
      <c r="D17" s="20">
        <v>9.1018290000000004</v>
      </c>
      <c r="E17" s="20">
        <f t="shared" si="0"/>
        <v>-0.18902831245835394</v>
      </c>
      <c r="F17" s="20">
        <v>1490.5171890054401</v>
      </c>
      <c r="G17" s="20">
        <f t="shared" si="1"/>
        <v>0.48079332963172239</v>
      </c>
      <c r="H17" s="20">
        <v>2173.0359250194201</v>
      </c>
      <c r="I17" s="20">
        <f t="shared" si="2"/>
        <v>1.0482659795897606</v>
      </c>
      <c r="J17" s="20">
        <v>10.534975922066399</v>
      </c>
      <c r="K17" s="20">
        <f t="shared" si="3"/>
        <v>-0.37341985991593479</v>
      </c>
      <c r="L17" s="20">
        <v>12.44149</v>
      </c>
      <c r="M17" s="20">
        <v>3875.2861410256401</v>
      </c>
      <c r="N17" s="20">
        <v>1689.3025761460699</v>
      </c>
      <c r="O17" s="20">
        <v>33.721366565492801</v>
      </c>
      <c r="P17" s="20">
        <f t="shared" si="4"/>
        <v>-0.3398544332450002</v>
      </c>
      <c r="Q17" s="20">
        <v>0</v>
      </c>
      <c r="R17" s="20">
        <f t="shared" si="5"/>
        <v>-0.68424658144847061</v>
      </c>
      <c r="S17" s="20">
        <v>0</v>
      </c>
      <c r="T17" s="20">
        <f t="shared" si="6"/>
        <v>-0.67301627602160341</v>
      </c>
      <c r="U17" s="20">
        <v>3.3500000000000002E-2</v>
      </c>
      <c r="V17" s="20">
        <f t="shared" si="7"/>
        <v>-0.62531615352953318</v>
      </c>
      <c r="W17" s="20">
        <v>12.417820000000001</v>
      </c>
      <c r="X17" s="20">
        <v>3875.2861410256401</v>
      </c>
      <c r="Y17" s="20">
        <v>2173.0359250194201</v>
      </c>
      <c r="Z17" s="20">
        <v>44.256342487559202</v>
      </c>
      <c r="AA17" s="20">
        <v>0</v>
      </c>
      <c r="AB17" s="20">
        <v>0</v>
      </c>
      <c r="AC17" s="20">
        <v>3.3500000000000002E-2</v>
      </c>
    </row>
    <row r="18" spans="1:29" ht="20" customHeight="1">
      <c r="A18" s="29">
        <v>125</v>
      </c>
      <c r="B18" s="30" t="s">
        <v>35</v>
      </c>
      <c r="C18" s="21" t="s">
        <v>26</v>
      </c>
      <c r="D18" s="20">
        <v>14.90255</v>
      </c>
      <c r="E18" s="20">
        <f t="shared" si="0"/>
        <v>0.51865583445379726</v>
      </c>
      <c r="F18" s="20">
        <v>1778.4115564102599</v>
      </c>
      <c r="G18" s="20">
        <f t="shared" si="1"/>
        <v>0.76258725552618634</v>
      </c>
      <c r="H18" s="20">
        <v>2155.94953146853</v>
      </c>
      <c r="I18" s="20">
        <f t="shared" si="2"/>
        <v>1.030047994324073</v>
      </c>
      <c r="J18" s="20">
        <v>17.362511609930699</v>
      </c>
      <c r="K18" s="20">
        <f t="shared" si="3"/>
        <v>0.21522560291479956</v>
      </c>
      <c r="L18" s="20">
        <v>17.603739999999998</v>
      </c>
      <c r="M18" s="20">
        <v>3985.4883597513599</v>
      </c>
      <c r="N18" s="20">
        <v>3662.1130431235501</v>
      </c>
      <c r="O18" s="20">
        <v>165.44621643049001</v>
      </c>
      <c r="P18" s="20">
        <f t="shared" si="4"/>
        <v>2.3205799429305283</v>
      </c>
      <c r="Q18" s="20">
        <v>6</v>
      </c>
      <c r="R18" s="20">
        <f t="shared" si="5"/>
        <v>2.3948630350696472</v>
      </c>
      <c r="S18" s="20">
        <v>0.08</v>
      </c>
      <c r="T18" s="20">
        <f t="shared" si="6"/>
        <v>1.6468962014675863</v>
      </c>
      <c r="U18" s="20">
        <v>0.34399999999999997</v>
      </c>
      <c r="V18" s="20">
        <f t="shared" si="7"/>
        <v>0.77804357425305404</v>
      </c>
      <c r="W18" s="20">
        <v>17.603739999999998</v>
      </c>
      <c r="X18" s="20">
        <v>3985.4883597513599</v>
      </c>
      <c r="Y18" s="20">
        <v>3662.1130431235501</v>
      </c>
      <c r="Z18" s="20">
        <v>182.80872804042099</v>
      </c>
      <c r="AA18" s="20">
        <v>6</v>
      </c>
      <c r="AB18" s="20">
        <v>0.08</v>
      </c>
      <c r="AC18" s="20">
        <v>0.34399999999999997</v>
      </c>
    </row>
    <row r="19" spans="1:29" ht="20" customHeight="1">
      <c r="A19" s="29">
        <v>126</v>
      </c>
      <c r="B19" s="30" t="s">
        <v>35</v>
      </c>
      <c r="C19" s="21" t="s">
        <v>26</v>
      </c>
      <c r="D19" s="20">
        <v>11.66813</v>
      </c>
      <c r="E19" s="20">
        <f t="shared" si="0"/>
        <v>0.12405872170598535</v>
      </c>
      <c r="F19" s="20">
        <v>682.453593278943</v>
      </c>
      <c r="G19" s="20">
        <f t="shared" si="1"/>
        <v>-0.31014751115234901</v>
      </c>
      <c r="H19" s="20">
        <v>1584.5019156954099</v>
      </c>
      <c r="I19" s="20">
        <f t="shared" si="2"/>
        <v>0.42075474509274263</v>
      </c>
      <c r="J19" s="20">
        <v>13.5863394784337</v>
      </c>
      <c r="K19" s="20">
        <f t="shared" si="3"/>
        <v>-0.11034231700461825</v>
      </c>
      <c r="L19" s="20">
        <v>11.62388</v>
      </c>
      <c r="M19" s="20">
        <v>1143.4130100233101</v>
      </c>
      <c r="N19" s="20">
        <v>2022.4550800310799</v>
      </c>
      <c r="O19" s="20">
        <v>49.088302998309601</v>
      </c>
      <c r="P19" s="20">
        <f t="shared" si="4"/>
        <v>-2.9489866617898014E-2</v>
      </c>
      <c r="Q19" s="20">
        <v>0</v>
      </c>
      <c r="R19" s="20">
        <f t="shared" si="5"/>
        <v>-0.68424658144847061</v>
      </c>
      <c r="S19" s="20">
        <v>0</v>
      </c>
      <c r="T19" s="20">
        <f t="shared" si="6"/>
        <v>-0.67301627602160341</v>
      </c>
      <c r="U19" s="20">
        <v>0.45050000000000001</v>
      </c>
      <c r="V19" s="20">
        <f t="shared" si="7"/>
        <v>1.2593891813668887</v>
      </c>
      <c r="W19" s="20">
        <v>11.66813</v>
      </c>
      <c r="X19" s="20">
        <v>1143.4130100233101</v>
      </c>
      <c r="Y19" s="20">
        <v>2022.4550800310799</v>
      </c>
      <c r="Z19" s="20">
        <v>62.674642476743301</v>
      </c>
      <c r="AA19" s="20">
        <v>0</v>
      </c>
      <c r="AB19" s="20">
        <v>0</v>
      </c>
      <c r="AC19" s="20">
        <v>0.45050000000000001</v>
      </c>
    </row>
    <row r="20" spans="1:29" ht="20" customHeight="1">
      <c r="A20" s="29">
        <v>127</v>
      </c>
      <c r="B20" s="30" t="s">
        <v>35</v>
      </c>
      <c r="C20" s="21" t="s">
        <v>26</v>
      </c>
      <c r="D20" s="20">
        <v>7.7754089999999998</v>
      </c>
      <c r="E20" s="20">
        <f t="shared" si="0"/>
        <v>-0.3508506800825193</v>
      </c>
      <c r="F20" s="20">
        <v>851.06448710178699</v>
      </c>
      <c r="G20" s="20">
        <f t="shared" si="1"/>
        <v>-0.14510945866380157</v>
      </c>
      <c r="H20" s="20">
        <v>792.82670318570194</v>
      </c>
      <c r="I20" s="20">
        <f t="shared" si="2"/>
        <v>-0.42335125736795287</v>
      </c>
      <c r="J20" s="20">
        <v>9.4513838982117093</v>
      </c>
      <c r="K20" s="20">
        <f t="shared" si="3"/>
        <v>-0.46684324978343766</v>
      </c>
      <c r="L20" s="20">
        <v>8.7643620000000002</v>
      </c>
      <c r="M20" s="20">
        <v>692.61104312354496</v>
      </c>
      <c r="N20" s="20">
        <v>1656.28128749029</v>
      </c>
      <c r="O20" s="20">
        <v>49.628608816870397</v>
      </c>
      <c r="P20" s="20">
        <f t="shared" si="4"/>
        <v>-1.8577360930322601E-2</v>
      </c>
      <c r="Q20" s="20">
        <v>2</v>
      </c>
      <c r="R20" s="20">
        <f t="shared" si="5"/>
        <v>0.34212329072423536</v>
      </c>
      <c r="S20" s="20">
        <v>4.8500000000000001E-2</v>
      </c>
      <c r="T20" s="20">
        <f t="shared" si="6"/>
        <v>0.73343066345621777</v>
      </c>
      <c r="U20" s="20">
        <v>0.245</v>
      </c>
      <c r="V20" s="20">
        <f t="shared" si="7"/>
        <v>0.33059554510498279</v>
      </c>
      <c r="W20" s="20">
        <v>8.7643620000000002</v>
      </c>
      <c r="X20" s="20">
        <v>851.06448710178699</v>
      </c>
      <c r="Y20" s="20">
        <v>1656.28128749029</v>
      </c>
      <c r="Z20" s="20">
        <v>59.079992715082099</v>
      </c>
      <c r="AA20" s="20">
        <v>2</v>
      </c>
      <c r="AB20" s="20">
        <v>4.8500000000000001E-2</v>
      </c>
      <c r="AC20" s="20">
        <v>0.245</v>
      </c>
    </row>
    <row r="21" spans="1:29" ht="20" customHeight="1">
      <c r="A21" s="29">
        <v>121</v>
      </c>
      <c r="B21" s="30" t="s">
        <v>35</v>
      </c>
      <c r="C21" s="21" t="s">
        <v>25</v>
      </c>
      <c r="D21" s="20">
        <v>6.1312899999999999</v>
      </c>
      <c r="E21" s="20">
        <f t="shared" si="0"/>
        <v>-0.55143211675859094</v>
      </c>
      <c r="F21" s="20">
        <v>276.091608104118</v>
      </c>
      <c r="G21" s="20">
        <f t="shared" si="1"/>
        <v>-0.70789874251167706</v>
      </c>
      <c r="H21" s="20">
        <v>640.15895687645605</v>
      </c>
      <c r="I21" s="20">
        <f t="shared" si="2"/>
        <v>-0.58612982995108898</v>
      </c>
      <c r="J21" s="20">
        <v>6.3805352666819699</v>
      </c>
      <c r="K21" s="20">
        <f t="shared" si="3"/>
        <v>-0.73160072548626975</v>
      </c>
      <c r="L21" s="20">
        <v>14.470929999999999</v>
      </c>
      <c r="M21" s="20">
        <v>2409.12985260295</v>
      </c>
      <c r="N21" s="20">
        <v>1723.58144988345</v>
      </c>
      <c r="O21" s="20">
        <v>168.43078576087399</v>
      </c>
      <c r="P21" s="20">
        <f t="shared" si="4"/>
        <v>2.3808590083670844</v>
      </c>
      <c r="Q21" s="20">
        <v>5</v>
      </c>
      <c r="R21" s="20">
        <f t="shared" si="5"/>
        <v>1.8816780989832944</v>
      </c>
      <c r="S21" s="20">
        <v>7.7499999999999999E-2</v>
      </c>
      <c r="T21" s="20">
        <f t="shared" si="6"/>
        <v>1.5743989365460489</v>
      </c>
      <c r="U21" s="20">
        <v>0.79649999999999999</v>
      </c>
      <c r="V21" s="20">
        <f t="shared" si="7"/>
        <v>2.8231974448540873</v>
      </c>
      <c r="W21" s="20">
        <v>14.470929999999999</v>
      </c>
      <c r="X21" s="20">
        <v>2409.12985260295</v>
      </c>
      <c r="Y21" s="20">
        <v>1723.58144988345</v>
      </c>
      <c r="Z21" s="20">
        <v>174.811321027556</v>
      </c>
      <c r="AA21" s="20">
        <v>5</v>
      </c>
      <c r="AB21" s="20">
        <v>7.7499999999999999E-2</v>
      </c>
      <c r="AC21" s="20">
        <v>0.79649999999999999</v>
      </c>
    </row>
    <row r="22" spans="1:29" ht="20" customHeight="1">
      <c r="A22" s="29">
        <v>123</v>
      </c>
      <c r="B22" s="30" t="s">
        <v>35</v>
      </c>
      <c r="C22" s="21" t="s">
        <v>25</v>
      </c>
      <c r="D22" s="20">
        <v>14.856490000000001</v>
      </c>
      <c r="E22" s="20">
        <f t="shared" si="0"/>
        <v>0.51303654474709137</v>
      </c>
      <c r="F22" s="20">
        <v>986.35249300699195</v>
      </c>
      <c r="G22" s="20">
        <f t="shared" si="1"/>
        <v>-1.2688186743415691E-2</v>
      </c>
      <c r="H22" s="20">
        <v>1269.84181080031</v>
      </c>
      <c r="I22" s="20">
        <f t="shared" si="2"/>
        <v>8.5255440479098527E-2</v>
      </c>
      <c r="J22" s="20">
        <v>17.7930738812952</v>
      </c>
      <c r="K22" s="20">
        <f t="shared" si="3"/>
        <v>0.25234712656429203</v>
      </c>
      <c r="L22" s="20">
        <v>14.96237</v>
      </c>
      <c r="M22" s="20">
        <v>1189.49798368298</v>
      </c>
      <c r="N22" s="20">
        <v>1510.1515846930899</v>
      </c>
      <c r="O22" s="20">
        <v>40.5195241682503</v>
      </c>
      <c r="P22" s="20">
        <f t="shared" si="4"/>
        <v>-0.20255268494487924</v>
      </c>
      <c r="Q22" s="20">
        <v>0</v>
      </c>
      <c r="R22" s="20">
        <f t="shared" si="5"/>
        <v>-0.68424658144847061</v>
      </c>
      <c r="S22" s="20">
        <v>0</v>
      </c>
      <c r="T22" s="20">
        <f t="shared" si="6"/>
        <v>-0.67301627602160341</v>
      </c>
      <c r="U22" s="20">
        <v>0.27050000000000002</v>
      </c>
      <c r="V22" s="20">
        <f t="shared" si="7"/>
        <v>0.44584731018857704</v>
      </c>
      <c r="W22" s="20">
        <v>14.856490000000001</v>
      </c>
      <c r="X22" s="20">
        <v>1189.49798368298</v>
      </c>
      <c r="Y22" s="20">
        <v>1510.1515846930899</v>
      </c>
      <c r="Z22" s="20">
        <v>58.3125980495455</v>
      </c>
      <c r="AA22" s="20">
        <v>0</v>
      </c>
      <c r="AB22" s="20">
        <v>0</v>
      </c>
      <c r="AC22" s="20">
        <v>0.27050000000000002</v>
      </c>
    </row>
    <row r="23" spans="1:29" ht="20" customHeight="1">
      <c r="A23" s="29">
        <v>124</v>
      </c>
      <c r="B23" s="30" t="s">
        <v>35</v>
      </c>
      <c r="C23" s="21" t="s">
        <v>25</v>
      </c>
      <c r="D23" s="20">
        <v>13.271850000000001</v>
      </c>
      <c r="E23" s="20">
        <f t="shared" si="0"/>
        <v>0.31971150695215661</v>
      </c>
      <c r="F23" s="20">
        <v>1996.950000777</v>
      </c>
      <c r="G23" s="20">
        <f t="shared" si="1"/>
        <v>0.97649490072293488</v>
      </c>
      <c r="H23" s="20">
        <v>1385.6050769230701</v>
      </c>
      <c r="I23" s="20">
        <f t="shared" si="2"/>
        <v>0.20868543582896359</v>
      </c>
      <c r="J23" s="20">
        <v>19.754192050261899</v>
      </c>
      <c r="K23" s="20">
        <f t="shared" si="3"/>
        <v>0.42142765063816479</v>
      </c>
      <c r="L23" s="20">
        <v>24.74586</v>
      </c>
      <c r="M23" s="20">
        <v>2739.9488578088499</v>
      </c>
      <c r="N23" s="24">
        <v>1552.3376029526</v>
      </c>
      <c r="O23" s="20">
        <v>63.759508900330196</v>
      </c>
      <c r="P23" s="20">
        <f t="shared" si="4"/>
        <v>0.26682309605913646</v>
      </c>
      <c r="Q23" s="20">
        <v>2</v>
      </c>
      <c r="R23" s="20">
        <f t="shared" si="5"/>
        <v>0.34212329072423536</v>
      </c>
      <c r="S23" s="20">
        <v>4.0500000000000001E-2</v>
      </c>
      <c r="T23" s="20">
        <f t="shared" si="6"/>
        <v>0.50143941570729877</v>
      </c>
      <c r="U23" s="20">
        <v>1.6E-2</v>
      </c>
      <c r="V23" s="20">
        <f t="shared" si="7"/>
        <v>-0.70441050211631351</v>
      </c>
      <c r="W23" s="20">
        <v>24.692720000000001</v>
      </c>
      <c r="X23" s="20">
        <v>2739.9488578088499</v>
      </c>
      <c r="Y23" s="24">
        <v>1552.3376029526</v>
      </c>
      <c r="Z23" s="20">
        <v>83.513700950592195</v>
      </c>
      <c r="AA23" s="20">
        <v>2</v>
      </c>
      <c r="AB23" s="20">
        <v>4.0500000000000001E-2</v>
      </c>
      <c r="AC23" s="20">
        <v>1.6E-2</v>
      </c>
    </row>
    <row r="24" spans="1:29" ht="20" customHeight="1">
      <c r="A24" s="29">
        <v>125</v>
      </c>
      <c r="B24" s="30" t="s">
        <v>35</v>
      </c>
      <c r="C24" s="21" t="s">
        <v>25</v>
      </c>
      <c r="D24" s="20">
        <v>12.54894</v>
      </c>
      <c r="E24" s="20">
        <f t="shared" si="0"/>
        <v>0.23151696240428685</v>
      </c>
      <c r="F24" s="20">
        <v>1243.0348115773099</v>
      </c>
      <c r="G24" s="20">
        <f t="shared" si="1"/>
        <v>0.2385550692801213</v>
      </c>
      <c r="H24" s="20">
        <v>1309.00494522144</v>
      </c>
      <c r="I24" s="20">
        <f t="shared" si="2"/>
        <v>0.1270122573121702</v>
      </c>
      <c r="J24" s="20">
        <v>17.750771867932102</v>
      </c>
      <c r="K24" s="20">
        <f t="shared" si="3"/>
        <v>0.2486999997863166</v>
      </c>
      <c r="L24" s="20">
        <v>12.56822</v>
      </c>
      <c r="M24" s="20">
        <v>376.38498445998198</v>
      </c>
      <c r="N24" s="20">
        <v>962.12525602175799</v>
      </c>
      <c r="O24" s="20">
        <v>18.538795291732601</v>
      </c>
      <c r="P24" s="20">
        <f t="shared" si="4"/>
        <v>-0.64649539413312485</v>
      </c>
      <c r="Q24" s="20">
        <v>0</v>
      </c>
      <c r="R24" s="20">
        <f t="shared" si="5"/>
        <v>-0.68424658144847061</v>
      </c>
      <c r="S24" s="20">
        <v>0</v>
      </c>
      <c r="T24" s="20">
        <f t="shared" si="6"/>
        <v>-0.67301627602160341</v>
      </c>
      <c r="U24" s="20">
        <v>5.6500000000000002E-2</v>
      </c>
      <c r="V24" s="20">
        <f t="shared" si="7"/>
        <v>-0.52136358110119341</v>
      </c>
      <c r="W24" s="20">
        <v>12.54894</v>
      </c>
      <c r="X24" s="20">
        <v>1243.0348115773099</v>
      </c>
      <c r="Y24" s="20">
        <v>1309.00494522144</v>
      </c>
      <c r="Z24" s="20">
        <v>36.289567159664699</v>
      </c>
      <c r="AA24" s="20">
        <v>0</v>
      </c>
      <c r="AB24" s="20">
        <v>0</v>
      </c>
      <c r="AC24" s="20">
        <v>5.6500000000000002E-2</v>
      </c>
    </row>
    <row r="25" spans="1:29" ht="20" customHeight="1">
      <c r="A25" s="29">
        <v>126</v>
      </c>
      <c r="B25" s="30" t="s">
        <v>35</v>
      </c>
      <c r="C25" s="21" t="s">
        <v>25</v>
      </c>
      <c r="D25" s="20">
        <v>7.8298129999999997</v>
      </c>
      <c r="E25" s="20">
        <f t="shared" si="0"/>
        <v>-0.34421342786359538</v>
      </c>
      <c r="F25" s="20">
        <v>641.06313053612905</v>
      </c>
      <c r="G25" s="20">
        <f t="shared" si="1"/>
        <v>-0.35066091575982944</v>
      </c>
      <c r="H25" s="20">
        <v>397.87679215229201</v>
      </c>
      <c r="I25" s="20">
        <f t="shared" si="2"/>
        <v>-0.84445777340723205</v>
      </c>
      <c r="J25" s="20">
        <v>15.5142275918474</v>
      </c>
      <c r="K25" s="20">
        <f t="shared" si="3"/>
        <v>5.5873231721611065E-2</v>
      </c>
      <c r="L25" s="20">
        <v>7.8233750000000004</v>
      </c>
      <c r="M25" s="20">
        <v>312.49145260295001</v>
      </c>
      <c r="N25" s="20">
        <v>168.53941103341199</v>
      </c>
      <c r="O25" s="20">
        <v>20.3612955955277</v>
      </c>
      <c r="P25" s="20">
        <f t="shared" si="4"/>
        <v>-0.60968652728851569</v>
      </c>
      <c r="Q25" s="20">
        <v>2</v>
      </c>
      <c r="R25" s="20">
        <f t="shared" si="5"/>
        <v>0.34212329072423536</v>
      </c>
      <c r="S25" s="20">
        <v>6.8000000000000005E-2</v>
      </c>
      <c r="T25" s="20">
        <f t="shared" si="6"/>
        <v>1.2989093298442078</v>
      </c>
      <c r="U25" s="20">
        <v>5.7000000000000002E-2</v>
      </c>
      <c r="V25" s="20">
        <f t="shared" si="7"/>
        <v>-0.51910374257014258</v>
      </c>
      <c r="W25" s="20">
        <v>7.8298129999999997</v>
      </c>
      <c r="X25" s="20">
        <v>641.06313053612905</v>
      </c>
      <c r="Y25" s="20">
        <v>397.87679215229201</v>
      </c>
      <c r="Z25" s="20">
        <v>35.875523187375101</v>
      </c>
      <c r="AA25" s="20">
        <v>2</v>
      </c>
      <c r="AB25" s="20">
        <v>6.8000000000000005E-2</v>
      </c>
      <c r="AC25" s="20">
        <v>5.7000000000000002E-2</v>
      </c>
    </row>
    <row r="26" spans="1:29" ht="20" customHeight="1">
      <c r="A26" s="29">
        <v>127</v>
      </c>
      <c r="B26" s="30" t="s">
        <v>35</v>
      </c>
      <c r="C26" s="21" t="s">
        <v>25</v>
      </c>
      <c r="D26" s="20">
        <v>5.9857529999999999</v>
      </c>
      <c r="E26" s="20">
        <f t="shared" si="0"/>
        <v>-0.56918753504006903</v>
      </c>
      <c r="F26" s="20">
        <v>360.10977311577199</v>
      </c>
      <c r="G26" s="20">
        <f t="shared" si="1"/>
        <v>-0.62566091070376484</v>
      </c>
      <c r="H26" s="20">
        <v>641.08731623931499</v>
      </c>
      <c r="I26" s="20">
        <f t="shared" si="2"/>
        <v>-0.58513998752802554</v>
      </c>
      <c r="J26" s="20">
        <v>7.5860123817571603</v>
      </c>
      <c r="K26" s="20">
        <f t="shared" si="3"/>
        <v>-0.62766884335834761</v>
      </c>
      <c r="L26" s="20">
        <v>7.3287990000000001</v>
      </c>
      <c r="M26" s="20">
        <v>781.12828593628296</v>
      </c>
      <c r="N26" s="20">
        <v>666.20477700077595</v>
      </c>
      <c r="O26" s="20">
        <v>24.913876368218599</v>
      </c>
      <c r="P26" s="20">
        <f t="shared" si="4"/>
        <v>-0.51773848255439103</v>
      </c>
      <c r="Q26" s="20">
        <v>2</v>
      </c>
      <c r="R26" s="20">
        <f t="shared" si="5"/>
        <v>0.34212329072423536</v>
      </c>
      <c r="S26" s="20">
        <v>1.7500000000000002E-2</v>
      </c>
      <c r="T26" s="20">
        <f t="shared" si="6"/>
        <v>-0.16553542157084319</v>
      </c>
      <c r="U26" s="20">
        <v>5.6000000000000001E-2</v>
      </c>
      <c r="V26" s="20">
        <f t="shared" si="7"/>
        <v>-0.52362341963224435</v>
      </c>
      <c r="W26" s="20">
        <v>7.3287990000000001</v>
      </c>
      <c r="X26" s="20">
        <v>781.12828593628296</v>
      </c>
      <c r="Y26" s="20">
        <v>666.20477700077595</v>
      </c>
      <c r="Z26" s="20">
        <v>32.499888749975803</v>
      </c>
      <c r="AA26" s="20">
        <v>2</v>
      </c>
      <c r="AB26" s="20">
        <v>1.7500000000000002E-2</v>
      </c>
      <c r="AC26" s="20">
        <v>5.6000000000000001E-2</v>
      </c>
    </row>
    <row r="27" spans="1:29" ht="20" customHeight="1">
      <c r="A27" s="31"/>
      <c r="B27" s="32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spans="1:29" ht="20" customHeight="1">
      <c r="A28" s="31"/>
      <c r="B28" s="32"/>
      <c r="C28" s="21" t="s">
        <v>47</v>
      </c>
      <c r="D28" s="20">
        <f t="shared" ref="D28:AC28" si="8">AVERAGE(D3:D26)</f>
        <v>10.65124975</v>
      </c>
      <c r="E28" s="20">
        <f t="shared" si="8"/>
        <v>3.7007434154171883E-17</v>
      </c>
      <c r="F28" s="20">
        <f t="shared" si="8"/>
        <v>999.31536111855632</v>
      </c>
      <c r="G28" s="20">
        <f t="shared" si="8"/>
        <v>6.9388939039072284E-17</v>
      </c>
      <c r="H28" s="20">
        <f t="shared" si="8"/>
        <v>1189.8819257122498</v>
      </c>
      <c r="I28" s="20">
        <f t="shared" si="8"/>
        <v>-3.9320398788807626E-16</v>
      </c>
      <c r="J28" s="20">
        <f t="shared" si="8"/>
        <v>14.866169452163232</v>
      </c>
      <c r="K28" s="20">
        <f t="shared" si="8"/>
        <v>6.4763009769800802E-17</v>
      </c>
      <c r="L28" s="20">
        <f t="shared" si="8"/>
        <v>12.851665875000002</v>
      </c>
      <c r="M28" s="20">
        <f t="shared" si="8"/>
        <v>1488.3462129242732</v>
      </c>
      <c r="N28" s="20">
        <f t="shared" si="8"/>
        <v>1211.4853718758104</v>
      </c>
      <c r="O28" s="20">
        <f t="shared" si="8"/>
        <v>50.548421048041611</v>
      </c>
      <c r="P28" s="20">
        <f t="shared" si="8"/>
        <v>0</v>
      </c>
      <c r="Q28" s="20">
        <f t="shared" si="8"/>
        <v>1.3333333333333333</v>
      </c>
      <c r="R28" s="20">
        <f t="shared" si="8"/>
        <v>0</v>
      </c>
      <c r="S28" s="20">
        <f t="shared" si="8"/>
        <v>2.3208333333333334E-2</v>
      </c>
      <c r="T28" s="20">
        <f t="shared" si="8"/>
        <v>2.4286128663675299E-17</v>
      </c>
      <c r="U28" s="20">
        <f t="shared" si="8"/>
        <v>0.17185416666666667</v>
      </c>
      <c r="V28" s="20">
        <f t="shared" si="8"/>
        <v>-6.0137080500529308E-17</v>
      </c>
      <c r="W28" s="20">
        <f t="shared" si="8"/>
        <v>12.830874791666668</v>
      </c>
      <c r="X28" s="20">
        <f t="shared" si="8"/>
        <v>1681.1258093936131</v>
      </c>
      <c r="Y28" s="20">
        <f t="shared" si="8"/>
        <v>1458.7710994852368</v>
      </c>
      <c r="Z28" s="20">
        <f t="shared" si="8"/>
        <v>65.414590500204895</v>
      </c>
      <c r="AA28" s="20">
        <f t="shared" si="8"/>
        <v>1.3333333333333333</v>
      </c>
      <c r="AB28" s="20">
        <f t="shared" si="8"/>
        <v>2.3208333333333334E-2</v>
      </c>
      <c r="AC28" s="20">
        <f t="shared" si="8"/>
        <v>0.17185416666666667</v>
      </c>
    </row>
    <row r="29" spans="1:29" ht="20" customHeight="1">
      <c r="A29" s="31"/>
      <c r="B29" s="32"/>
      <c r="C29" s="21" t="s">
        <v>48</v>
      </c>
      <c r="D29" s="20">
        <f t="shared" ref="D29:AC29" si="9">STDEV(D3:D26)</f>
        <v>8.196765499566963</v>
      </c>
      <c r="E29" s="20">
        <f t="shared" si="9"/>
        <v>1</v>
      </c>
      <c r="F29" s="20">
        <f t="shared" si="9"/>
        <v>1021.6485912213758</v>
      </c>
      <c r="G29" s="20">
        <f t="shared" si="9"/>
        <v>1.0000000000000002</v>
      </c>
      <c r="H29" s="20">
        <f t="shared" si="9"/>
        <v>937.88601218550286</v>
      </c>
      <c r="I29" s="20">
        <f t="shared" si="9"/>
        <v>1.0000000000000007</v>
      </c>
      <c r="J29" s="20">
        <f t="shared" si="9"/>
        <v>11.598723032759645</v>
      </c>
      <c r="K29" s="20">
        <f t="shared" si="9"/>
        <v>0.99999999999999967</v>
      </c>
      <c r="L29" s="20">
        <f t="shared" si="9"/>
        <v>8.779998474773004</v>
      </c>
      <c r="M29" s="20">
        <f t="shared" si="9"/>
        <v>1364.9630986018351</v>
      </c>
      <c r="N29" s="20">
        <f t="shared" si="9"/>
        <v>917.68208276371877</v>
      </c>
      <c r="O29" s="20">
        <f t="shared" si="9"/>
        <v>49.512534887012137</v>
      </c>
      <c r="P29" s="20">
        <f t="shared" si="9"/>
        <v>1.0000000000000002</v>
      </c>
      <c r="Q29" s="20">
        <f t="shared" si="9"/>
        <v>1.9486152645597752</v>
      </c>
      <c r="R29" s="20">
        <f t="shared" si="9"/>
        <v>1</v>
      </c>
      <c r="S29" s="20">
        <f t="shared" si="9"/>
        <v>3.4484059539428374E-2</v>
      </c>
      <c r="T29" s="20">
        <f t="shared" si="9"/>
        <v>0.99999999999999978</v>
      </c>
      <c r="U29" s="20">
        <f t="shared" si="9"/>
        <v>0.2212547459165107</v>
      </c>
      <c r="V29" s="20">
        <f t="shared" si="9"/>
        <v>1</v>
      </c>
      <c r="W29" s="20">
        <f t="shared" si="9"/>
        <v>8.7718172925181754</v>
      </c>
      <c r="X29" s="20">
        <f t="shared" si="9"/>
        <v>1500.1362338687113</v>
      </c>
      <c r="Y29" s="20">
        <f t="shared" si="9"/>
        <v>1073.7168465548</v>
      </c>
      <c r="Z29" s="20">
        <f t="shared" si="9"/>
        <v>52.761828824889456</v>
      </c>
      <c r="AA29" s="20">
        <f t="shared" si="9"/>
        <v>1.9486152645597752</v>
      </c>
      <c r="AB29" s="20">
        <f t="shared" si="9"/>
        <v>3.4484059539428374E-2</v>
      </c>
      <c r="AC29" s="20">
        <f t="shared" si="9"/>
        <v>0.2212547459165107</v>
      </c>
    </row>
  </sheetData>
  <mergeCells count="1">
    <mergeCell ref="A1:AC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 results</vt:lpstr>
      <vt:lpstr>C57</vt:lpstr>
      <vt:lpstr>AJ</vt:lpstr>
      <vt:lpstr>BALBC</vt:lpstr>
      <vt:lpstr>129</vt:lpstr>
      <vt:lpstr>AKR</vt:lpstr>
      <vt:lpstr>DBA1</vt:lpstr>
      <vt:lpstr>CBA</vt:lpstr>
      <vt:lpstr>SJL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saboorlab-adm</dc:creator>
  <cp:lastModifiedBy>Microsoft Office User</cp:lastModifiedBy>
  <dcterms:created xsi:type="dcterms:W3CDTF">2019-11-21T19:06:56Z</dcterms:created>
  <dcterms:modified xsi:type="dcterms:W3CDTF">2020-07-27T18:39:24Z</dcterms:modified>
</cp:coreProperties>
</file>