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llinoisedu-my.sharepoint.com/personal/huaxunf2_illinois_edu/Documents/UIUC/Lab/Work/opto raf/Fly paper/elife/revision/Final Submission/changes required/"/>
    </mc:Choice>
  </mc:AlternateContent>
  <xr:revisionPtr revIDLastSave="49" documentId="8_{1D27F6CD-C24D-4473-B943-0F0FF87E185C}" xr6:coauthVersionLast="45" xr6:coauthVersionMax="45" xr10:uidLastSave="{8AC8C79E-AEA4-45A7-9E6F-F926622E7544}"/>
  <bookViews>
    <workbookView xWindow="-108" yWindow="-108" windowWidth="41496" windowHeight="16896" activeTab="1" xr2:uid="{00000000-000D-0000-FFFF-FFFF00000000}"/>
  </bookViews>
  <sheets>
    <sheet name="Figure 1G" sheetId="2" r:id="rId1"/>
    <sheet name="Figure 1I" sheetId="3" r:id="rId2"/>
    <sheet name="Figure 1L" sheetId="1" r:id="rId3"/>
  </sheets>
  <externalReferences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3" l="1"/>
  <c r="G23" i="3" s="1"/>
  <c r="C22" i="3"/>
  <c r="C23" i="3" s="1"/>
  <c r="G21" i="3"/>
  <c r="C21" i="3"/>
  <c r="C15" i="3"/>
  <c r="G14" i="3"/>
  <c r="G15" i="3" s="1"/>
  <c r="E14" i="3"/>
  <c r="E15" i="3" s="1"/>
  <c r="C14" i="3"/>
  <c r="G13" i="3"/>
  <c r="E13" i="3"/>
  <c r="C13" i="3"/>
  <c r="H63" i="2" l="1"/>
  <c r="G63" i="2"/>
  <c r="H62" i="2"/>
  <c r="G62" i="2"/>
  <c r="F62" i="2"/>
  <c r="F63" i="2" s="1"/>
  <c r="E62" i="2"/>
  <c r="E63" i="2" s="1"/>
  <c r="D62" i="2"/>
  <c r="D63" i="2" s="1"/>
  <c r="H60" i="2"/>
  <c r="G60" i="2"/>
  <c r="F60" i="2"/>
  <c r="E60" i="2"/>
  <c r="D60" i="2"/>
  <c r="H46" i="2"/>
  <c r="H45" i="2"/>
  <c r="G45" i="2"/>
  <c r="G46" i="2" s="1"/>
  <c r="F45" i="2"/>
  <c r="F46" i="2" s="1"/>
  <c r="E45" i="2"/>
  <c r="E46" i="2" s="1"/>
  <c r="D45" i="2"/>
  <c r="D46" i="2" s="1"/>
  <c r="H43" i="2"/>
  <c r="G43" i="2"/>
  <c r="F43" i="2"/>
  <c r="E43" i="2"/>
  <c r="D43" i="2"/>
  <c r="H29" i="2"/>
  <c r="H30" i="2" s="1"/>
  <c r="G29" i="2"/>
  <c r="G30" i="2" s="1"/>
  <c r="F29" i="2"/>
  <c r="F30" i="2" s="1"/>
  <c r="E29" i="2"/>
  <c r="E30" i="2" s="1"/>
  <c r="D29" i="2"/>
  <c r="D30" i="2" s="1"/>
  <c r="H27" i="2"/>
  <c r="G27" i="2"/>
  <c r="F27" i="2"/>
  <c r="E27" i="2"/>
  <c r="D27" i="2"/>
  <c r="H12" i="2"/>
  <c r="H13" i="2" s="1"/>
  <c r="G12" i="2"/>
  <c r="G13" i="2" s="1"/>
  <c r="F12" i="2"/>
  <c r="F13" i="2" s="1"/>
  <c r="E12" i="2"/>
  <c r="E13" i="2" s="1"/>
  <c r="D12" i="2"/>
  <c r="D13" i="2" s="1"/>
  <c r="H10" i="2"/>
  <c r="G10" i="2"/>
  <c r="F10" i="2"/>
  <c r="E10" i="2"/>
  <c r="D10" i="2"/>
  <c r="L20" i="1" l="1"/>
  <c r="K20" i="1"/>
  <c r="G20" i="1"/>
  <c r="F20" i="1"/>
  <c r="L19" i="1"/>
  <c r="K19" i="1"/>
  <c r="G19" i="1"/>
  <c r="F19" i="1"/>
  <c r="L18" i="1"/>
  <c r="K18" i="1"/>
  <c r="G18" i="1"/>
  <c r="F18" i="1"/>
  <c r="L17" i="1"/>
  <c r="K17" i="1"/>
  <c r="G17" i="1"/>
  <c r="F17" i="1"/>
  <c r="U12" i="1"/>
  <c r="V12" i="1" s="1"/>
  <c r="P12" i="1"/>
  <c r="Q12" i="1" s="1"/>
  <c r="K12" i="1"/>
  <c r="L12" i="1" s="1"/>
  <c r="G12" i="1"/>
  <c r="F12" i="1"/>
  <c r="U11" i="1"/>
  <c r="V11" i="1" s="1"/>
  <c r="P11" i="1"/>
  <c r="Q11" i="1" s="1"/>
  <c r="K11" i="1"/>
  <c r="L11" i="1" s="1"/>
  <c r="G11" i="1"/>
  <c r="F11" i="1"/>
  <c r="U10" i="1"/>
  <c r="V10" i="1" s="1"/>
  <c r="P10" i="1"/>
  <c r="Q10" i="1" s="1"/>
  <c r="K10" i="1"/>
  <c r="L10" i="1" s="1"/>
  <c r="G10" i="1"/>
  <c r="F10" i="1"/>
  <c r="U9" i="1"/>
  <c r="V9" i="1" s="1"/>
  <c r="P9" i="1"/>
  <c r="Q9" i="1" s="1"/>
  <c r="K9" i="1"/>
  <c r="L9" i="1" s="1"/>
  <c r="G9" i="1"/>
  <c r="F9" i="1"/>
</calcChain>
</file>

<file path=xl/sharedStrings.xml><?xml version="1.0" encoding="utf-8"?>
<sst xmlns="http://schemas.openxmlformats.org/spreadsheetml/2006/main" count="89" uniqueCount="34">
  <si>
    <t>PC12 NS1 cells, 24WP duplicate, 24h of 500uW blue light</t>
  </si>
  <si>
    <t xml:space="preserve">Well1 </t>
  </si>
  <si>
    <t>Well 2</t>
  </si>
  <si>
    <t>Diff</t>
  </si>
  <si>
    <t>Undiff</t>
  </si>
  <si>
    <t>Total</t>
  </si>
  <si>
    <t>Diff/total</t>
  </si>
  <si>
    <t>OptoRaf1</t>
  </si>
  <si>
    <t>OptoAKT</t>
  </si>
  <si>
    <t>Raf1GFPcaaX</t>
  </si>
  <si>
    <t>Avg</t>
  </si>
  <si>
    <t>SD</t>
  </si>
  <si>
    <t>CIBN2-GFP-CAAX</t>
  </si>
  <si>
    <t>OptoRaf activation</t>
    <phoneticPr fontId="2" type="noConversion"/>
  </si>
  <si>
    <t>Time</t>
    <phoneticPr fontId="2" type="noConversion"/>
  </si>
  <si>
    <t>Nor. Phos. Level</t>
    <phoneticPr fontId="2" type="noConversion"/>
  </si>
  <si>
    <t>Average</t>
    <phoneticPr fontId="2" type="noConversion"/>
  </si>
  <si>
    <t>Set 1</t>
    <phoneticPr fontId="2" type="noConversion"/>
  </si>
  <si>
    <t>Set 2</t>
    <phoneticPr fontId="2" type="noConversion"/>
  </si>
  <si>
    <t>Set 3</t>
    <phoneticPr fontId="2" type="noConversion"/>
  </si>
  <si>
    <t>OptoRaf inactivation</t>
    <phoneticPr fontId="2" type="noConversion"/>
  </si>
  <si>
    <t>STED/2</t>
    <phoneticPr fontId="2" type="noConversion"/>
  </si>
  <si>
    <t>STED</t>
    <phoneticPr fontId="2" type="noConversion"/>
  </si>
  <si>
    <t>OptoAKT activation</t>
    <phoneticPr fontId="2" type="noConversion"/>
  </si>
  <si>
    <t>OptoAKT inactivation</t>
    <phoneticPr fontId="2" type="noConversion"/>
  </si>
  <si>
    <t>endo akt</t>
    <phoneticPr fontId="2" type="noConversion"/>
  </si>
  <si>
    <t>exo akt</t>
    <phoneticPr fontId="2" type="noConversion"/>
  </si>
  <si>
    <t>erk</t>
    <phoneticPr fontId="2" type="noConversion"/>
  </si>
  <si>
    <t>d</t>
    <phoneticPr fontId="2" type="noConversion"/>
  </si>
  <si>
    <t>l</t>
    <phoneticPr fontId="2" type="noConversion"/>
  </si>
  <si>
    <t>opto akt</t>
    <phoneticPr fontId="2" type="noConversion"/>
  </si>
  <si>
    <t>average</t>
    <phoneticPr fontId="2" type="noConversion"/>
  </si>
  <si>
    <t>sted</t>
    <phoneticPr fontId="2" type="noConversion"/>
  </si>
  <si>
    <t>opto raf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</si>
</sst>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00_);[Red]\(0.000\)"/>
    <numFmt numFmtId="178" formatCode="0.000"/>
  </numFmts>
  <fonts count="3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78" fontId="0" fillId="0" borderId="0" xfId="0" applyNumberFormat="1" applyAlignment="1">
      <alignment vertical="center"/>
    </xf>
    <xf numFmtId="177" fontId="0" fillId="0" borderId="0" xfId="0" applyNumberForma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OptoRaf Activation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[1]Sheet1!$AE$47:$AI$47</c:f>
                <c:numCache>
                  <c:formatCode>General</c:formatCode>
                  <c:ptCount val="5"/>
                  <c:pt idx="0">
                    <c:v>6.4310039678293083E-3</c:v>
                  </c:pt>
                  <c:pt idx="1">
                    <c:v>8.0704172431423221E-2</c:v>
                  </c:pt>
                  <c:pt idx="2">
                    <c:v>9.1842198765027055E-2</c:v>
                  </c:pt>
                  <c:pt idx="3">
                    <c:v>7.7558652819084861E-2</c:v>
                  </c:pt>
                  <c:pt idx="4">
                    <c:v>4.1553725249638775E-2</c:v>
                  </c:pt>
                </c:numCache>
              </c:numRef>
            </c:plus>
            <c:minus>
              <c:numRef>
                <c:f>[1]Sheet1!$AE$47:$AI$47</c:f>
                <c:numCache>
                  <c:formatCode>General</c:formatCode>
                  <c:ptCount val="5"/>
                  <c:pt idx="0">
                    <c:v>6.4310039678293083E-3</c:v>
                  </c:pt>
                  <c:pt idx="1">
                    <c:v>8.0704172431423221E-2</c:v>
                  </c:pt>
                  <c:pt idx="2">
                    <c:v>9.1842198765027055E-2</c:v>
                  </c:pt>
                  <c:pt idx="3">
                    <c:v>7.7558652819084861E-2</c:v>
                  </c:pt>
                  <c:pt idx="4">
                    <c:v>4.1553725249638775E-2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[1]Sheet1!$AE$47:$AI$47</c:f>
                <c:numCache>
                  <c:formatCode>General</c:formatCode>
                  <c:ptCount val="5"/>
                  <c:pt idx="0">
                    <c:v>6.4310039678293083E-3</c:v>
                  </c:pt>
                  <c:pt idx="1">
                    <c:v>8.0704172431423221E-2</c:v>
                  </c:pt>
                  <c:pt idx="2">
                    <c:v>9.1842198765027055E-2</c:v>
                  </c:pt>
                  <c:pt idx="3">
                    <c:v>7.7558652819084861E-2</c:v>
                  </c:pt>
                  <c:pt idx="4">
                    <c:v>4.1553725249638775E-2</c:v>
                  </c:pt>
                </c:numCache>
              </c:numRef>
            </c:plus>
            <c:minus>
              <c:numRef>
                <c:f>[1]Sheet1!$AE$47:$AI$47</c:f>
                <c:numCache>
                  <c:formatCode>General</c:formatCode>
                  <c:ptCount val="5"/>
                  <c:pt idx="0">
                    <c:v>6.4310039678293083E-3</c:v>
                  </c:pt>
                  <c:pt idx="1">
                    <c:v>8.0704172431423221E-2</c:v>
                  </c:pt>
                  <c:pt idx="2">
                    <c:v>9.1842198765027055E-2</c:v>
                  </c:pt>
                  <c:pt idx="3">
                    <c:v>7.7558652819084861E-2</c:v>
                  </c:pt>
                  <c:pt idx="4">
                    <c:v>4.1553725249638775E-2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[1]Sheet1!$AE$38:$AI$38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60</c:v>
                </c:pt>
              </c:numCache>
            </c:numRef>
          </c:xVal>
          <c:yVal>
            <c:numRef>
              <c:f>[1]Sheet1!$AE$44:$AI$44</c:f>
              <c:numCache>
                <c:formatCode>0.000_ </c:formatCode>
                <c:ptCount val="5"/>
                <c:pt idx="0">
                  <c:v>1.3385557755179247E-2</c:v>
                </c:pt>
                <c:pt idx="1">
                  <c:v>0.81333770438544961</c:v>
                </c:pt>
                <c:pt idx="2">
                  <c:v>0.81210296961367145</c:v>
                </c:pt>
                <c:pt idx="3">
                  <c:v>0.70606517060439666</c:v>
                </c:pt>
                <c:pt idx="4">
                  <c:v>0.51900136605403946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BD-40D6-88A0-D83FDB282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9378552"/>
        <c:axId val="729377912"/>
      </c:scatterChart>
      <c:valAx>
        <c:axId val="729378552"/>
        <c:scaling>
          <c:orientation val="minMax"/>
          <c:max val="65"/>
          <c:min val="0"/>
        </c:scaling>
        <c:delete val="0"/>
        <c:axPos val="b"/>
        <c:numFmt formatCode="General" sourceLinked="1"/>
        <c:majorTickMark val="in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9377912"/>
        <c:crosses val="autoZero"/>
        <c:crossBetween val="midCat"/>
        <c:majorUnit val="20"/>
        <c:minorUnit val="5"/>
      </c:valAx>
      <c:valAx>
        <c:axId val="729377912"/>
        <c:scaling>
          <c:orientation val="minMax"/>
        </c:scaling>
        <c:delete val="0"/>
        <c:axPos val="l"/>
        <c:numFmt formatCode="0.0_ " sourceLinked="0"/>
        <c:majorTickMark val="in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29378552"/>
        <c:crosses val="autoZero"/>
        <c:crossBetween val="midCat"/>
        <c:majorUnit val="0.5"/>
        <c:min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Opto</a:t>
            </a:r>
            <a:r>
              <a:rPr lang="en-US" altLang="zh-CN" baseline="0"/>
              <a:t>Raf</a:t>
            </a:r>
            <a:r>
              <a:rPr lang="zh-CN" altLang="en-US" baseline="0"/>
              <a:t> </a:t>
            </a:r>
            <a:r>
              <a:rPr lang="en-US" altLang="zh-CN" baseline="0"/>
              <a:t>Inactivation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[1]Sheet1!$AE$79:$AI$79</c:f>
                <c:numCache>
                  <c:formatCode>General</c:formatCode>
                  <c:ptCount val="5"/>
                  <c:pt idx="0">
                    <c:v>5.7127297223888353E-2</c:v>
                  </c:pt>
                  <c:pt idx="1">
                    <c:v>0.11805585040681736</c:v>
                  </c:pt>
                  <c:pt idx="2">
                    <c:v>0.13773141232192579</c:v>
                  </c:pt>
                  <c:pt idx="3">
                    <c:v>3.9171573490516441E-2</c:v>
                  </c:pt>
                  <c:pt idx="4">
                    <c:v>1.8800183910198619E-2</c:v>
                  </c:pt>
                </c:numCache>
              </c:numRef>
            </c:plus>
            <c:minus>
              <c:numRef>
                <c:f>[1]Sheet1!$AE$79:$AI$79</c:f>
                <c:numCache>
                  <c:formatCode>General</c:formatCode>
                  <c:ptCount val="5"/>
                  <c:pt idx="0">
                    <c:v>5.7127297223888353E-2</c:v>
                  </c:pt>
                  <c:pt idx="1">
                    <c:v>0.11805585040681736</c:v>
                  </c:pt>
                  <c:pt idx="2">
                    <c:v>0.13773141232192579</c:v>
                  </c:pt>
                  <c:pt idx="3">
                    <c:v>3.9171573490516441E-2</c:v>
                  </c:pt>
                  <c:pt idx="4">
                    <c:v>1.8800183910198619E-2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[1]Sheet1!$AE$79:$AI$79</c:f>
                <c:numCache>
                  <c:formatCode>General</c:formatCode>
                  <c:ptCount val="5"/>
                  <c:pt idx="0">
                    <c:v>5.7127297223888353E-2</c:v>
                  </c:pt>
                  <c:pt idx="1">
                    <c:v>0.11805585040681736</c:v>
                  </c:pt>
                  <c:pt idx="2">
                    <c:v>0.13773141232192579</c:v>
                  </c:pt>
                  <c:pt idx="3">
                    <c:v>3.9171573490516441E-2</c:v>
                  </c:pt>
                  <c:pt idx="4">
                    <c:v>1.8800183910198619E-2</c:v>
                  </c:pt>
                </c:numCache>
              </c:numRef>
            </c:plus>
            <c:minus>
              <c:numRef>
                <c:f>[1]Sheet1!$AE$79:$AI$79</c:f>
                <c:numCache>
                  <c:formatCode>General</c:formatCode>
                  <c:ptCount val="5"/>
                  <c:pt idx="0">
                    <c:v>5.7127297223888353E-2</c:v>
                  </c:pt>
                  <c:pt idx="1">
                    <c:v>0.11805585040681736</c:v>
                  </c:pt>
                  <c:pt idx="2">
                    <c:v>0.13773141232192579</c:v>
                  </c:pt>
                  <c:pt idx="3">
                    <c:v>3.9171573490516441E-2</c:v>
                  </c:pt>
                  <c:pt idx="4">
                    <c:v>1.8800183910198619E-2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[1]Sheet1!$AE$54:$AI$54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60</c:v>
                </c:pt>
              </c:numCache>
            </c:numRef>
          </c:xVal>
          <c:yVal>
            <c:numRef>
              <c:f>[1]Sheet1!$AE$76:$AI$76</c:f>
              <c:numCache>
                <c:formatCode>0.000</c:formatCode>
                <c:ptCount val="5"/>
                <c:pt idx="0">
                  <c:v>0.91529293189698391</c:v>
                </c:pt>
                <c:pt idx="1">
                  <c:v>0.72841399956795205</c:v>
                </c:pt>
                <c:pt idx="2">
                  <c:v>0.4460375836040969</c:v>
                </c:pt>
                <c:pt idx="3">
                  <c:v>7.2213567517530261E-2</c:v>
                </c:pt>
                <c:pt idx="4">
                  <c:v>2.1928873804305582E-2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D0-47F2-A8CC-B53C65363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722176"/>
        <c:axId val="195654384"/>
      </c:scatterChart>
      <c:valAx>
        <c:axId val="195722176"/>
        <c:scaling>
          <c:orientation val="minMax"/>
          <c:max val="65"/>
          <c:min val="0"/>
        </c:scaling>
        <c:delete val="0"/>
        <c:axPos val="b"/>
        <c:numFmt formatCode="General" sourceLinked="1"/>
        <c:majorTickMark val="in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5654384"/>
        <c:crosses val="autoZero"/>
        <c:crossBetween val="midCat"/>
        <c:majorUnit val="20"/>
        <c:minorUnit val="5"/>
      </c:valAx>
      <c:valAx>
        <c:axId val="195654384"/>
        <c:scaling>
          <c:orientation val="minMax"/>
          <c:max val="1"/>
        </c:scaling>
        <c:delete val="0"/>
        <c:axPos val="l"/>
        <c:numFmt formatCode="#,##0.0_);[Red]\(#,##0.0\)" sourceLinked="0"/>
        <c:majorTickMark val="in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5722176"/>
        <c:crosses val="autoZero"/>
        <c:crossBetween val="midCat"/>
        <c:majorUnit val="0.5"/>
        <c:min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OptoAkt Activation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errBars>
            <c:errDir val="x"/>
            <c:errBarType val="both"/>
            <c:errValType val="cust"/>
            <c:noEndCap val="0"/>
            <c:plus>
              <c:numRef>
                <c:f>[1]Sheet1!$AE$11:$AI$11</c:f>
                <c:numCache>
                  <c:formatCode>General</c:formatCode>
                  <c:ptCount val="5"/>
                  <c:pt idx="0">
                    <c:v>1.5600766702416734E-2</c:v>
                  </c:pt>
                  <c:pt idx="1">
                    <c:v>0.10222938997433896</c:v>
                  </c:pt>
                  <c:pt idx="2">
                    <c:v>8.616897880288861E-2</c:v>
                  </c:pt>
                  <c:pt idx="3">
                    <c:v>0.10248948994328569</c:v>
                  </c:pt>
                  <c:pt idx="4">
                    <c:v>5.2010437877086035E-2</c:v>
                  </c:pt>
                </c:numCache>
              </c:numRef>
            </c:plus>
            <c:minus>
              <c:numRef>
                <c:f>[1]Sheet1!$AE$11:$AI$11</c:f>
                <c:numCache>
                  <c:formatCode>General</c:formatCode>
                  <c:ptCount val="5"/>
                  <c:pt idx="0">
                    <c:v>1.5600766702416734E-2</c:v>
                  </c:pt>
                  <c:pt idx="1">
                    <c:v>0.10222938997433896</c:v>
                  </c:pt>
                  <c:pt idx="2">
                    <c:v>8.616897880288861E-2</c:v>
                  </c:pt>
                  <c:pt idx="3">
                    <c:v>0.10248948994328569</c:v>
                  </c:pt>
                  <c:pt idx="4">
                    <c:v>5.2010437877086035E-2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[1]Sheet1!$AE$11:$AI$11</c:f>
                <c:numCache>
                  <c:formatCode>General</c:formatCode>
                  <c:ptCount val="5"/>
                  <c:pt idx="0">
                    <c:v>1.5600766702416734E-2</c:v>
                  </c:pt>
                  <c:pt idx="1">
                    <c:v>0.10222938997433896</c:v>
                  </c:pt>
                  <c:pt idx="2">
                    <c:v>8.616897880288861E-2</c:v>
                  </c:pt>
                  <c:pt idx="3">
                    <c:v>0.10248948994328569</c:v>
                  </c:pt>
                  <c:pt idx="4">
                    <c:v>5.2010437877086035E-2</c:v>
                  </c:pt>
                </c:numCache>
              </c:numRef>
            </c:plus>
            <c:minus>
              <c:numRef>
                <c:f>[1]Sheet1!$AE$11:$AI$11</c:f>
                <c:numCache>
                  <c:formatCode>General</c:formatCode>
                  <c:ptCount val="5"/>
                  <c:pt idx="0">
                    <c:v>1.5600766702416734E-2</c:v>
                  </c:pt>
                  <c:pt idx="1">
                    <c:v>0.10222938997433896</c:v>
                  </c:pt>
                  <c:pt idx="2">
                    <c:v>8.616897880288861E-2</c:v>
                  </c:pt>
                  <c:pt idx="3">
                    <c:v>0.10248948994328569</c:v>
                  </c:pt>
                  <c:pt idx="4">
                    <c:v>5.2010437877086035E-2</c:v>
                  </c:pt>
                </c:numCache>
              </c:numRef>
            </c:minus>
            <c:spPr>
              <a:noFill/>
              <a:ln w="6350" cap="rnd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[1]Sheet1!$AE$2:$AI$2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60</c:v>
                </c:pt>
              </c:numCache>
            </c:numRef>
          </c:xVal>
          <c:yVal>
            <c:numRef>
              <c:f>[1]Sheet1!$AE$8:$AI$8</c:f>
              <c:numCache>
                <c:formatCode>0.000_ </c:formatCode>
                <c:ptCount val="5"/>
                <c:pt idx="0">
                  <c:v>1.806262464832922E-2</c:v>
                </c:pt>
                <c:pt idx="1">
                  <c:v>0.4949891807784732</c:v>
                </c:pt>
                <c:pt idx="2">
                  <c:v>0.73915162886790775</c:v>
                </c:pt>
                <c:pt idx="3">
                  <c:v>0.76374975153363767</c:v>
                </c:pt>
                <c:pt idx="4">
                  <c:v>0.94003749763684608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73-4B7B-8FED-6F9D25425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3301048"/>
        <c:axId val="783305528"/>
      </c:scatterChart>
      <c:valAx>
        <c:axId val="783301048"/>
        <c:scaling>
          <c:orientation val="minMax"/>
          <c:max val="65"/>
          <c:min val="0"/>
        </c:scaling>
        <c:delete val="0"/>
        <c:axPos val="b"/>
        <c:numFmt formatCode="General" sourceLinked="1"/>
        <c:majorTickMark val="in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zh-CN"/>
          </a:p>
        </c:txPr>
        <c:crossAx val="783305528"/>
        <c:crosses val="autoZero"/>
        <c:crossBetween val="midCat"/>
        <c:majorUnit val="20"/>
        <c:minorUnit val="5"/>
      </c:valAx>
      <c:valAx>
        <c:axId val="783305528"/>
        <c:scaling>
          <c:orientation val="minMax"/>
          <c:max val="1"/>
        </c:scaling>
        <c:delete val="0"/>
        <c:axPos val="l"/>
        <c:numFmt formatCode="0.0_ " sourceLinked="0"/>
        <c:majorTickMark val="in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zh-CN"/>
          </a:p>
        </c:txPr>
        <c:crossAx val="783301048"/>
        <c:crosses val="autoZero"/>
        <c:crossBetween val="midCat"/>
        <c:majorUnit val="0.5"/>
        <c:min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Opto</a:t>
            </a:r>
            <a:r>
              <a:rPr lang="en-US" altLang="zh-CN" baseline="0"/>
              <a:t>Akt Inactivation</a:t>
            </a:r>
            <a:endParaRPr lang="en-US" alt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[1]Sheet1!$AE$29:$AI$29</c:f>
                <c:numCache>
                  <c:formatCode>General</c:formatCode>
                  <c:ptCount val="5"/>
                  <c:pt idx="0">
                    <c:v>9.2149170525878243E-3</c:v>
                  </c:pt>
                  <c:pt idx="1">
                    <c:v>0.16147509872218824</c:v>
                  </c:pt>
                  <c:pt idx="2">
                    <c:v>5.7406999039667755E-2</c:v>
                  </c:pt>
                  <c:pt idx="3">
                    <c:v>5.1819906915634109E-2</c:v>
                  </c:pt>
                  <c:pt idx="4">
                    <c:v>5.1818480182302971E-2</c:v>
                  </c:pt>
                </c:numCache>
              </c:numRef>
            </c:plus>
            <c:minus>
              <c:numRef>
                <c:f>[1]Sheet1!$AE$29:$AI$29</c:f>
                <c:numCache>
                  <c:formatCode>General</c:formatCode>
                  <c:ptCount val="5"/>
                  <c:pt idx="0">
                    <c:v>9.2149170525878243E-3</c:v>
                  </c:pt>
                  <c:pt idx="1">
                    <c:v>0.16147509872218824</c:v>
                  </c:pt>
                  <c:pt idx="2">
                    <c:v>5.7406999039667755E-2</c:v>
                  </c:pt>
                  <c:pt idx="3">
                    <c:v>5.1819906915634109E-2</c:v>
                  </c:pt>
                  <c:pt idx="4">
                    <c:v>5.1818480182302971E-2</c:v>
                  </c:pt>
                </c:numCache>
              </c:numRef>
            </c:minus>
            <c:spPr>
              <a:noFill/>
              <a:ln w="635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[1]Sheet1!$AE$20:$AI$20</c:f>
              <c:numCache>
                <c:formatCode>General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60</c:v>
                </c:pt>
              </c:numCache>
            </c:numRef>
          </c:xVal>
          <c:yVal>
            <c:numRef>
              <c:f>[1]Sheet1!$AE$26:$AI$26</c:f>
              <c:numCache>
                <c:formatCode>0.000_ </c:formatCode>
                <c:ptCount val="5"/>
                <c:pt idx="0">
                  <c:v>0.98846909511677439</c:v>
                </c:pt>
                <c:pt idx="1">
                  <c:v>0.61937562037139315</c:v>
                </c:pt>
                <c:pt idx="2">
                  <c:v>0.45624059847733928</c:v>
                </c:pt>
                <c:pt idx="3">
                  <c:v>0.10959152698173918</c:v>
                </c:pt>
                <c:pt idx="4">
                  <c:v>7.5505130199662193E-2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BC-46AF-9521-A4165E9F4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6788688"/>
        <c:axId val="616794448"/>
      </c:scatterChart>
      <c:valAx>
        <c:axId val="616788688"/>
        <c:scaling>
          <c:orientation val="minMax"/>
          <c:max val="65"/>
          <c:min val="0"/>
        </c:scaling>
        <c:delete val="0"/>
        <c:axPos val="b"/>
        <c:numFmt formatCode="General" sourceLinked="1"/>
        <c:majorTickMark val="in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16794448"/>
        <c:crosses val="autoZero"/>
        <c:crossBetween val="midCat"/>
        <c:majorUnit val="20"/>
        <c:minorUnit val="5"/>
      </c:valAx>
      <c:valAx>
        <c:axId val="616794448"/>
        <c:scaling>
          <c:orientation val="minMax"/>
          <c:max val="1"/>
        </c:scaling>
        <c:delete val="0"/>
        <c:axPos val="l"/>
        <c:numFmt formatCode="0.0_ " sourceLinked="0"/>
        <c:majorTickMark val="in"/>
        <c:minorTickMark val="in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616788688"/>
        <c:crosses val="autoZero"/>
        <c:crossBetween val="midCat"/>
        <c:majorUnit val="0.5"/>
        <c:min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'[4]with endo exo'!$V$21</c:f>
              <c:strCache>
                <c:ptCount val="1"/>
                <c:pt idx="0">
                  <c:v>Dark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2">
                  <a:lumMod val="50000"/>
                </a:schemeClr>
              </a:solidFill>
            </a:ln>
            <a:effectLst/>
          </c:spPr>
          <c:invertIfNegative val="0"/>
          <c:cat>
            <c:numRef>
              <c:f>'[4]with endo exo'!$U$22:$U$26</c:f>
              <c:numCache>
                <c:formatCode>General</c:formatCode>
                <c:ptCount val="5"/>
              </c:numCache>
            </c:numRef>
          </c:cat>
          <c:val>
            <c:numRef>
              <c:f>'[4]with endo exo'!$V$22:$V$26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3-4312-A97C-655CEBA03FB2}"/>
            </c:ext>
          </c:extLst>
        </c:ser>
        <c:ser>
          <c:idx val="1"/>
          <c:order val="1"/>
          <c:tx>
            <c:strRef>
              <c:f>'[4]with endo exo'!$W$21</c:f>
              <c:strCache>
                <c:ptCount val="1"/>
                <c:pt idx="0">
                  <c:v>Light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'[4]with endo exo'!$X$22:$X$26</c:f>
                <c:numCache>
                  <c:formatCode>General</c:formatCode>
                  <c:ptCount val="5"/>
                  <c:pt idx="0">
                    <c:v>2.0583231990786856E-2</c:v>
                  </c:pt>
                  <c:pt idx="1">
                    <c:v>0.58026540048952691</c:v>
                  </c:pt>
                  <c:pt idx="2">
                    <c:v>0.11459671843731596</c:v>
                  </c:pt>
                  <c:pt idx="3">
                    <c:v>0.17379561516636971</c:v>
                  </c:pt>
                  <c:pt idx="4">
                    <c:v>9.4555528967414301E-2</c:v>
                  </c:pt>
                </c:numCache>
              </c:numRef>
            </c:plus>
            <c:minus>
              <c:numRef>
                <c:f>'[4]with endo exo'!$X$22:$X$26</c:f>
                <c:numCache>
                  <c:formatCode>General</c:formatCode>
                  <c:ptCount val="5"/>
                  <c:pt idx="0">
                    <c:v>2.0583231990786856E-2</c:v>
                  </c:pt>
                  <c:pt idx="1">
                    <c:v>0.58026540048952691</c:v>
                  </c:pt>
                  <c:pt idx="2">
                    <c:v>0.11459671843731596</c:v>
                  </c:pt>
                  <c:pt idx="3">
                    <c:v>0.17379561516636971</c:v>
                  </c:pt>
                  <c:pt idx="4">
                    <c:v>9.4555528967414301E-2</c:v>
                  </c:pt>
                </c:numCache>
              </c:numRef>
            </c:minus>
            <c:spPr>
              <a:noFill/>
              <a:ln w="317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'[4]with endo exo'!$U$22:$U$26</c:f>
              <c:numCache>
                <c:formatCode>General</c:formatCode>
                <c:ptCount val="5"/>
              </c:numCache>
            </c:numRef>
          </c:cat>
          <c:val>
            <c:numRef>
              <c:f>'[4]with endo exo'!$W$22:$W$26</c:f>
              <c:numCache>
                <c:formatCode>General</c:formatCode>
                <c:ptCount val="5"/>
                <c:pt idx="0">
                  <c:v>0.83212640808071636</c:v>
                </c:pt>
                <c:pt idx="1">
                  <c:v>4.1406251064307078</c:v>
                </c:pt>
                <c:pt idx="2">
                  <c:v>0.93949524640692683</c:v>
                </c:pt>
                <c:pt idx="3">
                  <c:v>4.2097187740838402</c:v>
                </c:pt>
                <c:pt idx="4">
                  <c:v>0.98800866377927432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33-4312-A97C-655CEBA03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873651832"/>
        <c:axId val="873652152"/>
      </c:barChart>
      <c:catAx>
        <c:axId val="873651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tx1"/>
          </a:solidFill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3652152"/>
        <c:crosses val="autoZero"/>
        <c:auto val="0"/>
        <c:lblAlgn val="ctr"/>
        <c:lblOffset val="100"/>
        <c:noMultiLvlLbl val="0"/>
      </c:catAx>
      <c:valAx>
        <c:axId val="87365215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73651832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PC12</a:t>
            </a:r>
            <a:r>
              <a:rPr lang="en-US" baseline="0">
                <a:solidFill>
                  <a:sysClr val="windowText" lastClr="000000"/>
                </a:solidFill>
              </a:rPr>
              <a:t> differentiation assay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Dark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'[3]Final statistics'!$G$17:$G$20</c:f>
                <c:numCache>
                  <c:formatCode>General</c:formatCode>
                  <c:ptCount val="4"/>
                  <c:pt idx="0">
                    <c:v>4.2408151549942534E-2</c:v>
                  </c:pt>
                  <c:pt idx="1">
                    <c:v>3.7244333886124956E-2</c:v>
                  </c:pt>
                  <c:pt idx="2">
                    <c:v>8.2483781278961943E-3</c:v>
                  </c:pt>
                  <c:pt idx="3">
                    <c:v>1.274306548470118E-2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1L'!$C$9:$C$12</c:f>
              <c:strCache>
                <c:ptCount val="4"/>
                <c:pt idx="0">
                  <c:v>OptoRaf1</c:v>
                </c:pt>
                <c:pt idx="1">
                  <c:v>OptoAKT</c:v>
                </c:pt>
                <c:pt idx="2">
                  <c:v>Raf1GFPcaaX</c:v>
                </c:pt>
                <c:pt idx="3">
                  <c:v>CIBN2-GFP-CAAX</c:v>
                </c:pt>
              </c:strCache>
            </c:strRef>
          </c:cat>
          <c:val>
            <c:numRef>
              <c:f>'[3]Final statistics'!$F$17:$F$20</c:f>
              <c:numCache>
                <c:formatCode>General</c:formatCode>
                <c:ptCount val="4"/>
                <c:pt idx="0">
                  <c:v>0.23643800229621126</c:v>
                </c:pt>
                <c:pt idx="1">
                  <c:v>0.2312741846323936</c:v>
                </c:pt>
                <c:pt idx="2">
                  <c:v>0.65440222428174244</c:v>
                </c:pt>
                <c:pt idx="3">
                  <c:v>0.19543537317700888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F-474B-90E9-A4B5970AE5BE}"/>
            </c:ext>
          </c:extLst>
        </c:ser>
        <c:ser>
          <c:idx val="1"/>
          <c:order val="1"/>
          <c:tx>
            <c:v>Light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'[3]Final statistics'!$L$17:$L$20</c:f>
                <c:numCache>
                  <c:formatCode>General</c:formatCode>
                  <c:ptCount val="4"/>
                  <c:pt idx="0">
                    <c:v>2.5416088765603306E-2</c:v>
                  </c:pt>
                  <c:pt idx="1">
                    <c:v>1.6564218699450017E-2</c:v>
                  </c:pt>
                  <c:pt idx="2">
                    <c:v>2.7028656404485818E-3</c:v>
                  </c:pt>
                  <c:pt idx="3">
                    <c:v>2.1724721997201657E-3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1L'!$C$9:$C$12</c:f>
              <c:strCache>
                <c:ptCount val="4"/>
                <c:pt idx="0">
                  <c:v>OptoRaf1</c:v>
                </c:pt>
                <c:pt idx="1">
                  <c:v>OptoAKT</c:v>
                </c:pt>
                <c:pt idx="2">
                  <c:v>Raf1GFPcaaX</c:v>
                </c:pt>
                <c:pt idx="3">
                  <c:v>CIBN2-GFP-CAAX</c:v>
                </c:pt>
              </c:strCache>
            </c:strRef>
          </c:cat>
          <c:val>
            <c:numRef>
              <c:f>'[3]Final statistics'!$K$17:$K$20</c:f>
              <c:numCache>
                <c:formatCode>General</c:formatCode>
                <c:ptCount val="4"/>
                <c:pt idx="0">
                  <c:v>0.51827323162274619</c:v>
                </c:pt>
                <c:pt idx="1">
                  <c:v>0.20161759948236815</c:v>
                </c:pt>
                <c:pt idx="2">
                  <c:v>0.63398778184156579</c:v>
                </c:pt>
                <c:pt idx="3">
                  <c:v>0.13296266293541498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6F-474B-90E9-A4B5970AE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8440928"/>
        <c:axId val="598442896"/>
      </c:barChart>
      <c:catAx>
        <c:axId val="59844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8442896"/>
        <c:crosses val="autoZero"/>
        <c:auto val="0"/>
        <c:lblAlgn val="ctr"/>
        <c:lblOffset val="100"/>
        <c:noMultiLvlLbl val="0"/>
      </c:catAx>
      <c:valAx>
        <c:axId val="59844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Differentiation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9844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99060</xdr:colOff>
      <xdr:row>0</xdr:row>
      <xdr:rowOff>91440</xdr:rowOff>
    </xdr:from>
    <xdr:to>
      <xdr:col>16</xdr:col>
      <xdr:colOff>342900</xdr:colOff>
      <xdr:row>16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D0F3A5-2E9A-4098-A953-5E911FC11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99060</xdr:colOff>
      <xdr:row>17</xdr:row>
      <xdr:rowOff>38100</xdr:rowOff>
    </xdr:from>
    <xdr:to>
      <xdr:col>16</xdr:col>
      <xdr:colOff>298450</xdr:colOff>
      <xdr:row>33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37A0EE-7CAC-4791-A1D6-6C134DA23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121920</xdr:colOff>
      <xdr:row>34</xdr:row>
      <xdr:rowOff>60960</xdr:rowOff>
    </xdr:from>
    <xdr:to>
      <xdr:col>16</xdr:col>
      <xdr:colOff>373380</xdr:colOff>
      <xdr:row>50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78062C0-B84E-487C-989F-A7A3926B1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114300</xdr:colOff>
      <xdr:row>50</xdr:row>
      <xdr:rowOff>160020</xdr:rowOff>
    </xdr:from>
    <xdr:to>
      <xdr:col>16</xdr:col>
      <xdr:colOff>294640</xdr:colOff>
      <xdr:row>66</xdr:row>
      <xdr:rowOff>99060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ED277AC-506F-4BCA-BCAF-A05072C79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541020</xdr:colOff>
      <xdr:row>5</xdr:row>
      <xdr:rowOff>152400</xdr:rowOff>
    </xdr:from>
    <xdr:to>
      <xdr:col>12</xdr:col>
      <xdr:colOff>533400</xdr:colOff>
      <xdr:row>25</xdr:row>
      <xdr:rowOff>83820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A9D031-6166-4921-AD72-C1F1D4070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22</xdr:row>
      <xdr:rowOff>61912</xdr:rowOff>
    </xdr:from>
    <xdr:to>
      <xdr:col>11</xdr:col>
      <xdr:colOff>285750</xdr:colOff>
      <xdr:row>36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472E85-53A2-4C7B-9544-283EE7C86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huaxunf2_illinois_edu/Documents/UIUC/Lab/Work/opto%20raf/Fly%20paper/elife/revision/Revision%20data%20analysis%20in%20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huaxunf2_illinois_edu/Documents/UIUC/Lab/Work/opto%20raf/Fly%20paper/Data/crosstalk%20bar%20grap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ox%20Sync\Kai%20Lab\Lab%20data\2019\Aug%202019\082719\Analysis_Differentiati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huaxunf2_illinois_edu/Documents/UIUC/Lab/Work/PTEN/Exp%20record/WB%20exposure/2020/09.03.2020%20cross%20talk%20repeat/quantified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AE2">
            <v>0</v>
          </cell>
          <cell r="AF2">
            <v>5</v>
          </cell>
          <cell r="AG2">
            <v>10</v>
          </cell>
          <cell r="AH2">
            <v>20</v>
          </cell>
          <cell r="AI2">
            <v>60</v>
          </cell>
        </row>
        <row r="8">
          <cell r="AE8">
            <v>1.806262464832922E-2</v>
          </cell>
          <cell r="AF8">
            <v>0.4949891807784732</v>
          </cell>
          <cell r="AG8">
            <v>0.73915162886790775</v>
          </cell>
          <cell r="AH8">
            <v>0.76374975153363767</v>
          </cell>
          <cell r="AI8">
            <v>0.94003749763684608</v>
          </cell>
        </row>
        <row r="11">
          <cell r="AE11">
            <v>1.5600766702416734E-2</v>
          </cell>
          <cell r="AF11">
            <v>0.10222938997433896</v>
          </cell>
          <cell r="AG11">
            <v>8.616897880288861E-2</v>
          </cell>
          <cell r="AH11">
            <v>0.10248948994328569</v>
          </cell>
          <cell r="AI11">
            <v>5.2010437877086035E-2</v>
          </cell>
        </row>
        <row r="20">
          <cell r="AE20">
            <v>0</v>
          </cell>
          <cell r="AF20">
            <v>5</v>
          </cell>
          <cell r="AG20">
            <v>10</v>
          </cell>
          <cell r="AH20">
            <v>20</v>
          </cell>
          <cell r="AI20">
            <v>60</v>
          </cell>
        </row>
        <row r="26">
          <cell r="AE26">
            <v>0.98846909511677439</v>
          </cell>
          <cell r="AF26">
            <v>0.61937562037139315</v>
          </cell>
          <cell r="AG26">
            <v>0.45624059847733928</v>
          </cell>
          <cell r="AH26">
            <v>0.10959152698173918</v>
          </cell>
          <cell r="AI26">
            <v>7.5505130199662193E-2</v>
          </cell>
        </row>
        <row r="29">
          <cell r="AE29">
            <v>9.2149170525878243E-3</v>
          </cell>
          <cell r="AF29">
            <v>0.16147509872218824</v>
          </cell>
          <cell r="AG29">
            <v>5.7406999039667755E-2</v>
          </cell>
          <cell r="AH29">
            <v>5.1819906915634109E-2</v>
          </cell>
          <cell r="AI29">
            <v>5.1818480182302971E-2</v>
          </cell>
        </row>
        <row r="38">
          <cell r="AE38">
            <v>0</v>
          </cell>
          <cell r="AF38">
            <v>5</v>
          </cell>
          <cell r="AG38">
            <v>10</v>
          </cell>
          <cell r="AH38">
            <v>20</v>
          </cell>
          <cell r="AI38">
            <v>60</v>
          </cell>
        </row>
        <row r="44">
          <cell r="AE44">
            <v>1.3385557755179247E-2</v>
          </cell>
          <cell r="AF44">
            <v>0.81333770438544961</v>
          </cell>
          <cell r="AG44">
            <v>0.81210296961367145</v>
          </cell>
          <cell r="AH44">
            <v>0.70606517060439666</v>
          </cell>
          <cell r="AI44">
            <v>0.51900136605403946</v>
          </cell>
        </row>
        <row r="47">
          <cell r="AE47">
            <v>6.4310039678293083E-3</v>
          </cell>
          <cell r="AF47">
            <v>8.0704172431423221E-2</v>
          </cell>
          <cell r="AG47">
            <v>9.1842198765027055E-2</v>
          </cell>
          <cell r="AH47">
            <v>7.7558652819084861E-2</v>
          </cell>
          <cell r="AI47">
            <v>4.1553725249638775E-2</v>
          </cell>
        </row>
        <row r="54">
          <cell r="AE54">
            <v>0</v>
          </cell>
          <cell r="AF54">
            <v>5</v>
          </cell>
          <cell r="AG54">
            <v>10</v>
          </cell>
          <cell r="AH54">
            <v>20</v>
          </cell>
          <cell r="AI54">
            <v>60</v>
          </cell>
        </row>
        <row r="76">
          <cell r="AE76">
            <v>0.91529293189698391</v>
          </cell>
          <cell r="AF76">
            <v>0.72841399956795205</v>
          </cell>
          <cell r="AG76">
            <v>0.4460375836040969</v>
          </cell>
          <cell r="AH76">
            <v>7.2213567517530261E-2</v>
          </cell>
          <cell r="AI76">
            <v>2.1928873804305582E-2</v>
          </cell>
        </row>
        <row r="79">
          <cell r="AE79">
            <v>5.7127297223888353E-2</v>
          </cell>
          <cell r="AF79">
            <v>0.11805585040681736</v>
          </cell>
          <cell r="AG79">
            <v>0.13773141232192579</v>
          </cell>
          <cell r="AH79">
            <v>3.9171573490516441E-2</v>
          </cell>
          <cell r="AI79">
            <v>1.8800183910198619E-2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7">
          <cell r="I27">
            <v>1.0007795967001172</v>
          </cell>
          <cell r="J27">
            <v>0</v>
          </cell>
        </row>
        <row r="28">
          <cell r="I28">
            <v>5.2047327146349742</v>
          </cell>
          <cell r="J28">
            <v>1.9590261283088295</v>
          </cell>
        </row>
        <row r="29">
          <cell r="I29">
            <v>1.0002998631335744</v>
          </cell>
          <cell r="J29">
            <v>0</v>
          </cell>
        </row>
        <row r="30">
          <cell r="I30">
            <v>1.0509314823729023</v>
          </cell>
          <cell r="J30">
            <v>8.4799833036605266E-2</v>
          </cell>
        </row>
        <row r="31">
          <cell r="I31">
            <v>0.9999930556037806</v>
          </cell>
          <cell r="J31">
            <v>0</v>
          </cell>
        </row>
        <row r="32">
          <cell r="I32">
            <v>1.0175799405480856</v>
          </cell>
          <cell r="J32">
            <v>0.14511454216368636</v>
          </cell>
        </row>
        <row r="36">
          <cell r="I36">
            <v>1.0004505170468898</v>
          </cell>
          <cell r="J36">
            <v>0</v>
          </cell>
        </row>
        <row r="37">
          <cell r="I37">
            <v>1.3357547365452067</v>
          </cell>
          <cell r="J37">
            <v>8.0377294916929957E-3</v>
          </cell>
        </row>
        <row r="38">
          <cell r="I38">
            <v>0.99878966451076678</v>
          </cell>
          <cell r="J38">
            <v>0</v>
          </cell>
        </row>
        <row r="39">
          <cell r="I39">
            <v>4.696003267330612</v>
          </cell>
          <cell r="J39">
            <v>0.45182074185204901</v>
          </cell>
        </row>
        <row r="40">
          <cell r="I40">
            <v>1.0004850006521924</v>
          </cell>
          <cell r="J40">
            <v>0</v>
          </cell>
        </row>
        <row r="41">
          <cell r="I41">
            <v>1.1685917798304017</v>
          </cell>
          <cell r="J41">
            <v>0.10615671547071674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oRaf1"/>
      <sheetName val="OptoAKT"/>
      <sheetName val="RGC"/>
      <sheetName val="2A-CGC-ORF"/>
      <sheetName val="Final statistics"/>
    </sheetNames>
    <sheetDataSet>
      <sheetData sheetId="0"/>
      <sheetData sheetId="1"/>
      <sheetData sheetId="2"/>
      <sheetData sheetId="3"/>
      <sheetData sheetId="4">
        <row r="17">
          <cell r="C17" t="str">
            <v>OptoRaf1</v>
          </cell>
          <cell r="F17">
            <v>0.23643800229621126</v>
          </cell>
          <cell r="G17">
            <v>4.2408151549942534E-2</v>
          </cell>
          <cell r="K17">
            <v>0.51827323162274619</v>
          </cell>
          <cell r="L17">
            <v>2.5416088765603306E-2</v>
          </cell>
        </row>
        <row r="18">
          <cell r="F18">
            <v>0.2312741846323936</v>
          </cell>
          <cell r="G18">
            <v>3.7244333886124956E-2</v>
          </cell>
          <cell r="K18">
            <v>0.20161759948236815</v>
          </cell>
          <cell r="L18">
            <v>1.6564218699450017E-2</v>
          </cell>
        </row>
        <row r="19">
          <cell r="F19">
            <v>0.65440222428174244</v>
          </cell>
          <cell r="G19">
            <v>8.2483781278961943E-3</v>
          </cell>
          <cell r="K19">
            <v>0.63398778184156579</v>
          </cell>
          <cell r="L19">
            <v>2.7028656404485818E-3</v>
          </cell>
        </row>
        <row r="20">
          <cell r="F20">
            <v>0.19543537317700888</v>
          </cell>
          <cell r="G20">
            <v>1.274306548470118E-2</v>
          </cell>
          <cell r="K20">
            <v>0.13296266293541498</v>
          </cell>
          <cell r="L20">
            <v>2.1724721997201657E-3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ith endo exo"/>
    </sheetNames>
    <sheetDataSet>
      <sheetData sheetId="0"/>
      <sheetData sheetId="1">
        <row r="21">
          <cell r="V21" t="str">
            <v>Dark</v>
          </cell>
          <cell r="W21" t="str">
            <v>Light</v>
          </cell>
        </row>
        <row r="22">
          <cell r="V22">
            <v>1</v>
          </cell>
          <cell r="W22">
            <v>0.83212640808071636</v>
          </cell>
          <cell r="X22">
            <v>2.0583231990786856E-2</v>
          </cell>
        </row>
        <row r="23">
          <cell r="V23">
            <v>1</v>
          </cell>
          <cell r="W23">
            <v>4.1406251064307078</v>
          </cell>
          <cell r="X23">
            <v>0.58026540048952691</v>
          </cell>
        </row>
        <row r="24">
          <cell r="V24">
            <v>1</v>
          </cell>
          <cell r="W24">
            <v>0.93949524640692683</v>
          </cell>
          <cell r="X24">
            <v>0.11459671843731596</v>
          </cell>
        </row>
        <row r="25">
          <cell r="V25">
            <v>1</v>
          </cell>
          <cell r="W25">
            <v>4.2097187740838402</v>
          </cell>
          <cell r="X25">
            <v>0.17379561516636971</v>
          </cell>
        </row>
        <row r="26">
          <cell r="V26">
            <v>1</v>
          </cell>
          <cell r="W26">
            <v>0.98800866377927432</v>
          </cell>
          <cell r="X26">
            <v>9.4555528967414301E-2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26FFC-78CA-498C-BE7E-EE01BED99A2C}">
  <dimension ref="A1:H63"/>
  <sheetViews>
    <sheetView workbookViewId="0">
      <selection activeCell="F35" sqref="F35"/>
    </sheetView>
  </sheetViews>
  <sheetFormatPr defaultRowHeight="13.8"/>
  <cols>
    <col min="2" max="2" width="17.88671875" customWidth="1"/>
    <col min="3" max="3" width="8.88671875" customWidth="1"/>
  </cols>
  <sheetData>
    <row r="1" spans="1:8">
      <c r="A1" t="s">
        <v>13</v>
      </c>
    </row>
    <row r="5" spans="1:8">
      <c r="C5" t="s">
        <v>14</v>
      </c>
      <c r="D5" s="8">
        <v>0</v>
      </c>
      <c r="E5" s="8">
        <v>5</v>
      </c>
      <c r="F5" s="8">
        <v>10</v>
      </c>
      <c r="G5" s="8">
        <v>20</v>
      </c>
      <c r="H5" s="8">
        <v>60</v>
      </c>
    </row>
    <row r="6" spans="1:8">
      <c r="B6" s="13" t="s">
        <v>15</v>
      </c>
      <c r="C6" t="s">
        <v>17</v>
      </c>
      <c r="D6" s="9">
        <v>0</v>
      </c>
      <c r="E6" s="9">
        <v>0.72488730354516928</v>
      </c>
      <c r="F6" s="9">
        <v>0.85888218451474763</v>
      </c>
      <c r="G6" s="9">
        <v>0.80165423949802372</v>
      </c>
      <c r="H6" s="9">
        <v>0.47088042137547087</v>
      </c>
    </row>
    <row r="7" spans="1:8">
      <c r="B7" s="13"/>
      <c r="C7" t="s">
        <v>18</v>
      </c>
      <c r="D7" s="9">
        <v>2.5650713219470083E-2</v>
      </c>
      <c r="E7" s="9">
        <v>0.99963700073711048</v>
      </c>
      <c r="F7" s="9">
        <v>0.96787456523430104</v>
      </c>
      <c r="G7" s="9">
        <v>0.52708974601163805</v>
      </c>
      <c r="H7" s="9">
        <v>0.47115822693380449</v>
      </c>
    </row>
    <row r="8" spans="1:8">
      <c r="B8" s="13"/>
      <c r="C8" t="s">
        <v>19</v>
      </c>
      <c r="D8" s="9">
        <v>1.4505960046067657E-2</v>
      </c>
      <c r="E8" s="9">
        <v>0.71548880887406896</v>
      </c>
      <c r="F8" s="9">
        <v>0.60955215909196558</v>
      </c>
      <c r="G8" s="9">
        <v>0.78945152630352822</v>
      </c>
      <c r="H8" s="9">
        <v>0.61496544985284307</v>
      </c>
    </row>
    <row r="9" spans="1:8">
      <c r="D9" s="8"/>
      <c r="E9" s="8"/>
      <c r="F9" s="8"/>
      <c r="G9" s="8"/>
      <c r="H9" s="8"/>
    </row>
    <row r="10" spans="1:8">
      <c r="C10" t="s">
        <v>16</v>
      </c>
      <c r="D10" s="9">
        <f>AVERAGE(D6:D8)</f>
        <v>1.3385557755179247E-2</v>
      </c>
      <c r="E10" s="9">
        <f>AVERAGE(E6:E8)</f>
        <v>0.81333770438544961</v>
      </c>
      <c r="F10" s="9">
        <f>AVERAGE(F6:F8)</f>
        <v>0.81210296961367145</v>
      </c>
      <c r="G10" s="9">
        <f>AVERAGE(G6:G8)</f>
        <v>0.70606517060439666</v>
      </c>
      <c r="H10" s="9">
        <f>AVERAGE(H6:H8)</f>
        <v>0.51900136605403946</v>
      </c>
    </row>
    <row r="12" spans="1:8">
      <c r="C12" t="s">
        <v>22</v>
      </c>
      <c r="D12" s="8">
        <f>STDEV(D6:D8)</f>
        <v>1.2862007935658617E-2</v>
      </c>
      <c r="E12" s="8">
        <f>STDEV(E6:E8)</f>
        <v>0.16140834486284644</v>
      </c>
      <c r="F12" s="8">
        <f>STDEV(F6:F8)</f>
        <v>0.18368439753005411</v>
      </c>
      <c r="G12" s="8">
        <f>STDEV(G6:G8)</f>
        <v>0.15511730563816972</v>
      </c>
      <c r="H12" s="8">
        <f>STDEV(H6:H8)</f>
        <v>8.3107450499277549E-2</v>
      </c>
    </row>
    <row r="13" spans="1:8">
      <c r="C13" t="s">
        <v>21</v>
      </c>
      <c r="D13" s="8">
        <f>D12/2</f>
        <v>6.4310039678293083E-3</v>
      </c>
      <c r="E13" s="8">
        <f t="shared" ref="E13:G13" si="0">E12/2</f>
        <v>8.0704172431423221E-2</v>
      </c>
      <c r="F13" s="8">
        <f t="shared" si="0"/>
        <v>9.1842198765027055E-2</v>
      </c>
      <c r="G13" s="8">
        <f t="shared" si="0"/>
        <v>7.7558652819084861E-2</v>
      </c>
      <c r="H13" s="8">
        <f>H12/2</f>
        <v>4.1553725249638775E-2</v>
      </c>
    </row>
    <row r="18" spans="1:8">
      <c r="A18" t="s">
        <v>20</v>
      </c>
    </row>
    <row r="21" spans="1:8">
      <c r="B21" s="8"/>
    </row>
    <row r="22" spans="1:8">
      <c r="B22" s="8"/>
      <c r="C22" t="s">
        <v>14</v>
      </c>
      <c r="D22" s="8">
        <v>0</v>
      </c>
      <c r="E22" s="8">
        <v>5</v>
      </c>
      <c r="F22" s="8">
        <v>10</v>
      </c>
      <c r="G22" s="8">
        <v>20</v>
      </c>
      <c r="H22" s="8">
        <v>60</v>
      </c>
    </row>
    <row r="23" spans="1:8">
      <c r="B23" s="13" t="s">
        <v>15</v>
      </c>
      <c r="C23" t="s">
        <v>17</v>
      </c>
      <c r="D23" s="10">
        <v>1.0002801443747813</v>
      </c>
      <c r="E23" s="10">
        <v>0.57788664456076921</v>
      </c>
      <c r="F23" s="10">
        <v>0.26452207834429581</v>
      </c>
      <c r="G23" s="10">
        <v>2.0698058569466996E-2</v>
      </c>
      <c r="H23" s="10">
        <v>6.5345919019874354E-2</v>
      </c>
    </row>
    <row r="24" spans="1:8">
      <c r="B24" s="13"/>
      <c r="C24" t="s">
        <v>18</v>
      </c>
      <c r="D24" s="10">
        <v>0.96018921431155735</v>
      </c>
      <c r="E24" s="10">
        <v>0.60681510620797519</v>
      </c>
      <c r="F24" s="10">
        <v>0.31058998975987306</v>
      </c>
      <c r="G24" s="10">
        <v>3.3572075627507025E-2</v>
      </c>
      <c r="H24" s="10">
        <v>1.3204043213531418E-4</v>
      </c>
    </row>
    <row r="25" spans="1:8">
      <c r="B25" s="13"/>
      <c r="C25" t="s">
        <v>19</v>
      </c>
      <c r="D25" s="10">
        <v>0.78540943700461296</v>
      </c>
      <c r="E25" s="10">
        <v>1.0005402479351118</v>
      </c>
      <c r="F25" s="10">
        <v>0.76300068270812182</v>
      </c>
      <c r="G25" s="10">
        <v>0.16237056835561675</v>
      </c>
      <c r="H25" s="10">
        <v>3.0866196090707185E-4</v>
      </c>
    </row>
    <row r="26" spans="1:8">
      <c r="D26" s="8"/>
      <c r="E26" s="9"/>
      <c r="F26" s="8"/>
      <c r="G26" s="9"/>
      <c r="H26" s="9"/>
    </row>
    <row r="27" spans="1:8">
      <c r="C27" t="s">
        <v>16</v>
      </c>
      <c r="D27" s="11">
        <f>AVERAGE(D23:D25)</f>
        <v>0.91529293189698391</v>
      </c>
      <c r="E27" s="11">
        <f t="shared" ref="E27:H27" si="1">AVERAGE(E23:E25)</f>
        <v>0.72841399956795205</v>
      </c>
      <c r="F27" s="11">
        <f t="shared" si="1"/>
        <v>0.4460375836040969</v>
      </c>
      <c r="G27" s="11">
        <f t="shared" si="1"/>
        <v>7.2213567517530261E-2</v>
      </c>
      <c r="H27" s="11">
        <f t="shared" si="1"/>
        <v>2.1928873804305582E-2</v>
      </c>
    </row>
    <row r="28" spans="1:8">
      <c r="D28" s="8"/>
      <c r="E28" s="8"/>
      <c r="F28" s="8"/>
      <c r="G28" s="8"/>
      <c r="H28" s="8"/>
    </row>
    <row r="29" spans="1:8">
      <c r="C29" t="s">
        <v>22</v>
      </c>
      <c r="D29" s="8">
        <f>STDEV(D23:D25)</f>
        <v>0.11425459444777671</v>
      </c>
      <c r="E29" s="8">
        <f t="shared" ref="E29:H29" si="2">STDEV(E23:E25)</f>
        <v>0.23611170081363472</v>
      </c>
      <c r="F29" s="8">
        <f t="shared" si="2"/>
        <v>0.27546282464385158</v>
      </c>
      <c r="G29" s="8">
        <f t="shared" si="2"/>
        <v>7.8343146981032882E-2</v>
      </c>
      <c r="H29" s="8">
        <f t="shared" si="2"/>
        <v>3.7600367820397239E-2</v>
      </c>
    </row>
    <row r="30" spans="1:8">
      <c r="C30" t="s">
        <v>21</v>
      </c>
      <c r="D30" s="8">
        <f>D29/2</f>
        <v>5.7127297223888353E-2</v>
      </c>
      <c r="E30" s="8">
        <f t="shared" ref="E30:H30" si="3">E29/2</f>
        <v>0.11805585040681736</v>
      </c>
      <c r="F30" s="8">
        <f t="shared" si="3"/>
        <v>0.13773141232192579</v>
      </c>
      <c r="G30" s="8">
        <f t="shared" si="3"/>
        <v>3.9171573490516441E-2</v>
      </c>
      <c r="H30" s="8">
        <f t="shared" si="3"/>
        <v>1.8800183910198619E-2</v>
      </c>
    </row>
    <row r="34" spans="1:8">
      <c r="A34" t="s">
        <v>23</v>
      </c>
    </row>
    <row r="38" spans="1:8">
      <c r="C38" t="s">
        <v>14</v>
      </c>
      <c r="D38" s="8">
        <v>0</v>
      </c>
      <c r="E38" s="8">
        <v>5</v>
      </c>
      <c r="F38" s="8">
        <v>10</v>
      </c>
      <c r="G38" s="8">
        <v>20</v>
      </c>
      <c r="H38" s="8">
        <v>60</v>
      </c>
    </row>
    <row r="39" spans="1:8">
      <c r="B39" s="13" t="s">
        <v>15</v>
      </c>
      <c r="C39" t="s">
        <v>17</v>
      </c>
      <c r="D39" s="9">
        <v>-2.0710297579543967E-4</v>
      </c>
      <c r="E39" s="9">
        <v>0.64490002837242222</v>
      </c>
      <c r="F39" s="9">
        <v>0.83391285881305122</v>
      </c>
      <c r="G39" s="9">
        <v>1.0001571587024705</v>
      </c>
      <c r="H39" s="9">
        <v>0.99978294140545287</v>
      </c>
    </row>
    <row r="40" spans="1:8">
      <c r="B40" s="13"/>
      <c r="C40" t="s">
        <v>18</v>
      </c>
      <c r="D40" s="9">
        <v>5.4089838231621307E-2</v>
      </c>
      <c r="E40" s="9">
        <v>0.57798452788290855</v>
      </c>
      <c r="F40" s="9">
        <v>0.84331507879460377</v>
      </c>
      <c r="G40" s="9">
        <v>0.63554426950128562</v>
      </c>
      <c r="H40" s="9">
        <v>0.81992507243779267</v>
      </c>
    </row>
    <row r="41" spans="1:8">
      <c r="B41" s="13"/>
      <c r="C41" t="s">
        <v>19</v>
      </c>
      <c r="D41" s="9">
        <v>3.0513868916178953E-4</v>
      </c>
      <c r="E41" s="9">
        <v>0.2620829860800889</v>
      </c>
      <c r="F41" s="9">
        <v>0.54022694899606838</v>
      </c>
      <c r="G41" s="9">
        <v>0.65554782639715681</v>
      </c>
      <c r="H41" s="9">
        <v>1.0004044790672924</v>
      </c>
    </row>
    <row r="42" spans="1:8">
      <c r="D42" s="9"/>
      <c r="E42" s="9"/>
      <c r="F42" s="9"/>
      <c r="G42" s="9"/>
      <c r="H42" s="9"/>
    </row>
    <row r="43" spans="1:8">
      <c r="C43" t="s">
        <v>16</v>
      </c>
      <c r="D43" s="9">
        <f>AVERAGE(D39:D42)</f>
        <v>1.806262464832922E-2</v>
      </c>
      <c r="E43" s="9">
        <f>AVERAGE(E39:E42)</f>
        <v>0.4949891807784732</v>
      </c>
      <c r="F43" s="9">
        <f>AVERAGE(F39:F42)</f>
        <v>0.73915162886790775</v>
      </c>
      <c r="G43" s="9">
        <f>AVERAGE(G39:G42)</f>
        <v>0.76374975153363767</v>
      </c>
      <c r="H43" s="9">
        <f>AVERAGE(H39:H42)</f>
        <v>0.94003749763684608</v>
      </c>
    </row>
    <row r="45" spans="1:8">
      <c r="C45" t="s">
        <v>22</v>
      </c>
      <c r="D45" s="8">
        <f>STDEV(D39:D42)</f>
        <v>3.1201533404833469E-2</v>
      </c>
      <c r="E45" s="8">
        <f>STDEV(E39:E42)</f>
        <v>0.20445877994867792</v>
      </c>
      <c r="F45" s="8">
        <f>STDEV(F39:F42)</f>
        <v>0.17233795760577722</v>
      </c>
      <c r="G45" s="8">
        <f>STDEV(G39:G42)</f>
        <v>0.20497897988657138</v>
      </c>
      <c r="H45" s="8">
        <f>STDEV(H39:H42)</f>
        <v>0.10402087575417207</v>
      </c>
    </row>
    <row r="46" spans="1:8">
      <c r="C46" t="s">
        <v>21</v>
      </c>
      <c r="D46" s="8">
        <f>D45/2</f>
        <v>1.5600766702416734E-2</v>
      </c>
      <c r="E46" s="8">
        <f t="shared" ref="E46:H46" si="4">E45/2</f>
        <v>0.10222938997433896</v>
      </c>
      <c r="F46" s="8">
        <f t="shared" si="4"/>
        <v>8.616897880288861E-2</v>
      </c>
      <c r="G46" s="8">
        <f t="shared" si="4"/>
        <v>0.10248948994328569</v>
      </c>
      <c r="H46" s="8">
        <f t="shared" si="4"/>
        <v>5.2010437877086035E-2</v>
      </c>
    </row>
    <row r="51" spans="1:8">
      <c r="A51" t="s">
        <v>24</v>
      </c>
    </row>
    <row r="55" spans="1:8">
      <c r="C55" t="s">
        <v>14</v>
      </c>
      <c r="D55" s="8">
        <v>0</v>
      </c>
      <c r="E55" s="8">
        <v>5</v>
      </c>
      <c r="F55" s="8">
        <v>10</v>
      </c>
      <c r="G55" s="8">
        <v>20</v>
      </c>
      <c r="H55" s="8">
        <v>60</v>
      </c>
    </row>
    <row r="56" spans="1:8">
      <c r="B56" s="13" t="s">
        <v>15</v>
      </c>
      <c r="C56" t="s">
        <v>17</v>
      </c>
      <c r="D56" s="9">
        <v>0.99852022918875505</v>
      </c>
      <c r="E56" s="9">
        <v>0.2868962421799377</v>
      </c>
      <c r="F56" s="9">
        <v>0.58867465985323575</v>
      </c>
      <c r="G56" s="9">
        <v>-6.0617637794352866E-5</v>
      </c>
      <c r="H56" s="9">
        <v>0.19357615445825874</v>
      </c>
    </row>
    <row r="57" spans="1:8">
      <c r="B57" s="13"/>
      <c r="C57" t="s">
        <v>18</v>
      </c>
      <c r="D57" s="9">
        <v>0.96719884239454812</v>
      </c>
      <c r="E57" s="9">
        <v>0.93186826614639362</v>
      </c>
      <c r="F57" s="9">
        <v>0.38471614887096645</v>
      </c>
      <c r="G57" s="9">
        <v>0.1229023443093598</v>
      </c>
      <c r="H57" s="9">
        <v>3.3352878315628519E-2</v>
      </c>
    </row>
    <row r="58" spans="1:8">
      <c r="B58" s="13"/>
      <c r="C58" t="s">
        <v>19</v>
      </c>
      <c r="D58" s="9">
        <v>0.99968821376701988</v>
      </c>
      <c r="E58" s="9">
        <v>0.63936235278784792</v>
      </c>
      <c r="F58" s="9">
        <v>0.39533098670781552</v>
      </c>
      <c r="G58" s="9">
        <v>0.20593285427365213</v>
      </c>
      <c r="H58" s="9">
        <v>-4.1364217490066099E-4</v>
      </c>
    </row>
    <row r="59" spans="1:8">
      <c r="D59" s="8"/>
      <c r="E59" s="8"/>
      <c r="F59" s="8"/>
      <c r="G59" s="8"/>
      <c r="H59" s="8"/>
    </row>
    <row r="60" spans="1:8">
      <c r="C60" t="s">
        <v>16</v>
      </c>
      <c r="D60" s="9">
        <f>AVERAGE(D55:D58)</f>
        <v>0.74135182133758082</v>
      </c>
      <c r="E60" s="9">
        <f t="shared" ref="E60:H60" si="5">AVERAGE(E55:E58)</f>
        <v>1.7145317152785449</v>
      </c>
      <c r="F60" s="9">
        <f t="shared" si="5"/>
        <v>2.8421804488580045</v>
      </c>
      <c r="G60" s="9">
        <f t="shared" si="5"/>
        <v>5.0821936452363046</v>
      </c>
      <c r="H60" s="9">
        <f t="shared" si="5"/>
        <v>15.056628847649746</v>
      </c>
    </row>
    <row r="61" spans="1:8">
      <c r="D61" s="8"/>
      <c r="E61" s="8"/>
      <c r="F61" s="8"/>
      <c r="G61" s="8"/>
      <c r="H61" s="8"/>
    </row>
    <row r="62" spans="1:8">
      <c r="C62" t="s">
        <v>22</v>
      </c>
      <c r="D62" s="8">
        <f>STDEV(D56,D57,D58)</f>
        <v>1.8429834105175649E-2</v>
      </c>
      <c r="E62" s="8">
        <f t="shared" ref="E62:H62" si="6">STDEV(E56,E57,E58)</f>
        <v>0.32295019744437647</v>
      </c>
      <c r="F62" s="8">
        <f t="shared" si="6"/>
        <v>0.11481399807933551</v>
      </c>
      <c r="G62" s="8">
        <f t="shared" si="6"/>
        <v>0.10363981383126822</v>
      </c>
      <c r="H62" s="8">
        <f t="shared" si="6"/>
        <v>0.10363696036460594</v>
      </c>
    </row>
    <row r="63" spans="1:8">
      <c r="C63" t="s">
        <v>21</v>
      </c>
      <c r="D63" s="8">
        <f>D62/2</f>
        <v>9.2149170525878243E-3</v>
      </c>
      <c r="E63" s="8">
        <f t="shared" ref="E63:H63" si="7">E62/2</f>
        <v>0.16147509872218824</v>
      </c>
      <c r="F63" s="8">
        <f t="shared" si="7"/>
        <v>5.7406999039667755E-2</v>
      </c>
      <c r="G63" s="8">
        <f t="shared" si="7"/>
        <v>5.1819906915634109E-2</v>
      </c>
      <c r="H63" s="8">
        <f t="shared" si="7"/>
        <v>5.1818480182302971E-2</v>
      </c>
    </row>
  </sheetData>
  <mergeCells count="4">
    <mergeCell ref="B6:B8"/>
    <mergeCell ref="B23:B25"/>
    <mergeCell ref="B39:B41"/>
    <mergeCell ref="B56:B58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403F6-F210-466F-B71E-50D516DB02CA}">
  <dimension ref="A8:H39"/>
  <sheetViews>
    <sheetView tabSelected="1" workbookViewId="0">
      <selection activeCell="P12" sqref="P12"/>
    </sheetView>
  </sheetViews>
  <sheetFormatPr defaultRowHeight="13.8"/>
  <sheetData>
    <row r="8" spans="1:8">
      <c r="B8" t="s">
        <v>25</v>
      </c>
      <c r="D8" t="s">
        <v>26</v>
      </c>
      <c r="F8" t="s">
        <v>27</v>
      </c>
    </row>
    <row r="9" spans="1:8">
      <c r="B9" t="s">
        <v>28</v>
      </c>
      <c r="C9" t="s">
        <v>29</v>
      </c>
      <c r="D9" t="s">
        <v>28</v>
      </c>
      <c r="E9" t="s">
        <v>29</v>
      </c>
      <c r="F9" t="s">
        <v>28</v>
      </c>
      <c r="G9" t="s">
        <v>29</v>
      </c>
    </row>
    <row r="10" spans="1:8">
      <c r="A10" t="s">
        <v>30</v>
      </c>
      <c r="B10">
        <v>1</v>
      </c>
      <c r="C10">
        <v>0.82658147342385768</v>
      </c>
      <c r="D10">
        <v>1</v>
      </c>
      <c r="E10">
        <v>4.6110040512836941</v>
      </c>
      <c r="F10">
        <v>1</v>
      </c>
      <c r="G10">
        <v>1.1018270372429939</v>
      </c>
    </row>
    <row r="11" spans="1:8">
      <c r="C11">
        <v>0.7886661193581066</v>
      </c>
      <c r="E11">
        <v>4.0159505904590382</v>
      </c>
      <c r="G11">
        <v>1.0924903864251894</v>
      </c>
    </row>
    <row r="12" spans="1:8">
      <c r="C12">
        <v>1.203238146438816</v>
      </c>
      <c r="E12" s="17">
        <v>4.0022016805087892</v>
      </c>
      <c r="G12">
        <v>0.7697085676696398</v>
      </c>
      <c r="H12" s="12"/>
    </row>
    <row r="13" spans="1:8">
      <c r="A13" t="s">
        <v>31</v>
      </c>
      <c r="C13">
        <f>AVERAGE(C10:C12)</f>
        <v>0.93949524640692683</v>
      </c>
      <c r="E13">
        <f>AVERAGE(E10:E12)</f>
        <v>4.2097187740838402</v>
      </c>
      <c r="G13">
        <f t="shared" ref="G13" si="0">AVERAGE(G10:G12)</f>
        <v>0.98800866377927432</v>
      </c>
      <c r="H13" s="12"/>
    </row>
    <row r="14" spans="1:8">
      <c r="A14" t="s">
        <v>32</v>
      </c>
      <c r="C14">
        <f>STDEV(C10:C12)</f>
        <v>0.22919343687463192</v>
      </c>
      <c r="E14">
        <f>STDEV(E10:E12)</f>
        <v>0.34759123033273942</v>
      </c>
      <c r="G14">
        <f t="shared" ref="G14" si="1">STDEV(G10:G12)</f>
        <v>0.1891110579348286</v>
      </c>
      <c r="H14" s="12"/>
    </row>
    <row r="15" spans="1:8">
      <c r="C15">
        <f>C14/2</f>
        <v>0.11459671843731596</v>
      </c>
      <c r="E15">
        <f t="shared" ref="E15:G15" si="2">E14/2</f>
        <v>0.17379561516636971</v>
      </c>
      <c r="G15">
        <f t="shared" si="2"/>
        <v>9.4555528967414301E-2</v>
      </c>
      <c r="H15" s="12"/>
    </row>
    <row r="18" spans="1:7">
      <c r="B18">
        <v>1</v>
      </c>
      <c r="C18">
        <v>0.78925443584709798</v>
      </c>
      <c r="F18">
        <v>1</v>
      </c>
      <c r="G18">
        <v>5.4110751227115168</v>
      </c>
    </row>
    <row r="19" spans="1:7">
      <c r="A19" t="s">
        <v>33</v>
      </c>
      <c r="C19">
        <v>0.87134365552359849</v>
      </c>
      <c r="G19">
        <v>3.1362127378347329</v>
      </c>
    </row>
    <row r="20" spans="1:7">
      <c r="C20">
        <v>0.8357811328714525</v>
      </c>
      <c r="G20" s="17">
        <v>3.8745874587458742</v>
      </c>
    </row>
    <row r="21" spans="1:7">
      <c r="A21" t="s">
        <v>31</v>
      </c>
      <c r="C21">
        <f>AVERAGE(C18:C20)</f>
        <v>0.83212640808071636</v>
      </c>
      <c r="G21">
        <f t="shared" ref="G21" si="3">AVERAGE(G18:G20)</f>
        <v>4.1406251064307078</v>
      </c>
    </row>
    <row r="22" spans="1:7">
      <c r="A22" t="s">
        <v>32</v>
      </c>
      <c r="C22">
        <f>STDEV(C18:C20)</f>
        <v>4.1166463981573712E-2</v>
      </c>
      <c r="E22" t="s">
        <v>32</v>
      </c>
      <c r="G22">
        <f t="shared" ref="G22" si="4">STDEV(G18:G20)</f>
        <v>1.1605308009790538</v>
      </c>
    </row>
    <row r="23" spans="1:7">
      <c r="C23">
        <f>C22/2</f>
        <v>2.0583231990786856E-2</v>
      </c>
      <c r="G23">
        <f t="shared" ref="G23" si="5">G22/2</f>
        <v>0.58026540048952691</v>
      </c>
    </row>
    <row r="35" spans="2:8">
      <c r="B35" s="13"/>
      <c r="C35" s="12"/>
      <c r="D35" s="12"/>
      <c r="F35" s="12"/>
      <c r="G35" s="12"/>
      <c r="H35" s="12"/>
    </row>
    <row r="36" spans="2:8">
      <c r="B36" s="13"/>
      <c r="C36" s="12"/>
      <c r="D36" s="12"/>
      <c r="F36" s="12"/>
      <c r="G36" s="12"/>
      <c r="H36" s="12"/>
    </row>
    <row r="37" spans="2:8">
      <c r="G37" s="12"/>
      <c r="H37" s="12"/>
    </row>
    <row r="38" spans="2:8">
      <c r="C38" s="12"/>
      <c r="D38" s="12"/>
      <c r="F38" s="12"/>
      <c r="G38" s="12"/>
      <c r="H38" s="12"/>
    </row>
    <row r="39" spans="2:8">
      <c r="C39" s="12"/>
      <c r="D39" s="12"/>
      <c r="F39" s="12"/>
      <c r="G39" s="12"/>
    </row>
  </sheetData>
  <mergeCells count="1">
    <mergeCell ref="B35:B36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V20"/>
  <sheetViews>
    <sheetView workbookViewId="0">
      <selection activeCell="B41" sqref="B41"/>
    </sheetView>
  </sheetViews>
  <sheetFormatPr defaultRowHeight="13.8"/>
  <cols>
    <col min="3" max="3" width="12.33203125" bestFit="1" customWidth="1"/>
  </cols>
  <sheetData>
    <row r="3" spans="3:22">
      <c r="D3" s="14" t="s">
        <v>0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6" spans="3:22">
      <c r="C6" s="1"/>
      <c r="D6" s="15" t="s">
        <v>1</v>
      </c>
      <c r="E6" s="15"/>
      <c r="F6" s="15"/>
      <c r="G6" s="15"/>
      <c r="H6" s="2"/>
      <c r="I6" s="15" t="s">
        <v>2</v>
      </c>
      <c r="J6" s="15"/>
      <c r="K6" s="15"/>
      <c r="L6" s="15"/>
      <c r="M6" s="1"/>
      <c r="N6" s="16" t="s">
        <v>1</v>
      </c>
      <c r="O6" s="16"/>
      <c r="P6" s="16"/>
      <c r="Q6" s="16"/>
      <c r="R6" s="3"/>
      <c r="S6" s="16" t="s">
        <v>2</v>
      </c>
      <c r="T6" s="16"/>
      <c r="U6" s="16"/>
      <c r="V6" s="16"/>
    </row>
    <row r="7" spans="3:22">
      <c r="C7" s="1"/>
      <c r="D7" s="4" t="s">
        <v>3</v>
      </c>
      <c r="E7" s="4" t="s">
        <v>4</v>
      </c>
      <c r="F7" s="4" t="s">
        <v>5</v>
      </c>
      <c r="G7" s="4" t="s">
        <v>6</v>
      </c>
      <c r="H7" s="4"/>
      <c r="I7" s="4" t="s">
        <v>3</v>
      </c>
      <c r="J7" s="4" t="s">
        <v>4</v>
      </c>
      <c r="K7" s="4" t="s">
        <v>5</v>
      </c>
      <c r="L7" s="4" t="s">
        <v>6</v>
      </c>
      <c r="M7" s="1"/>
      <c r="N7" s="5" t="s">
        <v>3</v>
      </c>
      <c r="O7" s="5" t="s">
        <v>4</v>
      </c>
      <c r="P7" s="5" t="s">
        <v>5</v>
      </c>
      <c r="Q7" s="5" t="s">
        <v>6</v>
      </c>
      <c r="R7" s="5"/>
      <c r="S7" s="5" t="s">
        <v>3</v>
      </c>
      <c r="T7" s="5" t="s">
        <v>4</v>
      </c>
      <c r="U7" s="5" t="s">
        <v>5</v>
      </c>
      <c r="V7" s="5" t="s">
        <v>6</v>
      </c>
    </row>
    <row r="8" spans="3:22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3:22">
      <c r="C9" s="1" t="s">
        <v>7</v>
      </c>
      <c r="D9" s="1">
        <v>29</v>
      </c>
      <c r="E9" s="1">
        <v>75</v>
      </c>
      <c r="F9" s="1">
        <f>SUM(D9:E9)</f>
        <v>104</v>
      </c>
      <c r="G9" s="1">
        <f>D9/F9</f>
        <v>0.27884615384615385</v>
      </c>
      <c r="H9" s="1"/>
      <c r="I9" s="1">
        <v>13</v>
      </c>
      <c r="J9" s="1">
        <v>54</v>
      </c>
      <c r="K9" s="1">
        <f>SUM(I9:J9)</f>
        <v>67</v>
      </c>
      <c r="L9" s="1">
        <f>I9/K9</f>
        <v>0.19402985074626866</v>
      </c>
      <c r="M9" s="1"/>
      <c r="N9" s="1">
        <v>56</v>
      </c>
      <c r="O9" s="1">
        <v>47</v>
      </c>
      <c r="P9" s="1">
        <f>SUM(N9:O9)</f>
        <v>103</v>
      </c>
      <c r="Q9" s="1">
        <f>N9/P9</f>
        <v>0.5436893203883495</v>
      </c>
      <c r="R9" s="1"/>
      <c r="S9">
        <v>69</v>
      </c>
      <c r="T9">
        <v>71</v>
      </c>
      <c r="U9" s="1">
        <f>SUM(S9:T9)</f>
        <v>140</v>
      </c>
      <c r="V9" s="1">
        <f>S9/U9</f>
        <v>0.49285714285714288</v>
      </c>
    </row>
    <row r="10" spans="3:22">
      <c r="C10" s="1" t="s">
        <v>8</v>
      </c>
      <c r="D10" s="1">
        <v>39</v>
      </c>
      <c r="E10" s="1">
        <v>162</v>
      </c>
      <c r="F10" s="1">
        <f t="shared" ref="F10:F12" si="0">SUM(D10:E10)</f>
        <v>201</v>
      </c>
      <c r="G10" s="1">
        <f t="shared" ref="G10:G12" si="1">D10/F10</f>
        <v>0.19402985074626866</v>
      </c>
      <c r="H10" s="1"/>
      <c r="I10" s="1">
        <v>29</v>
      </c>
      <c r="J10" s="1">
        <v>79</v>
      </c>
      <c r="K10" s="1">
        <f t="shared" ref="K10:K12" si="2">SUM(I10:J10)</f>
        <v>108</v>
      </c>
      <c r="L10" s="1">
        <f t="shared" ref="L10:L12" si="3">I10/K10</f>
        <v>0.26851851851851855</v>
      </c>
      <c r="M10" s="1"/>
      <c r="N10" s="1">
        <v>52</v>
      </c>
      <c r="O10" s="1">
        <v>229</v>
      </c>
      <c r="P10" s="1">
        <f t="shared" ref="P10:P12" si="4">SUM(N10:O10)</f>
        <v>281</v>
      </c>
      <c r="Q10" s="1">
        <f t="shared" ref="Q10:Q12" si="5">N10/P10</f>
        <v>0.18505338078291814</v>
      </c>
      <c r="R10" s="1"/>
      <c r="S10" s="1">
        <v>48</v>
      </c>
      <c r="T10" s="1">
        <v>172</v>
      </c>
      <c r="U10" s="1">
        <f t="shared" ref="U10:U12" si="6">SUM(S10:T10)</f>
        <v>220</v>
      </c>
      <c r="V10" s="1">
        <f t="shared" ref="V10:V12" si="7">S10/U10</f>
        <v>0.21818181818181817</v>
      </c>
    </row>
    <row r="11" spans="3:22">
      <c r="C11" s="1" t="s">
        <v>9</v>
      </c>
      <c r="D11" s="1">
        <v>168</v>
      </c>
      <c r="E11" s="1">
        <v>92</v>
      </c>
      <c r="F11" s="1">
        <f t="shared" si="0"/>
        <v>260</v>
      </c>
      <c r="G11" s="1">
        <f t="shared" si="1"/>
        <v>0.64615384615384619</v>
      </c>
      <c r="H11" s="1"/>
      <c r="I11" s="1">
        <v>165</v>
      </c>
      <c r="J11" s="1">
        <v>84</v>
      </c>
      <c r="K11" s="1">
        <f t="shared" si="2"/>
        <v>249</v>
      </c>
      <c r="L11" s="1">
        <f t="shared" si="3"/>
        <v>0.66265060240963858</v>
      </c>
      <c r="M11" s="1"/>
      <c r="N11" s="1">
        <v>226</v>
      </c>
      <c r="O11" s="1">
        <v>132</v>
      </c>
      <c r="P11" s="1">
        <f t="shared" si="4"/>
        <v>358</v>
      </c>
      <c r="Q11" s="1">
        <f t="shared" si="5"/>
        <v>0.63128491620111726</v>
      </c>
      <c r="R11" s="1"/>
      <c r="S11" s="1">
        <v>177</v>
      </c>
      <c r="T11" s="1">
        <v>101</v>
      </c>
      <c r="U11" s="1">
        <f t="shared" si="6"/>
        <v>278</v>
      </c>
      <c r="V11" s="1">
        <f t="shared" si="7"/>
        <v>0.63669064748201443</v>
      </c>
    </row>
    <row r="12" spans="3:22">
      <c r="C12" s="1" t="s">
        <v>12</v>
      </c>
      <c r="D12" s="1">
        <v>56</v>
      </c>
      <c r="E12" s="1">
        <v>213</v>
      </c>
      <c r="F12" s="1">
        <f t="shared" si="0"/>
        <v>269</v>
      </c>
      <c r="G12" s="1">
        <f t="shared" si="1"/>
        <v>0.20817843866171004</v>
      </c>
      <c r="H12" s="1"/>
      <c r="I12" s="1">
        <v>19</v>
      </c>
      <c r="J12" s="1">
        <v>85</v>
      </c>
      <c r="K12" s="1">
        <f t="shared" si="2"/>
        <v>104</v>
      </c>
      <c r="L12" s="1">
        <f t="shared" si="3"/>
        <v>0.18269230769230768</v>
      </c>
      <c r="M12" s="1"/>
      <c r="N12" s="1">
        <v>48</v>
      </c>
      <c r="O12" s="1">
        <v>319</v>
      </c>
      <c r="P12" s="1">
        <f t="shared" si="4"/>
        <v>367</v>
      </c>
      <c r="Q12" s="1">
        <f t="shared" si="5"/>
        <v>0.13079019073569481</v>
      </c>
      <c r="R12" s="1"/>
      <c r="S12" s="1">
        <v>10</v>
      </c>
      <c r="T12" s="1">
        <v>64</v>
      </c>
      <c r="U12" s="1">
        <f t="shared" si="6"/>
        <v>74</v>
      </c>
      <c r="V12" s="1">
        <f t="shared" si="7"/>
        <v>0.13513513513513514</v>
      </c>
    </row>
    <row r="15" spans="3:22">
      <c r="C15" s="1"/>
      <c r="D15" s="6" t="s">
        <v>6</v>
      </c>
      <c r="E15" s="6" t="s">
        <v>6</v>
      </c>
      <c r="F15" s="6" t="s">
        <v>10</v>
      </c>
      <c r="G15" s="6" t="s">
        <v>11</v>
      </c>
      <c r="H15" s="1"/>
      <c r="I15" s="3" t="s">
        <v>6</v>
      </c>
      <c r="J15" s="3" t="s">
        <v>6</v>
      </c>
      <c r="K15" s="3" t="s">
        <v>10</v>
      </c>
      <c r="L15" s="3" t="s">
        <v>11</v>
      </c>
    </row>
    <row r="16" spans="3:22">
      <c r="C16" s="1"/>
      <c r="D16" s="7"/>
      <c r="E16" s="7"/>
      <c r="F16" s="7"/>
      <c r="G16" s="7"/>
      <c r="H16" s="1"/>
      <c r="I16" s="5"/>
      <c r="J16" s="5"/>
      <c r="K16" s="5"/>
      <c r="L16" s="5"/>
    </row>
    <row r="17" spans="3:12">
      <c r="C17" s="1" t="s">
        <v>7</v>
      </c>
      <c r="D17" s="7">
        <v>0.27884615384615385</v>
      </c>
      <c r="E17" s="7">
        <v>0.19402985074626866</v>
      </c>
      <c r="F17" s="7">
        <f>AVERAGE(D17,E17)</f>
        <v>0.23643800229621126</v>
      </c>
      <c r="G17" s="7">
        <f>_xlfn.STDEV.P(D17,E17)</f>
        <v>4.2408151549942534E-2</v>
      </c>
      <c r="H17" s="1"/>
      <c r="I17" s="5">
        <v>0.5436893203883495</v>
      </c>
      <c r="J17" s="5">
        <v>0.49285714285714288</v>
      </c>
      <c r="K17" s="5">
        <f>AVERAGE(I17,J17)</f>
        <v>0.51827323162274619</v>
      </c>
      <c r="L17" s="5">
        <f>_xlfn.STDEV.P(I17,J17)</f>
        <v>2.5416088765603306E-2</v>
      </c>
    </row>
    <row r="18" spans="3:12">
      <c r="C18" s="1" t="s">
        <v>8</v>
      </c>
      <c r="D18" s="7">
        <v>0.19402985074626866</v>
      </c>
      <c r="E18" s="7">
        <v>0.26851851851851855</v>
      </c>
      <c r="F18" s="7">
        <f t="shared" ref="F18:F20" si="8">AVERAGE(D18,E18)</f>
        <v>0.2312741846323936</v>
      </c>
      <c r="G18" s="7">
        <f t="shared" ref="G18:G20" si="9">_xlfn.STDEV.P(D18,E18)</f>
        <v>3.7244333886124956E-2</v>
      </c>
      <c r="H18" s="1"/>
      <c r="I18" s="5">
        <v>0.18505338078291814</v>
      </c>
      <c r="J18" s="5">
        <v>0.21818181818181817</v>
      </c>
      <c r="K18" s="5">
        <f t="shared" ref="K18:K20" si="10">AVERAGE(I18,J18)</f>
        <v>0.20161759948236815</v>
      </c>
      <c r="L18" s="5">
        <f t="shared" ref="L18:L20" si="11">_xlfn.STDEV.P(I18,J18)</f>
        <v>1.6564218699450017E-2</v>
      </c>
    </row>
    <row r="19" spans="3:12">
      <c r="C19" s="1" t="s">
        <v>9</v>
      </c>
      <c r="D19" s="7">
        <v>0.64615384615384619</v>
      </c>
      <c r="E19" s="7">
        <v>0.66265060240963858</v>
      </c>
      <c r="F19" s="7">
        <f t="shared" si="8"/>
        <v>0.65440222428174244</v>
      </c>
      <c r="G19" s="7">
        <f t="shared" si="9"/>
        <v>8.2483781278961943E-3</v>
      </c>
      <c r="H19" s="1"/>
      <c r="I19" s="5">
        <v>0.63128491620111726</v>
      </c>
      <c r="J19" s="5">
        <v>0.63669064748201443</v>
      </c>
      <c r="K19" s="5">
        <f t="shared" si="10"/>
        <v>0.63398778184156579</v>
      </c>
      <c r="L19" s="5">
        <f t="shared" si="11"/>
        <v>2.7028656404485818E-3</v>
      </c>
    </row>
    <row r="20" spans="3:12">
      <c r="C20" s="1" t="s">
        <v>12</v>
      </c>
      <c r="D20" s="7">
        <v>0.20817843866171004</v>
      </c>
      <c r="E20" s="7">
        <v>0.18269230769230768</v>
      </c>
      <c r="F20" s="7">
        <f t="shared" si="8"/>
        <v>0.19543537317700888</v>
      </c>
      <c r="G20" s="7">
        <f t="shared" si="9"/>
        <v>1.274306548470118E-2</v>
      </c>
      <c r="H20" s="1"/>
      <c r="I20" s="5">
        <v>0.13079019073569481</v>
      </c>
      <c r="J20" s="5">
        <v>0.13513513513513514</v>
      </c>
      <c r="K20" s="5">
        <f t="shared" si="10"/>
        <v>0.13296266293541498</v>
      </c>
      <c r="L20" s="5">
        <f t="shared" si="11"/>
        <v>2.1724721997201657E-3</v>
      </c>
    </row>
  </sheetData>
  <mergeCells count="5">
    <mergeCell ref="D3:O3"/>
    <mergeCell ref="D6:G6"/>
    <mergeCell ref="I6:L6"/>
    <mergeCell ref="N6:Q6"/>
    <mergeCell ref="S6:V6"/>
  </mergeCells>
  <phoneticPr fontId="2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DDA6BB6B0F449B5CD8910896FAEA8" ma:contentTypeVersion="12" ma:contentTypeDescription="Create a new document." ma:contentTypeScope="" ma:versionID="50b56c0fb27bb7fde222d3035a2a1f3b">
  <xsd:schema xmlns:xsd="http://www.w3.org/2001/XMLSchema" xmlns:xs="http://www.w3.org/2001/XMLSchema" xmlns:p="http://schemas.microsoft.com/office/2006/metadata/properties" xmlns:ns3="3fda93cb-9103-4d26-a42e-8c5afed6a1fb" xmlns:ns4="6c90111c-f6bb-4d60-a55a-a3a126e06ef0" targetNamespace="http://schemas.microsoft.com/office/2006/metadata/properties" ma:root="true" ma:fieldsID="8fd360804f3cbcd06aa9d9dd845e915f" ns3:_="" ns4:_="">
    <xsd:import namespace="3fda93cb-9103-4d26-a42e-8c5afed6a1fb"/>
    <xsd:import namespace="6c90111c-f6bb-4d60-a55a-a3a126e06ef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da93cb-9103-4d26-a42e-8c5afed6a1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0111c-f6bb-4d60-a55a-a3a126e06e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0E7C16-EE49-4C18-850B-878D64719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da93cb-9103-4d26-a42e-8c5afed6a1fb"/>
    <ds:schemaRef ds:uri="6c90111c-f6bb-4d60-a55a-a3a126e06e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60A22A-8E07-496A-80E0-C409EAB67C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2C1010-1E94-4530-B255-71CB5D91AD3B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3fda93cb-9103-4d26-a42e-8c5afed6a1fb"/>
    <ds:schemaRef ds:uri="6c90111c-f6bb-4d60-a55a-a3a126e06ef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1G</vt:lpstr>
      <vt:lpstr>Figure 1I</vt:lpstr>
      <vt:lpstr>Figure 1L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Vishnu Vardhan Krishnamurthy</dc:creator>
  <cp:lastModifiedBy>范 华寻</cp:lastModifiedBy>
  <dcterms:created xsi:type="dcterms:W3CDTF">2019-08-28T18:51:00Z</dcterms:created>
  <dcterms:modified xsi:type="dcterms:W3CDTF">2020-09-05T00:36:49Z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0x010100AD4DDA6BB6B0F449B5CD8910896FAEA8</vt:lpwstr>
  </property>
</Properties>
</file>