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lfadams/Documents/Publications/MS#93 Jeong Reactive brain vessels/Jeong_et_al_eLife_R1/"/>
    </mc:Choice>
  </mc:AlternateContent>
  <xr:revisionPtr revIDLastSave="0" documentId="13_ncr:1_{61E421F8-018A-DD48-8ADE-6DFA5A805BD8}" xr6:coauthVersionLast="47" xr6:coauthVersionMax="47" xr10:uidLastSave="{00000000-0000-0000-0000-000000000000}"/>
  <bookViews>
    <workbookView xWindow="0" yWindow="500" windowWidth="25600" windowHeight="21580" activeTab="3" xr2:uid="{354A7F5E-F2BA-E749-BED5-910E15076DF6}"/>
  </bookViews>
  <sheets>
    <sheet name="EO" sheetId="1" r:id="rId1"/>
    <sheet name="LO" sheetId="2" r:id="rId2"/>
    <sheet name="WT" sheetId="3" r:id="rId3"/>
    <sheet name="SUMMARY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4" l="1"/>
  <c r="N25" i="4"/>
  <c r="L26" i="4"/>
  <c r="L25" i="4"/>
  <c r="K26" i="4"/>
  <c r="K25" i="4"/>
  <c r="K23" i="4"/>
  <c r="P25" i="4"/>
  <c r="P26" i="4"/>
  <c r="P28" i="4"/>
  <c r="P29" i="4"/>
  <c r="O25" i="4"/>
  <c r="O26" i="4"/>
  <c r="O28" i="4"/>
  <c r="O29" i="4"/>
  <c r="M25" i="4"/>
  <c r="M26" i="4"/>
  <c r="M28" i="4"/>
  <c r="M29" i="4"/>
  <c r="P27" i="4"/>
  <c r="O27" i="4"/>
  <c r="M27" i="4"/>
  <c r="N16" i="4"/>
  <c r="L16" i="4"/>
  <c r="P16" i="4"/>
  <c r="O16" i="4"/>
  <c r="N17" i="4"/>
  <c r="L17" i="4"/>
  <c r="P17" i="4"/>
  <c r="O17" i="4"/>
  <c r="O20" i="4"/>
  <c r="O21" i="4"/>
  <c r="O19" i="4"/>
  <c r="M16" i="4"/>
  <c r="M17" i="4"/>
  <c r="M20" i="4"/>
  <c r="M21" i="4"/>
  <c r="M19" i="4"/>
  <c r="P20" i="4"/>
  <c r="P21" i="4"/>
  <c r="P19" i="4"/>
  <c r="K17" i="4"/>
  <c r="K16" i="4"/>
  <c r="L8" i="4"/>
  <c r="N8" i="4"/>
  <c r="P8" i="4"/>
  <c r="M8" i="4"/>
  <c r="L9" i="4"/>
  <c r="N9" i="4"/>
  <c r="P9" i="4"/>
  <c r="M9" i="4"/>
  <c r="M10" i="4"/>
  <c r="O8" i="4"/>
  <c r="O9" i="4"/>
  <c r="O10" i="4"/>
  <c r="P10" i="4"/>
  <c r="M11" i="4"/>
  <c r="O11" i="4"/>
  <c r="P11" i="4"/>
  <c r="M12" i="4"/>
  <c r="O12" i="4"/>
  <c r="P12" i="4"/>
  <c r="K9" i="4"/>
  <c r="K8" i="4"/>
  <c r="G84" i="4"/>
  <c r="G85" i="4"/>
  <c r="G86" i="4"/>
  <c r="G87" i="4"/>
  <c r="G88" i="4"/>
  <c r="G89" i="4"/>
  <c r="G90" i="4"/>
  <c r="G91" i="4"/>
  <c r="G92" i="4"/>
  <c r="G83" i="4"/>
  <c r="G72" i="4"/>
  <c r="G73" i="4"/>
  <c r="G74" i="4"/>
  <c r="G75" i="4"/>
  <c r="G76" i="4"/>
  <c r="G77" i="4"/>
  <c r="G78" i="4"/>
  <c r="G80" i="4"/>
  <c r="G71" i="4"/>
  <c r="E84" i="4"/>
  <c r="E85" i="4"/>
  <c r="E86" i="4"/>
  <c r="E87" i="4"/>
  <c r="E88" i="4"/>
  <c r="E89" i="4"/>
  <c r="E90" i="4"/>
  <c r="E91" i="4"/>
  <c r="E92" i="4"/>
  <c r="E83" i="4"/>
  <c r="E72" i="4"/>
  <c r="E73" i="4"/>
  <c r="E74" i="4"/>
  <c r="E75" i="4"/>
  <c r="E76" i="4"/>
  <c r="E77" i="4"/>
  <c r="E78" i="4"/>
  <c r="E80" i="4"/>
  <c r="E71" i="4"/>
  <c r="D67" i="4"/>
  <c r="F67" i="4"/>
  <c r="H67" i="4"/>
  <c r="G58" i="4"/>
  <c r="G59" i="4"/>
  <c r="G60" i="4"/>
  <c r="G62" i="4"/>
  <c r="G63" i="4"/>
  <c r="G64" i="4"/>
  <c r="G65" i="4"/>
  <c r="G66" i="4"/>
  <c r="G67" i="4"/>
  <c r="E58" i="4"/>
  <c r="E59" i="4"/>
  <c r="E60" i="4"/>
  <c r="E62" i="4"/>
  <c r="E63" i="4"/>
  <c r="E64" i="4"/>
  <c r="E65" i="4"/>
  <c r="E66" i="4"/>
  <c r="E67" i="4"/>
  <c r="D93" i="4"/>
  <c r="F93" i="4"/>
  <c r="H93" i="4"/>
  <c r="G93" i="4"/>
  <c r="E93" i="4"/>
  <c r="D81" i="4"/>
  <c r="F81" i="4"/>
  <c r="H81" i="4"/>
  <c r="G81" i="4"/>
  <c r="E81" i="4"/>
  <c r="H92" i="4"/>
  <c r="H91" i="4"/>
  <c r="H90" i="4"/>
  <c r="H89" i="4"/>
  <c r="H88" i="4"/>
  <c r="H87" i="4"/>
  <c r="H86" i="4"/>
  <c r="H85" i="4"/>
  <c r="H84" i="4"/>
  <c r="H83" i="4"/>
  <c r="H80" i="4"/>
  <c r="H79" i="4"/>
  <c r="H78" i="4"/>
  <c r="H77" i="4"/>
  <c r="H76" i="4"/>
  <c r="H75" i="4"/>
  <c r="H74" i="4"/>
  <c r="H73" i="4"/>
  <c r="H72" i="4"/>
  <c r="H71" i="4"/>
  <c r="G47" i="4"/>
  <c r="G48" i="4"/>
  <c r="G49" i="4"/>
  <c r="G50" i="4"/>
  <c r="G51" i="4"/>
  <c r="G52" i="4"/>
  <c r="G54" i="4"/>
  <c r="G45" i="4"/>
  <c r="E47" i="4"/>
  <c r="E48" i="4"/>
  <c r="E49" i="4"/>
  <c r="E50" i="4"/>
  <c r="E51" i="4"/>
  <c r="E52" i="4"/>
  <c r="E54" i="4"/>
  <c r="E45" i="4"/>
  <c r="H34" i="4"/>
  <c r="H35" i="4"/>
  <c r="H36" i="4"/>
  <c r="H37" i="4"/>
  <c r="H38" i="4"/>
  <c r="H39" i="4"/>
  <c r="H40" i="4"/>
  <c r="H41" i="4"/>
  <c r="H42" i="4"/>
  <c r="D43" i="4"/>
  <c r="F43" i="4"/>
  <c r="H43" i="4"/>
  <c r="H44" i="4"/>
  <c r="H45" i="4"/>
  <c r="H46" i="4"/>
  <c r="H47" i="4"/>
  <c r="H48" i="4"/>
  <c r="H49" i="4"/>
  <c r="H50" i="4"/>
  <c r="H51" i="4"/>
  <c r="H52" i="4"/>
  <c r="H53" i="4"/>
  <c r="H54" i="4"/>
  <c r="D55" i="4"/>
  <c r="F55" i="4"/>
  <c r="H55" i="4"/>
  <c r="H56" i="4"/>
  <c r="H57" i="4"/>
  <c r="H58" i="4"/>
  <c r="H59" i="4"/>
  <c r="H60" i="4"/>
  <c r="H61" i="4"/>
  <c r="H62" i="4"/>
  <c r="H63" i="4"/>
  <c r="H64" i="4"/>
  <c r="H65" i="4"/>
  <c r="H66" i="4"/>
  <c r="H33" i="4"/>
  <c r="G34" i="4"/>
  <c r="G35" i="4"/>
  <c r="G36" i="4"/>
  <c r="G37" i="4"/>
  <c r="G38" i="4"/>
  <c r="G40" i="4"/>
  <c r="G41" i="4"/>
  <c r="G42" i="4"/>
  <c r="E34" i="4"/>
  <c r="E35" i="4"/>
  <c r="E36" i="4"/>
  <c r="E37" i="4"/>
  <c r="E38" i="4"/>
  <c r="E40" i="4"/>
  <c r="E41" i="4"/>
  <c r="E42" i="4"/>
  <c r="G55" i="4"/>
  <c r="E55" i="4"/>
  <c r="G43" i="4"/>
  <c r="E43" i="4"/>
  <c r="H19" i="4"/>
  <c r="H20" i="4"/>
  <c r="H21" i="4"/>
  <c r="H22" i="4"/>
  <c r="H23" i="4"/>
  <c r="H24" i="4"/>
  <c r="H25" i="4"/>
  <c r="H26" i="4"/>
  <c r="H27" i="4"/>
  <c r="H28" i="4"/>
  <c r="H29" i="4"/>
  <c r="G19" i="4"/>
  <c r="G20" i="4"/>
  <c r="G21" i="4"/>
  <c r="G22" i="4"/>
  <c r="G23" i="4"/>
  <c r="G24" i="4"/>
  <c r="G25" i="4"/>
  <c r="G26" i="4"/>
  <c r="G27" i="4"/>
  <c r="G28" i="4"/>
  <c r="G29" i="4"/>
  <c r="F29" i="4"/>
  <c r="E19" i="4"/>
  <c r="E20" i="4"/>
  <c r="E21" i="4"/>
  <c r="E22" i="4"/>
  <c r="E23" i="4"/>
  <c r="E24" i="4"/>
  <c r="E25" i="4"/>
  <c r="E26" i="4"/>
  <c r="E27" i="4"/>
  <c r="E28" i="4"/>
  <c r="E29" i="4"/>
  <c r="D29" i="4"/>
  <c r="E8" i="4"/>
  <c r="E9" i="4"/>
  <c r="E10" i="4"/>
  <c r="E11" i="4"/>
  <c r="E12" i="4"/>
  <c r="E13" i="4"/>
  <c r="E14" i="4"/>
  <c r="E15" i="4"/>
  <c r="E7" i="4"/>
  <c r="E17" i="4"/>
  <c r="F17" i="4"/>
  <c r="G8" i="4"/>
  <c r="G9" i="4"/>
  <c r="G10" i="4"/>
  <c r="G11" i="4"/>
  <c r="G12" i="4"/>
  <c r="G13" i="4"/>
  <c r="G14" i="4"/>
  <c r="G15" i="4"/>
  <c r="G7" i="4"/>
  <c r="G17" i="4"/>
  <c r="H8" i="4"/>
  <c r="H9" i="4"/>
  <c r="H10" i="4"/>
  <c r="H11" i="4"/>
  <c r="H12" i="4"/>
  <c r="H13" i="4"/>
  <c r="H14" i="4"/>
  <c r="H15" i="4"/>
  <c r="H16" i="4"/>
  <c r="H7" i="4"/>
  <c r="H17" i="4"/>
  <c r="D17" i="4"/>
  <c r="G3" i="1"/>
  <c r="G4" i="1"/>
  <c r="G5" i="1"/>
  <c r="G6" i="1"/>
  <c r="G7" i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2" i="1"/>
  <c r="K6" i="1"/>
  <c r="K5" i="1"/>
  <c r="K4" i="1"/>
  <c r="J6" i="1"/>
  <c r="J5" i="1"/>
  <c r="J4" i="1"/>
  <c r="J5" i="2"/>
  <c r="K5" i="2"/>
  <c r="K4" i="2"/>
  <c r="J4" i="2"/>
  <c r="G3" i="2"/>
  <c r="G4" i="2"/>
  <c r="G5" i="2"/>
  <c r="G6" i="2"/>
  <c r="G7" i="2"/>
  <c r="G8" i="2"/>
  <c r="G9" i="2"/>
  <c r="G10" i="2"/>
  <c r="G11" i="2"/>
  <c r="G13" i="2"/>
  <c r="G14" i="2"/>
  <c r="G15" i="2"/>
  <c r="G16" i="2"/>
  <c r="G17" i="2"/>
  <c r="G18" i="2"/>
  <c r="G19" i="2"/>
  <c r="G20" i="2"/>
  <c r="G21" i="2"/>
  <c r="G22" i="2"/>
  <c r="G2" i="2"/>
  <c r="L4" i="3"/>
  <c r="K4" i="3"/>
  <c r="L3" i="3"/>
  <c r="K3" i="3"/>
  <c r="H18" i="3"/>
  <c r="H19" i="3"/>
  <c r="H20" i="3"/>
  <c r="H21" i="3"/>
  <c r="H22" i="3"/>
  <c r="L5" i="2"/>
  <c r="L4" i="2"/>
  <c r="L6" i="1"/>
  <c r="L5" i="1"/>
  <c r="L4" i="1"/>
  <c r="H3" i="3"/>
  <c r="H2" i="3"/>
  <c r="H4" i="3"/>
  <c r="H5" i="3"/>
  <c r="H6" i="3"/>
  <c r="H7" i="3"/>
  <c r="H8" i="3"/>
  <c r="H9" i="3"/>
  <c r="H10" i="3"/>
  <c r="H11" i="3"/>
  <c r="M3" i="3"/>
  <c r="H13" i="3"/>
  <c r="H14" i="3"/>
  <c r="H15" i="3"/>
  <c r="H16" i="3"/>
  <c r="H17" i="3"/>
  <c r="M4" i="3"/>
</calcChain>
</file>

<file path=xl/sharedStrings.xml><?xml version="1.0" encoding="utf-8"?>
<sst xmlns="http://schemas.openxmlformats.org/spreadsheetml/2006/main" count="233" uniqueCount="35">
  <si>
    <t>Cx1</t>
  </si>
  <si>
    <t>Vessel associated CD206+ cells</t>
  </si>
  <si>
    <t>Not vessel associated CD206+ cells</t>
  </si>
  <si>
    <t>TOTAL</t>
  </si>
  <si>
    <t>Cx2</t>
  </si>
  <si>
    <t>Cx3</t>
  </si>
  <si>
    <t>Cx4</t>
  </si>
  <si>
    <t>Cx5</t>
  </si>
  <si>
    <t>Cx6</t>
  </si>
  <si>
    <t>Cx7</t>
  </si>
  <si>
    <t>Cx8</t>
  </si>
  <si>
    <t>Cx9</t>
  </si>
  <si>
    <t>Cx10</t>
  </si>
  <si>
    <t>Va CD206+ cells</t>
  </si>
  <si>
    <t>Non Va CD206+ cells</t>
  </si>
  <si>
    <t>Total CD206+ cells</t>
  </si>
  <si>
    <t>F1</t>
  </si>
  <si>
    <t>F2</t>
  </si>
  <si>
    <t>non Va Cd206+ cells</t>
  </si>
  <si>
    <t>total no of cd206+ cells</t>
  </si>
  <si>
    <t>411_1L</t>
  </si>
  <si>
    <t>411_2R</t>
  </si>
  <si>
    <t>Id.</t>
  </si>
  <si>
    <t>FOV</t>
  </si>
  <si>
    <t>%</t>
  </si>
  <si>
    <t>AVG</t>
  </si>
  <si>
    <t>EARLY ONSET (EO)</t>
  </si>
  <si>
    <t>CONTROL (w003)</t>
  </si>
  <si>
    <t>STDEV</t>
  </si>
  <si>
    <t>SEM</t>
  </si>
  <si>
    <t>Frequency of CD206+ PVMs associated to ICAM-1+ vessels in brain cortical parenchyma</t>
  </si>
  <si>
    <t>EAE ONSET (EO)</t>
  </si>
  <si>
    <t>EAE PEAK (LO)</t>
  </si>
  <si>
    <t>Figure 6-source data</t>
  </si>
  <si>
    <t>Source data for Figure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</si>
</sst>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5"/>
      <name val="Calibri (Body)_x0000_"/>
    </font>
    <font>
      <sz val="12"/>
      <color theme="5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0" xfId="0" applyAlignment="1">
      <alignment horizontal="right"/>
    </xf>
    <xf numFmtId="0" fontId="2" fillId="0" borderId="2" xfId="0" applyFont="1" applyBorder="1"/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0" xfId="0" applyFill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 applyBorder="1"/>
    <xf numFmtId="0" fontId="0" fillId="0" borderId="0" xfId="0" applyFont="1" applyBorder="1"/>
    <xf numFmtId="0" fontId="5" fillId="0" borderId="0" xfId="0" applyFont="1" applyBorder="1"/>
    <xf numFmtId="0" fontId="0" fillId="0" borderId="2" xfId="0" applyBorder="1"/>
    <xf numFmtId="0" fontId="0" fillId="0" borderId="3" xfId="0" applyBorder="1"/>
    <xf numFmtId="0" fontId="4" fillId="0" borderId="0" xfId="0" applyFont="1" applyBorder="1"/>
    <xf numFmtId="0" fontId="0" fillId="0" borderId="4" xfId="0" applyFont="1" applyBorder="1"/>
    <xf numFmtId="0" fontId="0" fillId="0" borderId="5" xfId="0" applyFont="1" applyBorder="1"/>
    <xf numFmtId="0" fontId="1" fillId="0" borderId="4" xfId="0" applyFont="1" applyFill="1" applyBorder="1"/>
    <xf numFmtId="0" fontId="0" fillId="0" borderId="4" xfId="0" applyBorder="1"/>
    <xf numFmtId="0" fontId="0" fillId="0" borderId="5" xfId="0" applyBorder="1"/>
    <xf numFmtId="0" fontId="0" fillId="0" borderId="4" xfId="0" quotePrefix="1" applyFont="1" applyBorder="1"/>
    <xf numFmtId="0" fontId="1" fillId="0" borderId="6" xfId="0" applyFont="1" applyFill="1" applyBorder="1"/>
    <xf numFmtId="0" fontId="2" fillId="0" borderId="7" xfId="0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7CC3-C1CF-E242-B132-792FAB4A9BB7}">
  <dimension ref="A1:L33"/>
  <sheetViews>
    <sheetView workbookViewId="0">
      <selection sqref="A1:L33"/>
    </sheetView>
  </sheetViews>
  <sheetFormatPr baseColWidth="10" defaultRowHeight="16"/>
  <cols>
    <col min="3" max="3" width="26.33203125" customWidth="1"/>
    <col min="4" max="4" width="3" customWidth="1"/>
    <col min="5" max="5" width="29.83203125" customWidth="1"/>
    <col min="6" max="6" width="3.5" customWidth="1"/>
    <col min="9" max="9" width="10.83203125" style="13"/>
    <col min="10" max="10" width="26.6640625" customWidth="1"/>
    <col min="11" max="11" width="30.1640625" customWidth="1"/>
  </cols>
  <sheetData>
    <row r="1" spans="1:12">
      <c r="A1" t="s">
        <v>20</v>
      </c>
      <c r="C1" s="2" t="s">
        <v>1</v>
      </c>
      <c r="E1" s="1" t="s">
        <v>2</v>
      </c>
      <c r="G1" t="s">
        <v>3</v>
      </c>
    </row>
    <row r="2" spans="1:12" ht="17" thickBot="1">
      <c r="B2" t="s">
        <v>0</v>
      </c>
      <c r="C2">
        <v>0</v>
      </c>
      <c r="E2">
        <v>0</v>
      </c>
      <c r="G2">
        <f>SUM(C2:E2)</f>
        <v>0</v>
      </c>
    </row>
    <row r="3" spans="1:12">
      <c r="B3" t="s">
        <v>4</v>
      </c>
      <c r="C3">
        <v>7</v>
      </c>
      <c r="E3">
        <v>0</v>
      </c>
      <c r="G3">
        <f t="shared" ref="G3:G33" si="0">SUM(C3:E3)</f>
        <v>7</v>
      </c>
      <c r="I3" s="15"/>
      <c r="J3" s="11" t="s">
        <v>1</v>
      </c>
      <c r="K3" s="14" t="s">
        <v>2</v>
      </c>
      <c r="L3" s="12" t="s">
        <v>3</v>
      </c>
    </row>
    <row r="4" spans="1:12">
      <c r="B4" t="s">
        <v>5</v>
      </c>
      <c r="C4">
        <v>5</v>
      </c>
      <c r="E4">
        <v>10</v>
      </c>
      <c r="G4">
        <f t="shared" si="0"/>
        <v>15</v>
      </c>
      <c r="I4" s="16" t="s">
        <v>20</v>
      </c>
      <c r="J4" s="5">
        <f>SUM(C2:C11)</f>
        <v>61</v>
      </c>
      <c r="K4" s="5">
        <f>SUM(E2:E11)</f>
        <v>21</v>
      </c>
      <c r="L4" s="6">
        <f>SUM(G2:G11)</f>
        <v>82</v>
      </c>
    </row>
    <row r="5" spans="1:12">
      <c r="B5" t="s">
        <v>6</v>
      </c>
      <c r="C5">
        <v>13</v>
      </c>
      <c r="E5">
        <v>3</v>
      </c>
      <c r="G5">
        <f t="shared" si="0"/>
        <v>16</v>
      </c>
      <c r="I5" s="16" t="s">
        <v>21</v>
      </c>
      <c r="J5" s="5">
        <f>SUM(C13:C22)</f>
        <v>34</v>
      </c>
      <c r="K5" s="5">
        <f>SUM(E13:E22)</f>
        <v>16</v>
      </c>
      <c r="L5" s="6">
        <f>SUM(G13:G22)</f>
        <v>50</v>
      </c>
    </row>
    <row r="6" spans="1:12" ht="17" thickBot="1">
      <c r="B6" t="s">
        <v>7</v>
      </c>
      <c r="C6">
        <v>9</v>
      </c>
      <c r="E6">
        <v>1</v>
      </c>
      <c r="G6">
        <f t="shared" si="0"/>
        <v>10</v>
      </c>
      <c r="I6" s="17">
        <v>425</v>
      </c>
      <c r="J6" s="8">
        <f>SUM(C24:C33)</f>
        <v>67</v>
      </c>
      <c r="K6" s="8">
        <f>SUM(E24:E33)</f>
        <v>6</v>
      </c>
      <c r="L6" s="9">
        <f>SUM(G24:G33)</f>
        <v>73</v>
      </c>
    </row>
    <row r="7" spans="1:12">
      <c r="B7" t="s">
        <v>8</v>
      </c>
      <c r="C7">
        <v>11</v>
      </c>
      <c r="E7">
        <v>7</v>
      </c>
      <c r="G7">
        <f t="shared" si="0"/>
        <v>18</v>
      </c>
    </row>
    <row r="8" spans="1:12">
      <c r="B8" t="s">
        <v>9</v>
      </c>
      <c r="C8">
        <v>0</v>
      </c>
      <c r="E8">
        <v>0</v>
      </c>
      <c r="G8">
        <f t="shared" si="0"/>
        <v>0</v>
      </c>
    </row>
    <row r="9" spans="1:12">
      <c r="B9" t="s">
        <v>10</v>
      </c>
      <c r="C9">
        <v>4</v>
      </c>
      <c r="E9">
        <v>0</v>
      </c>
      <c r="G9">
        <f t="shared" si="0"/>
        <v>4</v>
      </c>
    </row>
    <row r="10" spans="1:12">
      <c r="B10" t="s">
        <v>11</v>
      </c>
      <c r="C10">
        <v>9</v>
      </c>
      <c r="E10">
        <v>0</v>
      </c>
      <c r="G10">
        <f t="shared" si="0"/>
        <v>9</v>
      </c>
    </row>
    <row r="11" spans="1:12">
      <c r="B11" t="s">
        <v>12</v>
      </c>
      <c r="C11">
        <v>3</v>
      </c>
      <c r="E11">
        <v>0</v>
      </c>
      <c r="G11">
        <f t="shared" si="0"/>
        <v>3</v>
      </c>
    </row>
    <row r="12" spans="1:12">
      <c r="A12" t="s">
        <v>21</v>
      </c>
    </row>
    <row r="13" spans="1:12">
      <c r="B13" t="s">
        <v>0</v>
      </c>
      <c r="C13">
        <v>12</v>
      </c>
      <c r="E13">
        <v>1</v>
      </c>
      <c r="G13">
        <f t="shared" si="0"/>
        <v>13</v>
      </c>
    </row>
    <row r="14" spans="1:12">
      <c r="B14" t="s">
        <v>4</v>
      </c>
      <c r="C14">
        <v>0</v>
      </c>
      <c r="E14">
        <v>0</v>
      </c>
      <c r="G14">
        <f t="shared" si="0"/>
        <v>0</v>
      </c>
    </row>
    <row r="15" spans="1:12">
      <c r="B15" t="s">
        <v>5</v>
      </c>
      <c r="C15">
        <v>1</v>
      </c>
      <c r="E15">
        <v>11</v>
      </c>
      <c r="G15">
        <f t="shared" si="0"/>
        <v>12</v>
      </c>
    </row>
    <row r="16" spans="1:12">
      <c r="B16" t="s">
        <v>6</v>
      </c>
      <c r="C16">
        <v>2</v>
      </c>
      <c r="E16">
        <v>0</v>
      </c>
      <c r="G16">
        <f t="shared" si="0"/>
        <v>2</v>
      </c>
    </row>
    <row r="17" spans="1:7">
      <c r="B17" t="s">
        <v>7</v>
      </c>
      <c r="C17">
        <v>2</v>
      </c>
      <c r="E17">
        <v>0</v>
      </c>
      <c r="G17">
        <f t="shared" si="0"/>
        <v>2</v>
      </c>
    </row>
    <row r="18" spans="1:7">
      <c r="B18" t="s">
        <v>8</v>
      </c>
      <c r="C18">
        <v>1</v>
      </c>
      <c r="E18">
        <v>0</v>
      </c>
      <c r="G18">
        <f t="shared" si="0"/>
        <v>1</v>
      </c>
    </row>
    <row r="19" spans="1:7">
      <c r="B19" t="s">
        <v>9</v>
      </c>
      <c r="C19">
        <v>6</v>
      </c>
      <c r="E19">
        <v>2</v>
      </c>
      <c r="G19">
        <f t="shared" si="0"/>
        <v>8</v>
      </c>
    </row>
    <row r="20" spans="1:7">
      <c r="B20" t="s">
        <v>10</v>
      </c>
      <c r="C20">
        <v>2</v>
      </c>
      <c r="E20">
        <v>2</v>
      </c>
      <c r="G20">
        <f t="shared" si="0"/>
        <v>4</v>
      </c>
    </row>
    <row r="21" spans="1:7">
      <c r="B21" t="s">
        <v>11</v>
      </c>
      <c r="C21">
        <v>0</v>
      </c>
      <c r="E21">
        <v>0</v>
      </c>
      <c r="G21">
        <f t="shared" si="0"/>
        <v>0</v>
      </c>
    </row>
    <row r="22" spans="1:7">
      <c r="B22" t="s">
        <v>12</v>
      </c>
      <c r="C22">
        <v>8</v>
      </c>
      <c r="E22">
        <v>0</v>
      </c>
      <c r="G22">
        <f t="shared" si="0"/>
        <v>8</v>
      </c>
    </row>
    <row r="23" spans="1:7">
      <c r="A23">
        <v>425</v>
      </c>
    </row>
    <row r="24" spans="1:7">
      <c r="B24" t="s">
        <v>0</v>
      </c>
      <c r="C24">
        <v>0</v>
      </c>
      <c r="E24">
        <v>0</v>
      </c>
      <c r="G24">
        <f t="shared" si="0"/>
        <v>0</v>
      </c>
    </row>
    <row r="25" spans="1:7">
      <c r="B25" t="s">
        <v>4</v>
      </c>
      <c r="C25">
        <v>8</v>
      </c>
      <c r="E25">
        <v>0</v>
      </c>
      <c r="G25">
        <f t="shared" si="0"/>
        <v>8</v>
      </c>
    </row>
    <row r="26" spans="1:7">
      <c r="B26" t="s">
        <v>5</v>
      </c>
      <c r="C26">
        <v>2</v>
      </c>
      <c r="E26">
        <v>3</v>
      </c>
      <c r="G26">
        <f t="shared" si="0"/>
        <v>5</v>
      </c>
    </row>
    <row r="27" spans="1:7">
      <c r="B27" t="s">
        <v>6</v>
      </c>
      <c r="C27">
        <v>14</v>
      </c>
      <c r="E27">
        <v>0</v>
      </c>
      <c r="G27">
        <f t="shared" si="0"/>
        <v>14</v>
      </c>
    </row>
    <row r="28" spans="1:7">
      <c r="B28" t="s">
        <v>7</v>
      </c>
      <c r="C28">
        <v>0</v>
      </c>
      <c r="E28">
        <v>0</v>
      </c>
      <c r="G28">
        <f t="shared" si="0"/>
        <v>0</v>
      </c>
    </row>
    <row r="29" spans="1:7">
      <c r="B29" t="s">
        <v>8</v>
      </c>
      <c r="C29">
        <v>7</v>
      </c>
      <c r="E29">
        <v>0</v>
      </c>
      <c r="G29">
        <f t="shared" si="0"/>
        <v>7</v>
      </c>
    </row>
    <row r="30" spans="1:7">
      <c r="B30" t="s">
        <v>9</v>
      </c>
      <c r="C30">
        <v>19</v>
      </c>
      <c r="E30">
        <v>0</v>
      </c>
      <c r="G30">
        <f t="shared" si="0"/>
        <v>19</v>
      </c>
    </row>
    <row r="31" spans="1:7">
      <c r="B31" t="s">
        <v>10</v>
      </c>
      <c r="C31">
        <v>2</v>
      </c>
      <c r="E31">
        <v>0</v>
      </c>
      <c r="G31">
        <f t="shared" si="0"/>
        <v>2</v>
      </c>
    </row>
    <row r="32" spans="1:7">
      <c r="B32" t="s">
        <v>11</v>
      </c>
      <c r="C32">
        <v>14</v>
      </c>
      <c r="E32">
        <v>2</v>
      </c>
      <c r="G32">
        <f t="shared" si="0"/>
        <v>16</v>
      </c>
    </row>
    <row r="33" spans="2:7">
      <c r="B33" t="s">
        <v>12</v>
      </c>
      <c r="C33">
        <v>1</v>
      </c>
      <c r="E33">
        <v>1</v>
      </c>
      <c r="G33">
        <f t="shared" si="0"/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3EFE-3230-D34B-9F15-49D789B90CBE}">
  <dimension ref="A1:L22"/>
  <sheetViews>
    <sheetView workbookViewId="0">
      <selection activeCell="K23" sqref="K23"/>
    </sheetView>
  </sheetViews>
  <sheetFormatPr baseColWidth="10" defaultRowHeight="16"/>
  <cols>
    <col min="3" max="3" width="26.33203125" customWidth="1"/>
    <col min="4" max="4" width="6" customWidth="1"/>
    <col min="5" max="5" width="29.83203125" customWidth="1"/>
    <col min="6" max="6" width="4" customWidth="1"/>
    <col min="10" max="10" width="15.1640625" customWidth="1"/>
    <col min="11" max="11" width="17.5" customWidth="1"/>
    <col min="12" max="12" width="20" customWidth="1"/>
  </cols>
  <sheetData>
    <row r="1" spans="1:12">
      <c r="A1" t="s">
        <v>16</v>
      </c>
      <c r="C1" s="2" t="s">
        <v>1</v>
      </c>
      <c r="E1" s="1" t="s">
        <v>2</v>
      </c>
      <c r="G1" t="s">
        <v>3</v>
      </c>
    </row>
    <row r="2" spans="1:12" ht="17" thickBot="1">
      <c r="B2" t="s">
        <v>0</v>
      </c>
      <c r="C2">
        <v>3</v>
      </c>
      <c r="E2">
        <v>3</v>
      </c>
      <c r="G2">
        <f>SUM(C2:E2)</f>
        <v>6</v>
      </c>
    </row>
    <row r="3" spans="1:12" s="18" customFormat="1">
      <c r="B3" s="18" t="s">
        <v>4</v>
      </c>
      <c r="C3" s="18">
        <v>7</v>
      </c>
      <c r="E3" s="18">
        <v>7</v>
      </c>
      <c r="G3" s="18">
        <f t="shared" ref="G3:G22" si="0">SUM(C3:E3)</f>
        <v>14</v>
      </c>
      <c r="I3" s="19"/>
      <c r="J3" s="20" t="s">
        <v>13</v>
      </c>
      <c r="K3" s="20" t="s">
        <v>18</v>
      </c>
      <c r="L3" s="21" t="s">
        <v>19</v>
      </c>
    </row>
    <row r="4" spans="1:12">
      <c r="B4" t="s">
        <v>5</v>
      </c>
      <c r="C4">
        <v>10</v>
      </c>
      <c r="E4">
        <v>2</v>
      </c>
      <c r="G4">
        <f t="shared" si="0"/>
        <v>12</v>
      </c>
      <c r="I4" s="4" t="s">
        <v>16</v>
      </c>
      <c r="J4" s="5">
        <f>SUM(C2:C11)</f>
        <v>47</v>
      </c>
      <c r="K4" s="5">
        <f>SUM(E2:E11)</f>
        <v>19</v>
      </c>
      <c r="L4" s="6">
        <f>SUM(G2:G11)</f>
        <v>66</v>
      </c>
    </row>
    <row r="5" spans="1:12" ht="17" thickBot="1">
      <c r="B5" t="s">
        <v>6</v>
      </c>
      <c r="C5">
        <v>11</v>
      </c>
      <c r="E5">
        <v>3</v>
      </c>
      <c r="G5">
        <f t="shared" si="0"/>
        <v>14</v>
      </c>
      <c r="I5" s="7" t="s">
        <v>17</v>
      </c>
      <c r="J5" s="8">
        <f>SUM(C13:C22)</f>
        <v>53</v>
      </c>
      <c r="K5" s="8">
        <f>SUM(E13:E22)</f>
        <v>26</v>
      </c>
      <c r="L5" s="9">
        <f>SUM(G13:G22)</f>
        <v>79</v>
      </c>
    </row>
    <row r="6" spans="1:12" s="18" customFormat="1">
      <c r="B6" s="18" t="s">
        <v>7</v>
      </c>
      <c r="C6" s="18">
        <v>2</v>
      </c>
      <c r="E6" s="18">
        <v>0</v>
      </c>
      <c r="G6" s="18">
        <f t="shared" si="0"/>
        <v>2</v>
      </c>
    </row>
    <row r="7" spans="1:12">
      <c r="B7" t="s">
        <v>8</v>
      </c>
      <c r="C7">
        <v>1</v>
      </c>
      <c r="E7">
        <v>0</v>
      </c>
      <c r="G7">
        <f t="shared" si="0"/>
        <v>1</v>
      </c>
    </row>
    <row r="8" spans="1:12">
      <c r="B8" t="s">
        <v>9</v>
      </c>
      <c r="C8">
        <v>6</v>
      </c>
      <c r="E8">
        <v>2</v>
      </c>
      <c r="G8">
        <f t="shared" si="0"/>
        <v>8</v>
      </c>
    </row>
    <row r="9" spans="1:12">
      <c r="B9" t="s">
        <v>10</v>
      </c>
      <c r="C9">
        <v>5</v>
      </c>
      <c r="E9">
        <v>1</v>
      </c>
      <c r="G9">
        <f t="shared" si="0"/>
        <v>6</v>
      </c>
    </row>
    <row r="10" spans="1:12">
      <c r="B10" t="s">
        <v>11</v>
      </c>
      <c r="C10">
        <v>0</v>
      </c>
      <c r="E10">
        <v>0</v>
      </c>
      <c r="G10">
        <f t="shared" si="0"/>
        <v>0</v>
      </c>
    </row>
    <row r="11" spans="1:12" s="18" customFormat="1">
      <c r="B11" s="18" t="s">
        <v>12</v>
      </c>
      <c r="C11" s="18">
        <v>2</v>
      </c>
      <c r="E11" s="18">
        <v>1</v>
      </c>
      <c r="G11" s="18">
        <f t="shared" si="0"/>
        <v>3</v>
      </c>
    </row>
    <row r="12" spans="1:12">
      <c r="A12" t="s">
        <v>17</v>
      </c>
    </row>
    <row r="13" spans="1:12">
      <c r="B13" t="s">
        <v>0</v>
      </c>
      <c r="C13">
        <v>3</v>
      </c>
      <c r="E13">
        <v>0</v>
      </c>
      <c r="G13">
        <f t="shared" si="0"/>
        <v>3</v>
      </c>
    </row>
    <row r="14" spans="1:12">
      <c r="B14" t="s">
        <v>4</v>
      </c>
      <c r="C14">
        <v>6</v>
      </c>
      <c r="E14">
        <v>1</v>
      </c>
      <c r="G14">
        <f t="shared" si="0"/>
        <v>7</v>
      </c>
    </row>
    <row r="15" spans="1:12" s="18" customFormat="1">
      <c r="B15" s="18" t="s">
        <v>5</v>
      </c>
      <c r="C15" s="18">
        <v>4</v>
      </c>
      <c r="E15" s="18">
        <v>3</v>
      </c>
      <c r="G15" s="18">
        <f t="shared" si="0"/>
        <v>7</v>
      </c>
    </row>
    <row r="16" spans="1:12">
      <c r="B16" t="s">
        <v>6</v>
      </c>
      <c r="C16">
        <v>6</v>
      </c>
      <c r="E16">
        <v>3</v>
      </c>
      <c r="G16">
        <f t="shared" si="0"/>
        <v>9</v>
      </c>
    </row>
    <row r="17" spans="2:7">
      <c r="B17" t="s">
        <v>7</v>
      </c>
      <c r="C17">
        <v>7</v>
      </c>
      <c r="E17">
        <v>3</v>
      </c>
      <c r="G17">
        <f t="shared" si="0"/>
        <v>10</v>
      </c>
    </row>
    <row r="18" spans="2:7">
      <c r="B18" t="s">
        <v>8</v>
      </c>
      <c r="C18">
        <v>6</v>
      </c>
      <c r="E18">
        <v>5</v>
      </c>
      <c r="G18">
        <f t="shared" si="0"/>
        <v>11</v>
      </c>
    </row>
    <row r="19" spans="2:7">
      <c r="B19" t="s">
        <v>9</v>
      </c>
      <c r="C19">
        <v>3</v>
      </c>
      <c r="E19">
        <v>3</v>
      </c>
      <c r="G19">
        <f t="shared" si="0"/>
        <v>6</v>
      </c>
    </row>
    <row r="20" spans="2:7">
      <c r="B20" t="s">
        <v>10</v>
      </c>
      <c r="C20">
        <v>7</v>
      </c>
      <c r="E20">
        <v>1</v>
      </c>
      <c r="G20">
        <f t="shared" si="0"/>
        <v>8</v>
      </c>
    </row>
    <row r="21" spans="2:7" s="18" customFormat="1">
      <c r="B21" s="18" t="s">
        <v>11</v>
      </c>
      <c r="C21" s="18">
        <v>4</v>
      </c>
      <c r="E21" s="18">
        <v>1</v>
      </c>
      <c r="G21" s="18">
        <f t="shared" si="0"/>
        <v>5</v>
      </c>
    </row>
    <row r="22" spans="2:7">
      <c r="B22" t="s">
        <v>12</v>
      </c>
      <c r="C22">
        <v>7</v>
      </c>
      <c r="E22">
        <v>6</v>
      </c>
      <c r="G22">
        <f t="shared" si="0"/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29DA-156E-7F48-93A4-9DA8AB4CC3BF}">
  <dimension ref="A1:M22"/>
  <sheetViews>
    <sheetView workbookViewId="0">
      <selection sqref="A1:N22"/>
    </sheetView>
  </sheetViews>
  <sheetFormatPr baseColWidth="10" defaultRowHeight="16"/>
  <cols>
    <col min="3" max="3" width="25.6640625" customWidth="1"/>
    <col min="11" max="11" width="14.1640625" customWidth="1"/>
    <col min="12" max="12" width="17.6640625" customWidth="1"/>
  </cols>
  <sheetData>
    <row r="1" spans="1:13" ht="17" thickBot="1">
      <c r="A1">
        <v>128745</v>
      </c>
      <c r="C1" s="2" t="s">
        <v>1</v>
      </c>
      <c r="E1" s="1" t="s">
        <v>2</v>
      </c>
      <c r="H1" t="s">
        <v>3</v>
      </c>
    </row>
    <row r="2" spans="1:13">
      <c r="B2" t="s">
        <v>0</v>
      </c>
      <c r="C2">
        <v>15</v>
      </c>
      <c r="E2">
        <v>1</v>
      </c>
      <c r="H2">
        <f>SUM(C2:G2)</f>
        <v>16</v>
      </c>
      <c r="J2" s="10"/>
      <c r="K2" s="11" t="s">
        <v>13</v>
      </c>
      <c r="L2" s="11" t="s">
        <v>14</v>
      </c>
      <c r="M2" s="12" t="s">
        <v>15</v>
      </c>
    </row>
    <row r="3" spans="1:13">
      <c r="B3" t="s">
        <v>4</v>
      </c>
      <c r="C3" s="3">
        <v>6</v>
      </c>
      <c r="E3">
        <v>3</v>
      </c>
      <c r="H3">
        <f t="shared" ref="H3:H22" si="0">SUM(C3:G3)</f>
        <v>9</v>
      </c>
      <c r="J3" s="4">
        <v>128745</v>
      </c>
      <c r="K3" s="5">
        <f>SUM(C2:C11)</f>
        <v>67</v>
      </c>
      <c r="L3" s="5">
        <f>SUM(E2:E11)</f>
        <v>31</v>
      </c>
      <c r="M3" s="6">
        <f>SUM(H2:H11)</f>
        <v>98</v>
      </c>
    </row>
    <row r="4" spans="1:13" ht="17" thickBot="1">
      <c r="B4" t="s">
        <v>5</v>
      </c>
      <c r="C4">
        <v>12</v>
      </c>
      <c r="E4">
        <v>7</v>
      </c>
      <c r="H4">
        <f t="shared" si="0"/>
        <v>19</v>
      </c>
      <c r="J4" s="7">
        <v>128746</v>
      </c>
      <c r="K4" s="8">
        <f>SUM(C13:C22)</f>
        <v>105</v>
      </c>
      <c r="L4" s="8">
        <f>SUM(E13:E22)</f>
        <v>43</v>
      </c>
      <c r="M4" s="9">
        <f>SUM(H13:H22)</f>
        <v>148</v>
      </c>
    </row>
    <row r="5" spans="1:13">
      <c r="B5" t="s">
        <v>6</v>
      </c>
      <c r="C5">
        <v>4</v>
      </c>
      <c r="E5">
        <v>0</v>
      </c>
      <c r="H5">
        <f t="shared" si="0"/>
        <v>4</v>
      </c>
    </row>
    <row r="6" spans="1:13">
      <c r="B6" t="s">
        <v>7</v>
      </c>
      <c r="C6">
        <v>13</v>
      </c>
      <c r="E6">
        <v>0</v>
      </c>
      <c r="H6">
        <f t="shared" si="0"/>
        <v>13</v>
      </c>
    </row>
    <row r="7" spans="1:13">
      <c r="B7" t="s">
        <v>8</v>
      </c>
      <c r="C7">
        <v>12</v>
      </c>
      <c r="E7">
        <v>3</v>
      </c>
      <c r="H7">
        <f t="shared" si="0"/>
        <v>15</v>
      </c>
    </row>
    <row r="8" spans="1:13">
      <c r="B8" t="s">
        <v>9</v>
      </c>
      <c r="C8">
        <v>2</v>
      </c>
      <c r="E8">
        <v>6</v>
      </c>
      <c r="H8">
        <f t="shared" si="0"/>
        <v>8</v>
      </c>
    </row>
    <row r="9" spans="1:13">
      <c r="B9" t="s">
        <v>10</v>
      </c>
      <c r="C9">
        <v>3</v>
      </c>
      <c r="E9">
        <v>3</v>
      </c>
      <c r="H9">
        <f t="shared" si="0"/>
        <v>6</v>
      </c>
    </row>
    <row r="10" spans="1:13">
      <c r="B10" t="s">
        <v>11</v>
      </c>
      <c r="C10">
        <v>0</v>
      </c>
      <c r="E10">
        <v>8</v>
      </c>
      <c r="H10">
        <f t="shared" si="0"/>
        <v>8</v>
      </c>
    </row>
    <row r="11" spans="1:13">
      <c r="B11" t="s">
        <v>12</v>
      </c>
      <c r="C11">
        <v>0</v>
      </c>
      <c r="E11">
        <v>0</v>
      </c>
      <c r="H11">
        <f t="shared" si="0"/>
        <v>0</v>
      </c>
    </row>
    <row r="12" spans="1:13">
      <c r="A12">
        <v>128746</v>
      </c>
    </row>
    <row r="13" spans="1:13">
      <c r="B13" t="s">
        <v>0</v>
      </c>
      <c r="C13">
        <v>19</v>
      </c>
      <c r="E13">
        <v>4</v>
      </c>
      <c r="H13">
        <f t="shared" si="0"/>
        <v>23</v>
      </c>
    </row>
    <row r="14" spans="1:13">
      <c r="B14" t="s">
        <v>4</v>
      </c>
      <c r="C14">
        <v>12</v>
      </c>
      <c r="E14">
        <v>4</v>
      </c>
      <c r="H14">
        <f t="shared" si="0"/>
        <v>16</v>
      </c>
    </row>
    <row r="15" spans="1:13">
      <c r="B15" t="s">
        <v>5</v>
      </c>
      <c r="C15">
        <v>12</v>
      </c>
      <c r="E15">
        <v>1</v>
      </c>
      <c r="H15">
        <f t="shared" si="0"/>
        <v>13</v>
      </c>
    </row>
    <row r="16" spans="1:13">
      <c r="B16" t="s">
        <v>6</v>
      </c>
      <c r="C16">
        <v>4</v>
      </c>
      <c r="E16">
        <v>5</v>
      </c>
      <c r="H16">
        <f t="shared" si="0"/>
        <v>9</v>
      </c>
    </row>
    <row r="17" spans="2:8">
      <c r="B17" t="s">
        <v>7</v>
      </c>
      <c r="C17">
        <v>13</v>
      </c>
      <c r="E17">
        <v>9</v>
      </c>
      <c r="H17">
        <f t="shared" si="0"/>
        <v>22</v>
      </c>
    </row>
    <row r="18" spans="2:8" s="18" customFormat="1">
      <c r="B18" s="18" t="s">
        <v>8</v>
      </c>
      <c r="C18" s="18">
        <v>12</v>
      </c>
      <c r="E18" s="18">
        <v>1</v>
      </c>
      <c r="H18" s="18">
        <f t="shared" si="0"/>
        <v>13</v>
      </c>
    </row>
    <row r="19" spans="2:8">
      <c r="B19" t="s">
        <v>9</v>
      </c>
      <c r="C19">
        <v>13</v>
      </c>
      <c r="E19">
        <v>3</v>
      </c>
      <c r="H19">
        <f t="shared" si="0"/>
        <v>16</v>
      </c>
    </row>
    <row r="20" spans="2:8">
      <c r="B20" t="s">
        <v>10</v>
      </c>
      <c r="C20">
        <v>4</v>
      </c>
      <c r="E20">
        <v>11</v>
      </c>
      <c r="H20">
        <f t="shared" si="0"/>
        <v>15</v>
      </c>
    </row>
    <row r="21" spans="2:8">
      <c r="B21" t="s">
        <v>11</v>
      </c>
      <c r="C21">
        <v>11</v>
      </c>
      <c r="E21">
        <v>4</v>
      </c>
      <c r="H21">
        <f t="shared" si="0"/>
        <v>15</v>
      </c>
    </row>
    <row r="22" spans="2:8">
      <c r="B22" t="s">
        <v>12</v>
      </c>
      <c r="C22">
        <v>5</v>
      </c>
      <c r="E22">
        <v>1</v>
      </c>
      <c r="H22">
        <f t="shared" si="0"/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8379-7C43-3643-B743-1612D556D41C}">
  <dimension ref="B1:Q93"/>
  <sheetViews>
    <sheetView tabSelected="1" workbookViewId="0">
      <selection activeCell="B2" sqref="B2"/>
    </sheetView>
  </sheetViews>
  <sheetFormatPr baseColWidth="10" defaultRowHeight="16"/>
  <cols>
    <col min="4" max="4" width="27.5" customWidth="1"/>
    <col min="6" max="6" width="30.5" customWidth="1"/>
    <col min="12" max="12" width="27.1640625" customWidth="1"/>
    <col min="13" max="13" width="9" customWidth="1"/>
    <col min="14" max="14" width="30.1640625" customWidth="1"/>
    <col min="15" max="15" width="8.83203125" customWidth="1"/>
  </cols>
  <sheetData>
    <row r="1" spans="2:17">
      <c r="B1" s="39" t="s">
        <v>33</v>
      </c>
    </row>
    <row r="2" spans="2:17">
      <c r="B2" s="39" t="s">
        <v>34</v>
      </c>
    </row>
    <row r="3" spans="2:17">
      <c r="B3" s="39" t="s">
        <v>30</v>
      </c>
    </row>
    <row r="5" spans="2:17" ht="17" thickBot="1">
      <c r="B5" s="2" t="s">
        <v>27</v>
      </c>
      <c r="C5" s="2"/>
    </row>
    <row r="6" spans="2:17">
      <c r="B6" s="2" t="s">
        <v>22</v>
      </c>
      <c r="C6" s="2" t="s">
        <v>23</v>
      </c>
      <c r="D6" s="2" t="s">
        <v>1</v>
      </c>
      <c r="E6" s="2" t="s">
        <v>24</v>
      </c>
      <c r="F6" s="1" t="s">
        <v>2</v>
      </c>
      <c r="G6" s="2" t="s">
        <v>24</v>
      </c>
      <c r="H6" s="2" t="s">
        <v>3</v>
      </c>
      <c r="I6" s="22"/>
      <c r="J6" s="22"/>
      <c r="K6" s="10" t="s">
        <v>27</v>
      </c>
      <c r="L6" s="28"/>
      <c r="M6" s="28"/>
      <c r="N6" s="28"/>
      <c r="O6" s="28"/>
      <c r="P6" s="29"/>
      <c r="Q6" s="22"/>
    </row>
    <row r="7" spans="2:17">
      <c r="B7">
        <v>128745</v>
      </c>
      <c r="C7" t="s">
        <v>0</v>
      </c>
      <c r="D7">
        <v>15</v>
      </c>
      <c r="E7">
        <f>(D7/(D7+F7))*100</f>
        <v>93.75</v>
      </c>
      <c r="F7">
        <v>1</v>
      </c>
      <c r="G7">
        <f>(F7/(F7+D7))*100</f>
        <v>6.25</v>
      </c>
      <c r="H7">
        <f t="shared" ref="H7:H16" si="0">SUM(D7,F7)</f>
        <v>16</v>
      </c>
      <c r="I7" s="22"/>
      <c r="J7" s="5"/>
      <c r="K7" s="4" t="s">
        <v>22</v>
      </c>
      <c r="L7" s="5" t="s">
        <v>1</v>
      </c>
      <c r="M7" s="5" t="s">
        <v>24</v>
      </c>
      <c r="N7" s="25" t="s">
        <v>2</v>
      </c>
      <c r="O7" s="30" t="s">
        <v>24</v>
      </c>
      <c r="P7" s="6" t="s">
        <v>3</v>
      </c>
      <c r="Q7" s="22"/>
    </row>
    <row r="8" spans="2:17">
      <c r="C8" t="s">
        <v>4</v>
      </c>
      <c r="D8" s="3">
        <v>6</v>
      </c>
      <c r="E8">
        <f t="shared" ref="E8:E28" si="1">(D8/(D8+F8))*100</f>
        <v>66.666666666666657</v>
      </c>
      <c r="F8">
        <v>3</v>
      </c>
      <c r="G8">
        <f t="shared" ref="G8:G28" si="2">(F8/(F8+D8))*100</f>
        <v>33.333333333333329</v>
      </c>
      <c r="H8">
        <f t="shared" si="0"/>
        <v>9</v>
      </c>
      <c r="I8" s="22"/>
      <c r="J8" s="5"/>
      <c r="K8" s="31">
        <f>B7</f>
        <v>128745</v>
      </c>
      <c r="L8" s="26">
        <f>SUM(D7:D16)</f>
        <v>67</v>
      </c>
      <c r="M8" s="26">
        <f>(L8/P8)*100</f>
        <v>68.367346938775512</v>
      </c>
      <c r="N8" s="27">
        <f>SUM(F7:F16)</f>
        <v>31</v>
      </c>
      <c r="O8" s="27">
        <f>(N8/P8)*100</f>
        <v>31.632653061224492</v>
      </c>
      <c r="P8" s="32">
        <f>L8+N8</f>
        <v>98</v>
      </c>
      <c r="Q8" s="22"/>
    </row>
    <row r="9" spans="2:17">
      <c r="C9" t="s">
        <v>5</v>
      </c>
      <c r="D9">
        <v>12</v>
      </c>
      <c r="E9">
        <f t="shared" si="1"/>
        <v>63.157894736842103</v>
      </c>
      <c r="F9">
        <v>7</v>
      </c>
      <c r="G9">
        <f t="shared" si="2"/>
        <v>36.84210526315789</v>
      </c>
      <c r="H9">
        <f t="shared" si="0"/>
        <v>19</v>
      </c>
      <c r="I9" s="22"/>
      <c r="J9" s="5"/>
      <c r="K9" s="31">
        <f>B19</f>
        <v>128746</v>
      </c>
      <c r="L9" s="26">
        <f>SUM(D19:D28)</f>
        <v>105</v>
      </c>
      <c r="M9" s="26">
        <f>(L9/P9)*100</f>
        <v>70.945945945945937</v>
      </c>
      <c r="N9" s="27">
        <f>SUM(F19:F28)</f>
        <v>43</v>
      </c>
      <c r="O9" s="27">
        <f>(N9/P9)*100</f>
        <v>29.054054054054053</v>
      </c>
      <c r="P9" s="32">
        <f>L9+N9</f>
        <v>148</v>
      </c>
      <c r="Q9" s="22"/>
    </row>
    <row r="10" spans="2:17">
      <c r="C10" t="s">
        <v>6</v>
      </c>
      <c r="D10">
        <v>4</v>
      </c>
      <c r="E10">
        <f t="shared" si="1"/>
        <v>100</v>
      </c>
      <c r="F10">
        <v>0</v>
      </c>
      <c r="G10">
        <f t="shared" si="2"/>
        <v>0</v>
      </c>
      <c r="H10">
        <f t="shared" si="0"/>
        <v>4</v>
      </c>
      <c r="I10" s="22"/>
      <c r="J10" s="22"/>
      <c r="K10" s="4" t="s">
        <v>25</v>
      </c>
      <c r="L10" s="5"/>
      <c r="M10" s="5">
        <f t="shared" ref="M10:P10" si="3">AVERAGE(M8:M9)</f>
        <v>69.656646442360724</v>
      </c>
      <c r="N10" s="25"/>
      <c r="O10" s="25">
        <f t="shared" si="3"/>
        <v>30.343353557639272</v>
      </c>
      <c r="P10" s="6">
        <f t="shared" si="3"/>
        <v>123</v>
      </c>
      <c r="Q10" s="5"/>
    </row>
    <row r="11" spans="2:17">
      <c r="C11" t="s">
        <v>7</v>
      </c>
      <c r="D11">
        <v>13</v>
      </c>
      <c r="E11">
        <f t="shared" si="1"/>
        <v>100</v>
      </c>
      <c r="F11">
        <v>0</v>
      </c>
      <c r="G11">
        <f t="shared" si="2"/>
        <v>0</v>
      </c>
      <c r="H11">
        <f t="shared" si="0"/>
        <v>13</v>
      </c>
      <c r="I11" s="22"/>
      <c r="J11" s="22"/>
      <c r="K11" s="33" t="s">
        <v>28</v>
      </c>
      <c r="L11" s="5"/>
      <c r="M11" s="5">
        <f t="shared" ref="M11:P11" si="4">STDEV(M8:M9)</f>
        <v>1.8233448439311062</v>
      </c>
      <c r="N11" s="25"/>
      <c r="O11" s="25">
        <f t="shared" si="4"/>
        <v>1.8233448439311162</v>
      </c>
      <c r="P11" s="6">
        <f t="shared" si="4"/>
        <v>35.355339059327378</v>
      </c>
      <c r="Q11" s="5"/>
    </row>
    <row r="12" spans="2:17">
      <c r="C12" t="s">
        <v>8</v>
      </c>
      <c r="D12">
        <v>12</v>
      </c>
      <c r="E12">
        <f t="shared" si="1"/>
        <v>80</v>
      </c>
      <c r="F12">
        <v>3</v>
      </c>
      <c r="G12">
        <f t="shared" si="2"/>
        <v>20</v>
      </c>
      <c r="H12">
        <f t="shared" si="0"/>
        <v>15</v>
      </c>
      <c r="I12" s="22"/>
      <c r="J12" s="22"/>
      <c r="K12" s="33" t="s">
        <v>29</v>
      </c>
      <c r="L12" s="5"/>
      <c r="M12" s="5">
        <f t="shared" ref="M12:P12" si="5">M11/SQRT(2)</f>
        <v>1.2892995035852122</v>
      </c>
      <c r="N12" s="25"/>
      <c r="O12" s="25">
        <f t="shared" si="5"/>
        <v>1.2892995035852193</v>
      </c>
      <c r="P12" s="6">
        <f t="shared" si="5"/>
        <v>25</v>
      </c>
      <c r="Q12" s="5"/>
    </row>
    <row r="13" spans="2:17">
      <c r="C13" t="s">
        <v>9</v>
      </c>
      <c r="D13">
        <v>2</v>
      </c>
      <c r="E13">
        <f t="shared" si="1"/>
        <v>25</v>
      </c>
      <c r="F13">
        <v>6</v>
      </c>
      <c r="G13">
        <f t="shared" si="2"/>
        <v>75</v>
      </c>
      <c r="H13">
        <f t="shared" si="0"/>
        <v>8</v>
      </c>
      <c r="K13" s="34"/>
      <c r="L13" s="22"/>
      <c r="M13" s="22"/>
      <c r="N13" s="22"/>
      <c r="O13" s="22"/>
      <c r="P13" s="35"/>
    </row>
    <row r="14" spans="2:17">
      <c r="C14" t="s">
        <v>10</v>
      </c>
      <c r="D14">
        <v>3</v>
      </c>
      <c r="E14">
        <f t="shared" si="1"/>
        <v>50</v>
      </c>
      <c r="F14">
        <v>3</v>
      </c>
      <c r="G14">
        <f t="shared" si="2"/>
        <v>50</v>
      </c>
      <c r="H14">
        <f t="shared" si="0"/>
        <v>6</v>
      </c>
      <c r="K14" s="4" t="s">
        <v>26</v>
      </c>
      <c r="L14" s="22"/>
      <c r="M14" s="22"/>
      <c r="N14" s="22"/>
      <c r="O14" s="22"/>
      <c r="P14" s="35"/>
    </row>
    <row r="15" spans="2:17">
      <c r="C15" t="s">
        <v>11</v>
      </c>
      <c r="D15">
        <v>0</v>
      </c>
      <c r="E15">
        <f t="shared" si="1"/>
        <v>0</v>
      </c>
      <c r="F15">
        <v>8</v>
      </c>
      <c r="G15">
        <f t="shared" si="2"/>
        <v>100</v>
      </c>
      <c r="H15">
        <f t="shared" si="0"/>
        <v>8</v>
      </c>
      <c r="K15" s="4" t="s">
        <v>22</v>
      </c>
      <c r="L15" s="5" t="s">
        <v>1</v>
      </c>
      <c r="M15" s="5" t="s">
        <v>24</v>
      </c>
      <c r="N15" s="25" t="s">
        <v>2</v>
      </c>
      <c r="O15" s="30" t="s">
        <v>24</v>
      </c>
      <c r="P15" s="6" t="s">
        <v>3</v>
      </c>
    </row>
    <row r="16" spans="2:17">
      <c r="C16" t="s">
        <v>12</v>
      </c>
      <c r="D16">
        <v>0</v>
      </c>
      <c r="E16">
        <v>0</v>
      </c>
      <c r="F16">
        <v>0</v>
      </c>
      <c r="G16">
        <v>0</v>
      </c>
      <c r="H16">
        <f t="shared" si="0"/>
        <v>0</v>
      </c>
      <c r="K16" s="31" t="str">
        <f>B33</f>
        <v>411_1L</v>
      </c>
      <c r="L16" s="26">
        <f>SUM(D33:D42)</f>
        <v>61</v>
      </c>
      <c r="M16" s="26">
        <f>(L16/P16)*100</f>
        <v>74.390243902439025</v>
      </c>
      <c r="N16" s="26">
        <f>SUM(F33:F42)</f>
        <v>21</v>
      </c>
      <c r="O16" s="27">
        <f>(N16/P16)*100</f>
        <v>25.609756097560975</v>
      </c>
      <c r="P16" s="32">
        <f>L16+N16</f>
        <v>82</v>
      </c>
    </row>
    <row r="17" spans="2:17">
      <c r="C17" s="2" t="s">
        <v>25</v>
      </c>
      <c r="D17" s="2">
        <f>AVERAGE(D7:D16)</f>
        <v>6.7</v>
      </c>
      <c r="E17" s="2">
        <f t="shared" ref="E17:H17" si="6">AVERAGE(E7:E16)</f>
        <v>57.857456140350884</v>
      </c>
      <c r="F17" s="2">
        <f t="shared" si="6"/>
        <v>3.1</v>
      </c>
      <c r="G17" s="2">
        <f t="shared" si="6"/>
        <v>32.142543859649123</v>
      </c>
      <c r="H17" s="2">
        <f t="shared" si="6"/>
        <v>9.8000000000000007</v>
      </c>
      <c r="K17" s="31" t="str">
        <f>B45</f>
        <v>411_2R</v>
      </c>
      <c r="L17" s="26">
        <f>SUM(D45:D54)</f>
        <v>34</v>
      </c>
      <c r="M17" s="26">
        <f t="shared" ref="M17" si="7">(L17/P17)*100</f>
        <v>68</v>
      </c>
      <c r="N17" s="26">
        <f>SUM(F45:F54)</f>
        <v>16</v>
      </c>
      <c r="O17" s="27">
        <f t="shared" ref="O17" si="8">(N17/P17)*100</f>
        <v>32</v>
      </c>
      <c r="P17" s="32">
        <f t="shared" ref="P17" si="9">L17+N17</f>
        <v>50</v>
      </c>
    </row>
    <row r="18" spans="2:17">
      <c r="K18" s="36"/>
      <c r="L18" s="26"/>
      <c r="M18" s="26"/>
      <c r="N18" s="26"/>
      <c r="O18" s="27"/>
      <c r="P18" s="32"/>
    </row>
    <row r="19" spans="2:17">
      <c r="B19">
        <v>128746</v>
      </c>
      <c r="C19" t="s">
        <v>0</v>
      </c>
      <c r="D19">
        <v>19</v>
      </c>
      <c r="E19">
        <f t="shared" si="1"/>
        <v>82.608695652173907</v>
      </c>
      <c r="F19">
        <v>4</v>
      </c>
      <c r="G19">
        <f t="shared" si="2"/>
        <v>17.391304347826086</v>
      </c>
      <c r="H19">
        <f t="shared" ref="H19:H28" si="10">SUM(D19,F19)</f>
        <v>23</v>
      </c>
      <c r="K19" s="4" t="s">
        <v>25</v>
      </c>
      <c r="L19" s="5"/>
      <c r="M19" s="5">
        <f>AVERAGE(M16:M18)</f>
        <v>71.195121951219505</v>
      </c>
      <c r="N19" s="25"/>
      <c r="O19" s="25">
        <f>AVERAGE(O16:O18)</f>
        <v>28.804878048780488</v>
      </c>
      <c r="P19" s="6">
        <f t="shared" ref="P19" si="11">AVERAGE(P17:P18)</f>
        <v>50</v>
      </c>
    </row>
    <row r="20" spans="2:17">
      <c r="C20" t="s">
        <v>4</v>
      </c>
      <c r="D20">
        <v>12</v>
      </c>
      <c r="E20">
        <f t="shared" si="1"/>
        <v>75</v>
      </c>
      <c r="F20">
        <v>4</v>
      </c>
      <c r="G20">
        <f t="shared" si="2"/>
        <v>25</v>
      </c>
      <c r="H20">
        <f t="shared" si="10"/>
        <v>16</v>
      </c>
      <c r="K20" s="33" t="s">
        <v>28</v>
      </c>
      <c r="L20" s="5"/>
      <c r="M20" s="5">
        <f>STDEV(M16:M18)</f>
        <v>4.5185847968506208</v>
      </c>
      <c r="N20" s="25"/>
      <c r="O20" s="25">
        <f>STDEV(O16:O18)</f>
        <v>4.5185847968506234</v>
      </c>
      <c r="P20" s="6" t="e">
        <f t="shared" ref="P20" si="12">STDEV(P17:P18)</f>
        <v>#DIV/0!</v>
      </c>
    </row>
    <row r="21" spans="2:17">
      <c r="C21" t="s">
        <v>5</v>
      </c>
      <c r="D21">
        <v>12</v>
      </c>
      <c r="E21">
        <f t="shared" si="1"/>
        <v>92.307692307692307</v>
      </c>
      <c r="F21">
        <v>1</v>
      </c>
      <c r="G21">
        <f t="shared" si="2"/>
        <v>7.6923076923076925</v>
      </c>
      <c r="H21">
        <f t="shared" si="10"/>
        <v>13</v>
      </c>
      <c r="K21" s="33" t="s">
        <v>29</v>
      </c>
      <c r="L21" s="5"/>
      <c r="M21" s="5">
        <f>M20/SQRT(3)</f>
        <v>2.6088061488178567</v>
      </c>
      <c r="N21" s="25"/>
      <c r="O21" s="25">
        <f>O20/SQRT(3)</f>
        <v>2.608806148817858</v>
      </c>
      <c r="P21" s="6" t="e">
        <f t="shared" ref="P21" si="13">P20/SQRT(2)</f>
        <v>#DIV/0!</v>
      </c>
    </row>
    <row r="22" spans="2:17">
      <c r="C22" t="s">
        <v>6</v>
      </c>
      <c r="D22">
        <v>4</v>
      </c>
      <c r="E22">
        <f t="shared" si="1"/>
        <v>44.444444444444443</v>
      </c>
      <c r="F22">
        <v>5</v>
      </c>
      <c r="G22">
        <f t="shared" si="2"/>
        <v>55.555555555555557</v>
      </c>
      <c r="H22">
        <f t="shared" si="10"/>
        <v>9</v>
      </c>
      <c r="K22" s="34"/>
      <c r="L22" s="22"/>
      <c r="M22" s="22"/>
      <c r="N22" s="22"/>
      <c r="O22" s="22"/>
      <c r="P22" s="35"/>
    </row>
    <row r="23" spans="2:17">
      <c r="C23" t="s">
        <v>7</v>
      </c>
      <c r="D23">
        <v>13</v>
      </c>
      <c r="E23">
        <f t="shared" si="1"/>
        <v>59.090909090909093</v>
      </c>
      <c r="F23">
        <v>9</v>
      </c>
      <c r="G23">
        <f t="shared" si="2"/>
        <v>40.909090909090914</v>
      </c>
      <c r="H23">
        <f t="shared" si="10"/>
        <v>22</v>
      </c>
      <c r="K23" s="4" t="str">
        <f>B69</f>
        <v>EAE PEAK (LO)</v>
      </c>
      <c r="L23" s="22"/>
      <c r="M23" s="22"/>
      <c r="N23" s="22"/>
      <c r="O23" s="22"/>
      <c r="P23" s="35"/>
      <c r="Q23" s="22"/>
    </row>
    <row r="24" spans="2:17">
      <c r="B24" s="18"/>
      <c r="C24" s="18" t="s">
        <v>8</v>
      </c>
      <c r="D24" s="18">
        <v>12</v>
      </c>
      <c r="E24">
        <f t="shared" si="1"/>
        <v>92.307692307692307</v>
      </c>
      <c r="F24" s="18">
        <v>1</v>
      </c>
      <c r="G24">
        <f t="shared" si="2"/>
        <v>7.6923076923076925</v>
      </c>
      <c r="H24">
        <f t="shared" si="10"/>
        <v>13</v>
      </c>
      <c r="I24" s="18"/>
      <c r="J24" s="18"/>
      <c r="K24" s="4" t="s">
        <v>22</v>
      </c>
      <c r="L24" s="5" t="s">
        <v>1</v>
      </c>
      <c r="M24" s="5" t="s">
        <v>24</v>
      </c>
      <c r="N24" s="25" t="s">
        <v>2</v>
      </c>
      <c r="O24" s="30" t="s">
        <v>24</v>
      </c>
      <c r="P24" s="6" t="s">
        <v>3</v>
      </c>
      <c r="Q24" s="22"/>
    </row>
    <row r="25" spans="2:17">
      <c r="C25" t="s">
        <v>9</v>
      </c>
      <c r="D25">
        <v>13</v>
      </c>
      <c r="E25">
        <f t="shared" si="1"/>
        <v>81.25</v>
      </c>
      <c r="F25">
        <v>3</v>
      </c>
      <c r="G25">
        <f t="shared" si="2"/>
        <v>18.75</v>
      </c>
      <c r="H25">
        <f t="shared" si="10"/>
        <v>16</v>
      </c>
      <c r="K25" s="31" t="str">
        <f>B71</f>
        <v>F1</v>
      </c>
      <c r="L25" s="26">
        <f>SUM(D71:D80)</f>
        <v>47</v>
      </c>
      <c r="M25" s="26">
        <f>(L25/P25)*100</f>
        <v>71.212121212121218</v>
      </c>
      <c r="N25" s="27">
        <f>SUM(F71:F80)</f>
        <v>19</v>
      </c>
      <c r="O25" s="27">
        <f>(N25/P25)*100</f>
        <v>28.787878787878789</v>
      </c>
      <c r="P25" s="32">
        <f>L25+N25</f>
        <v>66</v>
      </c>
      <c r="Q25" s="22"/>
    </row>
    <row r="26" spans="2:17">
      <c r="C26" t="s">
        <v>10</v>
      </c>
      <c r="D26">
        <v>4</v>
      </c>
      <c r="E26">
        <f t="shared" si="1"/>
        <v>26.666666666666668</v>
      </c>
      <c r="F26">
        <v>11</v>
      </c>
      <c r="G26">
        <f t="shared" si="2"/>
        <v>73.333333333333329</v>
      </c>
      <c r="H26">
        <f t="shared" si="10"/>
        <v>15</v>
      </c>
      <c r="K26" s="31" t="str">
        <f>B83</f>
        <v>F2</v>
      </c>
      <c r="L26" s="26">
        <f>SUM(D83:D92)</f>
        <v>53</v>
      </c>
      <c r="M26" s="26">
        <f>(L26/P26)*100</f>
        <v>67.088607594936718</v>
      </c>
      <c r="N26" s="27">
        <f>SUM(F83:F92)</f>
        <v>26</v>
      </c>
      <c r="O26" s="27">
        <f>(N26/P26)*100</f>
        <v>32.911392405063289</v>
      </c>
      <c r="P26" s="32">
        <f>L26+N26</f>
        <v>79</v>
      </c>
      <c r="Q26" s="22"/>
    </row>
    <row r="27" spans="2:17">
      <c r="C27" t="s">
        <v>11</v>
      </c>
      <c r="D27">
        <v>11</v>
      </c>
      <c r="E27">
        <f t="shared" si="1"/>
        <v>73.333333333333329</v>
      </c>
      <c r="F27">
        <v>4</v>
      </c>
      <c r="G27">
        <f t="shared" si="2"/>
        <v>26.666666666666668</v>
      </c>
      <c r="H27">
        <f t="shared" si="10"/>
        <v>15</v>
      </c>
      <c r="K27" s="4" t="s">
        <v>25</v>
      </c>
      <c r="L27" s="5"/>
      <c r="M27" s="5">
        <f t="shared" ref="M27" si="14">AVERAGE(M25:M26)</f>
        <v>69.150364403528968</v>
      </c>
      <c r="N27" s="25"/>
      <c r="O27" s="25">
        <f t="shared" ref="O27" si="15">AVERAGE(O25:O26)</f>
        <v>30.849635596471039</v>
      </c>
      <c r="P27" s="6">
        <f t="shared" ref="P27" si="16">AVERAGE(P25:P26)</f>
        <v>72.5</v>
      </c>
      <c r="Q27" s="5"/>
    </row>
    <row r="28" spans="2:17">
      <c r="C28" t="s">
        <v>12</v>
      </c>
      <c r="D28">
        <v>5</v>
      </c>
      <c r="E28">
        <f t="shared" si="1"/>
        <v>83.333333333333343</v>
      </c>
      <c r="F28">
        <v>1</v>
      </c>
      <c r="G28">
        <f t="shared" si="2"/>
        <v>16.666666666666664</v>
      </c>
      <c r="H28">
        <f t="shared" si="10"/>
        <v>6</v>
      </c>
      <c r="K28" s="33" t="s">
        <v>28</v>
      </c>
      <c r="L28" s="5"/>
      <c r="M28" s="5">
        <f t="shared" ref="M28" si="17">STDEV(M25:M26)</f>
        <v>2.9157644410262296</v>
      </c>
      <c r="N28" s="25"/>
      <c r="O28" s="25">
        <f t="shared" ref="O28:P28" si="18">STDEV(O25:O26)</f>
        <v>2.9157644410262296</v>
      </c>
      <c r="P28" s="6">
        <f t="shared" si="18"/>
        <v>9.1923881554251174</v>
      </c>
      <c r="Q28" s="5"/>
    </row>
    <row r="29" spans="2:17" ht="17" thickBot="1">
      <c r="C29" s="2" t="s">
        <v>25</v>
      </c>
      <c r="D29" s="2">
        <f>AVERAGE(D19:D28)</f>
        <v>10.5</v>
      </c>
      <c r="E29" s="2">
        <f t="shared" ref="E29" si="19">AVERAGE(E19:E28)</f>
        <v>71.03427671362455</v>
      </c>
      <c r="F29" s="2">
        <f t="shared" ref="F29" si="20">AVERAGE(F19:F28)</f>
        <v>4.3</v>
      </c>
      <c r="G29" s="2">
        <f t="shared" ref="G29" si="21">AVERAGE(G19:G28)</f>
        <v>28.965723286375464</v>
      </c>
      <c r="H29" s="2">
        <f t="shared" ref="H29" si="22">AVERAGE(H19:H28)</f>
        <v>14.8</v>
      </c>
      <c r="K29" s="37" t="s">
        <v>29</v>
      </c>
      <c r="L29" s="8"/>
      <c r="M29" s="8">
        <f t="shared" ref="M29" si="23">M28/SQRT(2)</f>
        <v>2.06175680859225</v>
      </c>
      <c r="N29" s="38"/>
      <c r="O29" s="38">
        <f t="shared" ref="O29" si="24">O28/SQRT(2)</f>
        <v>2.06175680859225</v>
      </c>
      <c r="P29" s="9">
        <f t="shared" ref="P29" si="25">P28/SQRT(2)</f>
        <v>6.4999999999999991</v>
      </c>
      <c r="Q29" s="5"/>
    </row>
    <row r="31" spans="2:17">
      <c r="B31" s="2" t="s">
        <v>31</v>
      </c>
    </row>
    <row r="32" spans="2:17">
      <c r="B32" s="2" t="s">
        <v>22</v>
      </c>
      <c r="C32" s="2" t="s">
        <v>23</v>
      </c>
      <c r="D32" s="2" t="s">
        <v>1</v>
      </c>
      <c r="E32" s="2" t="s">
        <v>24</v>
      </c>
      <c r="F32" s="1" t="s">
        <v>2</v>
      </c>
      <c r="G32" s="2" t="s">
        <v>24</v>
      </c>
      <c r="H32" s="2" t="s">
        <v>3</v>
      </c>
      <c r="I32" s="13"/>
    </row>
    <row r="33" spans="2:15">
      <c r="B33" t="s">
        <v>20</v>
      </c>
      <c r="C33" t="s">
        <v>0</v>
      </c>
      <c r="D33">
        <v>0</v>
      </c>
      <c r="F33">
        <v>0</v>
      </c>
      <c r="H33">
        <f>SUM(D33,F33)</f>
        <v>0</v>
      </c>
      <c r="I33" s="23"/>
      <c r="J33" s="22"/>
      <c r="K33" s="22"/>
      <c r="L33" s="22"/>
      <c r="M33" s="22"/>
      <c r="N33" s="22"/>
      <c r="O33" s="22"/>
    </row>
    <row r="34" spans="2:15">
      <c r="C34" t="s">
        <v>4</v>
      </c>
      <c r="D34">
        <v>7</v>
      </c>
      <c r="E34">
        <f t="shared" ref="E34:E42" si="26">(D34/(D34+F34))*100</f>
        <v>100</v>
      </c>
      <c r="F34">
        <v>0</v>
      </c>
      <c r="G34">
        <f t="shared" ref="G34:G42" si="27">(F34/(F34+D34))*100</f>
        <v>0</v>
      </c>
      <c r="H34">
        <f t="shared" ref="H34:H66" si="28">SUM(D34,F34)</f>
        <v>7</v>
      </c>
      <c r="I34" s="24"/>
      <c r="J34" s="5"/>
      <c r="K34" s="25"/>
      <c r="L34" s="5"/>
      <c r="M34" s="5"/>
      <c r="N34" s="22"/>
      <c r="O34" s="22"/>
    </row>
    <row r="35" spans="2:15">
      <c r="C35" t="s">
        <v>5</v>
      </c>
      <c r="D35">
        <v>5</v>
      </c>
      <c r="E35">
        <f t="shared" si="26"/>
        <v>33.333333333333329</v>
      </c>
      <c r="F35">
        <v>10</v>
      </c>
      <c r="G35">
        <f t="shared" si="27"/>
        <v>66.666666666666657</v>
      </c>
      <c r="H35">
        <f t="shared" si="28"/>
        <v>15</v>
      </c>
      <c r="I35" s="24"/>
      <c r="J35" s="5"/>
      <c r="K35" s="5"/>
      <c r="L35" s="5"/>
      <c r="M35" s="5"/>
      <c r="N35" s="22"/>
      <c r="O35" s="22"/>
    </row>
    <row r="36" spans="2:15">
      <c r="C36" t="s">
        <v>6</v>
      </c>
      <c r="D36">
        <v>13</v>
      </c>
      <c r="E36">
        <f t="shared" si="26"/>
        <v>81.25</v>
      </c>
      <c r="F36">
        <v>3</v>
      </c>
      <c r="G36">
        <f t="shared" si="27"/>
        <v>18.75</v>
      </c>
      <c r="H36">
        <f t="shared" si="28"/>
        <v>16</v>
      </c>
      <c r="I36" s="24"/>
      <c r="J36" s="5"/>
      <c r="K36" s="5"/>
      <c r="L36" s="5"/>
      <c r="M36" s="5"/>
      <c r="N36" s="22"/>
      <c r="O36" s="22"/>
    </row>
    <row r="37" spans="2:15">
      <c r="C37" t="s">
        <v>7</v>
      </c>
      <c r="D37">
        <v>9</v>
      </c>
      <c r="E37">
        <f t="shared" si="26"/>
        <v>90</v>
      </c>
      <c r="F37">
        <v>1</v>
      </c>
      <c r="G37">
        <f t="shared" si="27"/>
        <v>10</v>
      </c>
      <c r="H37">
        <f t="shared" si="28"/>
        <v>10</v>
      </c>
      <c r="I37" s="24"/>
      <c r="J37" s="5"/>
      <c r="K37" s="5"/>
      <c r="L37" s="5"/>
      <c r="M37" s="5"/>
      <c r="N37" s="22"/>
      <c r="O37" s="22"/>
    </row>
    <row r="38" spans="2:15">
      <c r="C38" t="s">
        <v>8</v>
      </c>
      <c r="D38">
        <v>11</v>
      </c>
      <c r="E38">
        <f t="shared" si="26"/>
        <v>61.111111111111114</v>
      </c>
      <c r="F38">
        <v>7</v>
      </c>
      <c r="G38">
        <f t="shared" si="27"/>
        <v>38.888888888888893</v>
      </c>
      <c r="H38">
        <f t="shared" si="28"/>
        <v>18</v>
      </c>
      <c r="I38" s="23"/>
      <c r="J38" s="22"/>
      <c r="K38" s="22"/>
      <c r="L38" s="22"/>
      <c r="M38" s="22"/>
      <c r="N38" s="22"/>
      <c r="O38" s="22"/>
    </row>
    <row r="39" spans="2:15">
      <c r="C39" t="s">
        <v>9</v>
      </c>
      <c r="D39">
        <v>0</v>
      </c>
      <c r="F39">
        <v>0</v>
      </c>
      <c r="H39">
        <f t="shared" si="28"/>
        <v>0</v>
      </c>
      <c r="I39" s="23"/>
      <c r="J39" s="22"/>
      <c r="K39" s="22"/>
      <c r="L39" s="22"/>
      <c r="M39" s="22"/>
      <c r="N39" s="22"/>
      <c r="O39" s="22"/>
    </row>
    <row r="40" spans="2:15">
      <c r="C40" t="s">
        <v>10</v>
      </c>
      <c r="D40">
        <v>4</v>
      </c>
      <c r="E40">
        <f t="shared" si="26"/>
        <v>100</v>
      </c>
      <c r="F40">
        <v>0</v>
      </c>
      <c r="G40">
        <f t="shared" si="27"/>
        <v>0</v>
      </c>
      <c r="H40">
        <f t="shared" si="28"/>
        <v>4</v>
      </c>
      <c r="I40" s="13"/>
    </row>
    <row r="41" spans="2:15">
      <c r="C41" t="s">
        <v>11</v>
      </c>
      <c r="D41">
        <v>9</v>
      </c>
      <c r="E41">
        <f t="shared" si="26"/>
        <v>100</v>
      </c>
      <c r="F41">
        <v>0</v>
      </c>
      <c r="G41">
        <f t="shared" si="27"/>
        <v>0</v>
      </c>
      <c r="H41">
        <f t="shared" si="28"/>
        <v>9</v>
      </c>
      <c r="I41" s="13"/>
    </row>
    <row r="42" spans="2:15">
      <c r="C42" t="s">
        <v>12</v>
      </c>
      <c r="D42">
        <v>3</v>
      </c>
      <c r="E42">
        <f t="shared" si="26"/>
        <v>100</v>
      </c>
      <c r="F42">
        <v>0</v>
      </c>
      <c r="G42">
        <f t="shared" si="27"/>
        <v>0</v>
      </c>
      <c r="H42">
        <f t="shared" si="28"/>
        <v>3</v>
      </c>
      <c r="I42" s="13"/>
    </row>
    <row r="43" spans="2:15">
      <c r="C43" s="2" t="s">
        <v>25</v>
      </c>
      <c r="D43" s="2">
        <f>AVERAGE(D33:D42)</f>
        <v>6.1</v>
      </c>
      <c r="E43" s="2">
        <f t="shared" ref="E43" si="29">AVERAGE(E33:E42)</f>
        <v>83.211805555555557</v>
      </c>
      <c r="F43" s="2">
        <f t="shared" ref="F43" si="30">AVERAGE(F33:F42)</f>
        <v>2.1</v>
      </c>
      <c r="G43" s="2">
        <f t="shared" ref="G43" si="31">AVERAGE(G33:G42)</f>
        <v>16.788194444444443</v>
      </c>
      <c r="H43">
        <f t="shared" si="28"/>
        <v>8.1999999999999993</v>
      </c>
      <c r="I43" s="13"/>
    </row>
    <row r="44" spans="2:15">
      <c r="B44" s="2"/>
      <c r="C44" s="2"/>
      <c r="H44">
        <f t="shared" si="28"/>
        <v>0</v>
      </c>
      <c r="I44" s="13"/>
    </row>
    <row r="45" spans="2:15">
      <c r="B45" t="s">
        <v>21</v>
      </c>
      <c r="C45" t="s">
        <v>0</v>
      </c>
      <c r="D45">
        <v>12</v>
      </c>
      <c r="E45">
        <f t="shared" ref="E45:E54" si="32">(D45/(D45+F45))*100</f>
        <v>92.307692307692307</v>
      </c>
      <c r="F45">
        <v>1</v>
      </c>
      <c r="G45">
        <f t="shared" ref="G45:G54" si="33">(F45/(F45+D45))*100</f>
        <v>7.6923076923076925</v>
      </c>
      <c r="H45">
        <f t="shared" si="28"/>
        <v>13</v>
      </c>
      <c r="I45" s="13"/>
    </row>
    <row r="46" spans="2:15">
      <c r="C46" t="s">
        <v>4</v>
      </c>
      <c r="D46">
        <v>0</v>
      </c>
      <c r="F46">
        <v>0</v>
      </c>
      <c r="H46">
        <f t="shared" si="28"/>
        <v>0</v>
      </c>
      <c r="I46" s="13"/>
    </row>
    <row r="47" spans="2:15">
      <c r="C47" t="s">
        <v>5</v>
      </c>
      <c r="D47">
        <v>1</v>
      </c>
      <c r="E47">
        <f t="shared" si="32"/>
        <v>8.3333333333333321</v>
      </c>
      <c r="F47">
        <v>11</v>
      </c>
      <c r="G47">
        <f t="shared" si="33"/>
        <v>91.666666666666657</v>
      </c>
      <c r="H47">
        <f t="shared" si="28"/>
        <v>12</v>
      </c>
      <c r="I47" s="13"/>
    </row>
    <row r="48" spans="2:15">
      <c r="C48" t="s">
        <v>6</v>
      </c>
      <c r="D48">
        <v>2</v>
      </c>
      <c r="E48">
        <f t="shared" si="32"/>
        <v>100</v>
      </c>
      <c r="F48">
        <v>0</v>
      </c>
      <c r="G48">
        <f t="shared" si="33"/>
        <v>0</v>
      </c>
      <c r="H48">
        <f t="shared" si="28"/>
        <v>2</v>
      </c>
      <c r="I48" s="13"/>
    </row>
    <row r="49" spans="2:9">
      <c r="C49" t="s">
        <v>7</v>
      </c>
      <c r="D49">
        <v>2</v>
      </c>
      <c r="E49">
        <f t="shared" si="32"/>
        <v>100</v>
      </c>
      <c r="F49">
        <v>0</v>
      </c>
      <c r="G49">
        <f t="shared" si="33"/>
        <v>0</v>
      </c>
      <c r="H49">
        <f t="shared" si="28"/>
        <v>2</v>
      </c>
      <c r="I49" s="13"/>
    </row>
    <row r="50" spans="2:9">
      <c r="C50" t="s">
        <v>8</v>
      </c>
      <c r="D50">
        <v>1</v>
      </c>
      <c r="E50">
        <f t="shared" si="32"/>
        <v>100</v>
      </c>
      <c r="F50">
        <v>0</v>
      </c>
      <c r="G50">
        <f t="shared" si="33"/>
        <v>0</v>
      </c>
      <c r="H50">
        <f t="shared" si="28"/>
        <v>1</v>
      </c>
      <c r="I50" s="13"/>
    </row>
    <row r="51" spans="2:9">
      <c r="C51" t="s">
        <v>9</v>
      </c>
      <c r="D51">
        <v>6</v>
      </c>
      <c r="E51">
        <f t="shared" si="32"/>
        <v>75</v>
      </c>
      <c r="F51">
        <v>2</v>
      </c>
      <c r="G51">
        <f t="shared" si="33"/>
        <v>25</v>
      </c>
      <c r="H51">
        <f t="shared" si="28"/>
        <v>8</v>
      </c>
      <c r="I51" s="13"/>
    </row>
    <row r="52" spans="2:9">
      <c r="C52" t="s">
        <v>10</v>
      </c>
      <c r="D52">
        <v>2</v>
      </c>
      <c r="E52">
        <f t="shared" si="32"/>
        <v>50</v>
      </c>
      <c r="F52">
        <v>2</v>
      </c>
      <c r="G52">
        <f t="shared" si="33"/>
        <v>50</v>
      </c>
      <c r="H52">
        <f t="shared" si="28"/>
        <v>4</v>
      </c>
      <c r="I52" s="13"/>
    </row>
    <row r="53" spans="2:9">
      <c r="C53" t="s">
        <v>11</v>
      </c>
      <c r="D53">
        <v>0</v>
      </c>
      <c r="F53">
        <v>0</v>
      </c>
      <c r="H53">
        <f t="shared" si="28"/>
        <v>0</v>
      </c>
      <c r="I53" s="13"/>
    </row>
    <row r="54" spans="2:9">
      <c r="C54" t="s">
        <v>12</v>
      </c>
      <c r="D54">
        <v>8</v>
      </c>
      <c r="E54">
        <f t="shared" si="32"/>
        <v>100</v>
      </c>
      <c r="F54">
        <v>0</v>
      </c>
      <c r="G54">
        <f t="shared" si="33"/>
        <v>0</v>
      </c>
      <c r="H54">
        <f t="shared" si="28"/>
        <v>8</v>
      </c>
      <c r="I54" s="13"/>
    </row>
    <row r="55" spans="2:9">
      <c r="C55" s="2" t="s">
        <v>25</v>
      </c>
      <c r="D55" s="2">
        <f>AVERAGE(D45:D54)</f>
        <v>3.4</v>
      </c>
      <c r="E55" s="2">
        <f t="shared" ref="E55" si="34">AVERAGE(E45:E54)</f>
        <v>78.205128205128204</v>
      </c>
      <c r="F55" s="2">
        <f t="shared" ref="F55" si="35">AVERAGE(F45:F54)</f>
        <v>1.6</v>
      </c>
      <c r="G55" s="2">
        <f t="shared" ref="G55" si="36">AVERAGE(G45:G54)</f>
        <v>21.794871794871796</v>
      </c>
      <c r="H55" s="2">
        <f t="shared" si="28"/>
        <v>5</v>
      </c>
      <c r="I55" s="13"/>
    </row>
    <row r="56" spans="2:9">
      <c r="H56">
        <f t="shared" si="28"/>
        <v>0</v>
      </c>
      <c r="I56" s="13"/>
    </row>
    <row r="57" spans="2:9">
      <c r="B57">
        <v>425</v>
      </c>
      <c r="C57" t="s">
        <v>0</v>
      </c>
      <c r="D57">
        <v>0</v>
      </c>
      <c r="F57">
        <v>0</v>
      </c>
      <c r="H57">
        <f t="shared" si="28"/>
        <v>0</v>
      </c>
      <c r="I57" s="13"/>
    </row>
    <row r="58" spans="2:9">
      <c r="C58" t="s">
        <v>4</v>
      </c>
      <c r="D58">
        <v>8</v>
      </c>
      <c r="E58">
        <f t="shared" ref="E58:E66" si="37">(D58/(D58+F58))*100</f>
        <v>100</v>
      </c>
      <c r="F58">
        <v>0</v>
      </c>
      <c r="G58">
        <f t="shared" ref="G58:G66" si="38">(F58/(F58+D58))*100</f>
        <v>0</v>
      </c>
      <c r="H58">
        <f t="shared" si="28"/>
        <v>8</v>
      </c>
      <c r="I58" s="13"/>
    </row>
    <row r="59" spans="2:9">
      <c r="C59" t="s">
        <v>5</v>
      </c>
      <c r="D59">
        <v>2</v>
      </c>
      <c r="E59">
        <f t="shared" si="37"/>
        <v>40</v>
      </c>
      <c r="F59">
        <v>3</v>
      </c>
      <c r="G59">
        <f t="shared" si="38"/>
        <v>60</v>
      </c>
      <c r="H59">
        <f t="shared" si="28"/>
        <v>5</v>
      </c>
      <c r="I59" s="13"/>
    </row>
    <row r="60" spans="2:9">
      <c r="C60" t="s">
        <v>6</v>
      </c>
      <c r="D60">
        <v>14</v>
      </c>
      <c r="E60">
        <f t="shared" si="37"/>
        <v>100</v>
      </c>
      <c r="F60">
        <v>0</v>
      </c>
      <c r="G60">
        <f t="shared" si="38"/>
        <v>0</v>
      </c>
      <c r="H60">
        <f t="shared" si="28"/>
        <v>14</v>
      </c>
      <c r="I60" s="13"/>
    </row>
    <row r="61" spans="2:9">
      <c r="C61" t="s">
        <v>7</v>
      </c>
      <c r="D61">
        <v>0</v>
      </c>
      <c r="F61">
        <v>0</v>
      </c>
      <c r="H61">
        <f t="shared" si="28"/>
        <v>0</v>
      </c>
      <c r="I61" s="13"/>
    </row>
    <row r="62" spans="2:9">
      <c r="C62" t="s">
        <v>8</v>
      </c>
      <c r="D62">
        <v>7</v>
      </c>
      <c r="E62">
        <f t="shared" si="37"/>
        <v>100</v>
      </c>
      <c r="F62">
        <v>0</v>
      </c>
      <c r="G62">
        <f t="shared" si="38"/>
        <v>0</v>
      </c>
      <c r="H62">
        <f t="shared" si="28"/>
        <v>7</v>
      </c>
      <c r="I62" s="13"/>
    </row>
    <row r="63" spans="2:9">
      <c r="C63" t="s">
        <v>9</v>
      </c>
      <c r="D63">
        <v>19</v>
      </c>
      <c r="E63">
        <f t="shared" si="37"/>
        <v>100</v>
      </c>
      <c r="F63">
        <v>0</v>
      </c>
      <c r="G63">
        <f t="shared" si="38"/>
        <v>0</v>
      </c>
      <c r="H63">
        <f t="shared" si="28"/>
        <v>19</v>
      </c>
      <c r="I63" s="13"/>
    </row>
    <row r="64" spans="2:9">
      <c r="C64" t="s">
        <v>10</v>
      </c>
      <c r="D64">
        <v>2</v>
      </c>
      <c r="E64">
        <f t="shared" si="37"/>
        <v>100</v>
      </c>
      <c r="F64">
        <v>0</v>
      </c>
      <c r="G64">
        <f t="shared" si="38"/>
        <v>0</v>
      </c>
      <c r="H64">
        <f t="shared" si="28"/>
        <v>2</v>
      </c>
      <c r="I64" s="13"/>
    </row>
    <row r="65" spans="2:9">
      <c r="C65" t="s">
        <v>11</v>
      </c>
      <c r="D65">
        <v>14</v>
      </c>
      <c r="E65">
        <f t="shared" si="37"/>
        <v>87.5</v>
      </c>
      <c r="F65">
        <v>2</v>
      </c>
      <c r="G65">
        <f t="shared" si="38"/>
        <v>12.5</v>
      </c>
      <c r="H65">
        <f t="shared" si="28"/>
        <v>16</v>
      </c>
      <c r="I65" s="13"/>
    </row>
    <row r="66" spans="2:9">
      <c r="C66" t="s">
        <v>12</v>
      </c>
      <c r="D66">
        <v>1</v>
      </c>
      <c r="E66">
        <f t="shared" si="37"/>
        <v>50</v>
      </c>
      <c r="F66">
        <v>1</v>
      </c>
      <c r="G66">
        <f t="shared" si="38"/>
        <v>50</v>
      </c>
      <c r="H66">
        <f t="shared" si="28"/>
        <v>2</v>
      </c>
      <c r="I66" s="13"/>
    </row>
    <row r="67" spans="2:9">
      <c r="C67" s="2" t="s">
        <v>25</v>
      </c>
      <c r="D67" s="2">
        <f>AVERAGE(D57:D66)</f>
        <v>6.7</v>
      </c>
      <c r="E67" s="2">
        <f t="shared" ref="E67" si="39">AVERAGE(E57:E66)</f>
        <v>84.6875</v>
      </c>
      <c r="F67" s="2">
        <f t="shared" ref="F67" si="40">AVERAGE(F57:F66)</f>
        <v>0.6</v>
      </c>
      <c r="G67" s="2">
        <f t="shared" ref="G67" si="41">AVERAGE(G57:G66)</f>
        <v>15.3125</v>
      </c>
      <c r="H67" s="2">
        <f t="shared" ref="H67" si="42">SUM(D67,F67)</f>
        <v>7.3</v>
      </c>
    </row>
    <row r="69" spans="2:9">
      <c r="B69" s="2" t="s">
        <v>32</v>
      </c>
    </row>
    <row r="70" spans="2:9">
      <c r="B70" s="2" t="s">
        <v>22</v>
      </c>
      <c r="C70" s="2" t="s">
        <v>23</v>
      </c>
      <c r="D70" s="2" t="s">
        <v>1</v>
      </c>
      <c r="E70" s="2" t="s">
        <v>24</v>
      </c>
      <c r="F70" s="1" t="s">
        <v>2</v>
      </c>
      <c r="G70" s="2" t="s">
        <v>24</v>
      </c>
      <c r="H70" s="2" t="s">
        <v>3</v>
      </c>
    </row>
    <row r="71" spans="2:9">
      <c r="B71" t="s">
        <v>16</v>
      </c>
      <c r="C71" t="s">
        <v>0</v>
      </c>
      <c r="D71">
        <v>3</v>
      </c>
      <c r="E71">
        <f>(D71/(D71+F71))*100</f>
        <v>50</v>
      </c>
      <c r="F71">
        <v>3</v>
      </c>
      <c r="G71">
        <f>(F71/(F71+D71))*100</f>
        <v>50</v>
      </c>
      <c r="H71">
        <f>SUM(D71:F71)</f>
        <v>56</v>
      </c>
    </row>
    <row r="72" spans="2:9">
      <c r="B72" s="18"/>
      <c r="C72" s="18" t="s">
        <v>4</v>
      </c>
      <c r="D72" s="18">
        <v>7</v>
      </c>
      <c r="E72">
        <f t="shared" ref="E72:E80" si="43">(D72/(D72+F72))*100</f>
        <v>50</v>
      </c>
      <c r="F72" s="18">
        <v>7</v>
      </c>
      <c r="G72">
        <f t="shared" ref="G72:G80" si="44">(F72/(F72+D72))*100</f>
        <v>50</v>
      </c>
      <c r="H72" s="18">
        <f t="shared" ref="H72:H92" si="45">SUM(D72:F72)</f>
        <v>64</v>
      </c>
    </row>
    <row r="73" spans="2:9">
      <c r="C73" t="s">
        <v>5</v>
      </c>
      <c r="D73">
        <v>10</v>
      </c>
      <c r="E73">
        <f t="shared" si="43"/>
        <v>83.333333333333343</v>
      </c>
      <c r="F73">
        <v>2</v>
      </c>
      <c r="G73">
        <f t="shared" si="44"/>
        <v>16.666666666666664</v>
      </c>
      <c r="H73">
        <f t="shared" si="45"/>
        <v>95.333333333333343</v>
      </c>
    </row>
    <row r="74" spans="2:9">
      <c r="C74" t="s">
        <v>6</v>
      </c>
      <c r="D74">
        <v>11</v>
      </c>
      <c r="E74">
        <f t="shared" si="43"/>
        <v>78.571428571428569</v>
      </c>
      <c r="F74">
        <v>3</v>
      </c>
      <c r="G74">
        <f t="shared" si="44"/>
        <v>21.428571428571427</v>
      </c>
      <c r="H74">
        <f t="shared" si="45"/>
        <v>92.571428571428569</v>
      </c>
    </row>
    <row r="75" spans="2:9">
      <c r="B75" s="18"/>
      <c r="C75" s="18" t="s">
        <v>7</v>
      </c>
      <c r="D75" s="18">
        <v>2</v>
      </c>
      <c r="E75">
        <f t="shared" si="43"/>
        <v>100</v>
      </c>
      <c r="F75" s="18">
        <v>0</v>
      </c>
      <c r="G75">
        <f t="shared" si="44"/>
        <v>0</v>
      </c>
      <c r="H75" s="18">
        <f t="shared" si="45"/>
        <v>102</v>
      </c>
    </row>
    <row r="76" spans="2:9">
      <c r="C76" t="s">
        <v>8</v>
      </c>
      <c r="D76">
        <v>1</v>
      </c>
      <c r="E76">
        <f t="shared" si="43"/>
        <v>100</v>
      </c>
      <c r="F76">
        <v>0</v>
      </c>
      <c r="G76">
        <f t="shared" si="44"/>
        <v>0</v>
      </c>
      <c r="H76">
        <f t="shared" si="45"/>
        <v>101</v>
      </c>
    </row>
    <row r="77" spans="2:9">
      <c r="C77" t="s">
        <v>9</v>
      </c>
      <c r="D77">
        <v>6</v>
      </c>
      <c r="E77">
        <f t="shared" si="43"/>
        <v>75</v>
      </c>
      <c r="F77">
        <v>2</v>
      </c>
      <c r="G77">
        <f t="shared" si="44"/>
        <v>25</v>
      </c>
      <c r="H77">
        <f t="shared" si="45"/>
        <v>83</v>
      </c>
    </row>
    <row r="78" spans="2:9">
      <c r="C78" t="s">
        <v>10</v>
      </c>
      <c r="D78">
        <v>5</v>
      </c>
      <c r="E78">
        <f t="shared" si="43"/>
        <v>83.333333333333343</v>
      </c>
      <c r="F78">
        <v>1</v>
      </c>
      <c r="G78">
        <f t="shared" si="44"/>
        <v>16.666666666666664</v>
      </c>
      <c r="H78">
        <f t="shared" si="45"/>
        <v>89.333333333333343</v>
      </c>
    </row>
    <row r="79" spans="2:9">
      <c r="C79" t="s">
        <v>11</v>
      </c>
      <c r="D79">
        <v>0</v>
      </c>
      <c r="F79">
        <v>0</v>
      </c>
      <c r="H79">
        <f t="shared" si="45"/>
        <v>0</v>
      </c>
    </row>
    <row r="80" spans="2:9">
      <c r="B80" s="18"/>
      <c r="C80" s="18" t="s">
        <v>12</v>
      </c>
      <c r="D80" s="18">
        <v>2</v>
      </c>
      <c r="E80">
        <f t="shared" si="43"/>
        <v>66.666666666666657</v>
      </c>
      <c r="F80" s="18">
        <v>1</v>
      </c>
      <c r="G80">
        <f t="shared" si="44"/>
        <v>33.333333333333329</v>
      </c>
      <c r="H80" s="18">
        <f t="shared" si="45"/>
        <v>69.666666666666657</v>
      </c>
    </row>
    <row r="81" spans="2:8">
      <c r="B81" s="18"/>
      <c r="C81" s="2" t="s">
        <v>25</v>
      </c>
      <c r="D81" s="2">
        <f>AVERAGE(D71:D80)</f>
        <v>4.7</v>
      </c>
      <c r="E81" s="2">
        <f t="shared" ref="E81" si="46">AVERAGE(E71:E80)</f>
        <v>76.32275132275133</v>
      </c>
      <c r="F81" s="2">
        <f t="shared" ref="F81" si="47">AVERAGE(F71:F80)</f>
        <v>1.9</v>
      </c>
      <c r="G81" s="2">
        <f t="shared" ref="G81" si="48">AVERAGE(G71:G80)</f>
        <v>23.677248677248674</v>
      </c>
      <c r="H81">
        <f t="shared" ref="H81" si="49">SUM(D81,F81)</f>
        <v>6.6</v>
      </c>
    </row>
    <row r="83" spans="2:8">
      <c r="B83" t="s">
        <v>17</v>
      </c>
      <c r="C83" t="s">
        <v>0</v>
      </c>
      <c r="D83">
        <v>3</v>
      </c>
      <c r="E83">
        <f>(D83/(D83+F83))*100</f>
        <v>100</v>
      </c>
      <c r="F83">
        <v>0</v>
      </c>
      <c r="G83">
        <f>(F83/(F83+D83))*100</f>
        <v>0</v>
      </c>
      <c r="H83">
        <f t="shared" si="45"/>
        <v>103</v>
      </c>
    </row>
    <row r="84" spans="2:8">
      <c r="C84" t="s">
        <v>4</v>
      </c>
      <c r="D84">
        <v>6</v>
      </c>
      <c r="E84">
        <f t="shared" ref="E84:E92" si="50">(D84/(D84+F84))*100</f>
        <v>85.714285714285708</v>
      </c>
      <c r="F84">
        <v>1</v>
      </c>
      <c r="G84">
        <f t="shared" ref="G84:G92" si="51">(F84/(F84+D84))*100</f>
        <v>14.285714285714285</v>
      </c>
      <c r="H84">
        <f t="shared" si="45"/>
        <v>92.714285714285708</v>
      </c>
    </row>
    <row r="85" spans="2:8">
      <c r="B85" s="18"/>
      <c r="C85" s="18" t="s">
        <v>5</v>
      </c>
      <c r="D85" s="18">
        <v>4</v>
      </c>
      <c r="E85">
        <f t="shared" si="50"/>
        <v>57.142857142857139</v>
      </c>
      <c r="F85" s="18">
        <v>3</v>
      </c>
      <c r="G85">
        <f t="shared" si="51"/>
        <v>42.857142857142854</v>
      </c>
      <c r="H85" s="18">
        <f t="shared" si="45"/>
        <v>64.142857142857139</v>
      </c>
    </row>
    <row r="86" spans="2:8">
      <c r="C86" t="s">
        <v>6</v>
      </c>
      <c r="D86">
        <v>6</v>
      </c>
      <c r="E86">
        <f t="shared" si="50"/>
        <v>66.666666666666657</v>
      </c>
      <c r="F86">
        <v>3</v>
      </c>
      <c r="G86">
        <f t="shared" si="51"/>
        <v>33.333333333333329</v>
      </c>
      <c r="H86">
        <f t="shared" si="45"/>
        <v>75.666666666666657</v>
      </c>
    </row>
    <row r="87" spans="2:8">
      <c r="C87" t="s">
        <v>7</v>
      </c>
      <c r="D87">
        <v>7</v>
      </c>
      <c r="E87">
        <f t="shared" si="50"/>
        <v>70</v>
      </c>
      <c r="F87">
        <v>3</v>
      </c>
      <c r="G87">
        <f t="shared" si="51"/>
        <v>30</v>
      </c>
      <c r="H87">
        <f t="shared" si="45"/>
        <v>80</v>
      </c>
    </row>
    <row r="88" spans="2:8">
      <c r="C88" t="s">
        <v>8</v>
      </c>
      <c r="D88">
        <v>6</v>
      </c>
      <c r="E88">
        <f t="shared" si="50"/>
        <v>54.54545454545454</v>
      </c>
      <c r="F88">
        <v>5</v>
      </c>
      <c r="G88">
        <f t="shared" si="51"/>
        <v>45.454545454545453</v>
      </c>
      <c r="H88">
        <f t="shared" si="45"/>
        <v>65.545454545454533</v>
      </c>
    </row>
    <row r="89" spans="2:8">
      <c r="C89" t="s">
        <v>9</v>
      </c>
      <c r="D89">
        <v>3</v>
      </c>
      <c r="E89">
        <f t="shared" si="50"/>
        <v>50</v>
      </c>
      <c r="F89">
        <v>3</v>
      </c>
      <c r="G89">
        <f t="shared" si="51"/>
        <v>50</v>
      </c>
      <c r="H89">
        <f t="shared" si="45"/>
        <v>56</v>
      </c>
    </row>
    <row r="90" spans="2:8">
      <c r="C90" t="s">
        <v>10</v>
      </c>
      <c r="D90">
        <v>7</v>
      </c>
      <c r="E90">
        <f t="shared" si="50"/>
        <v>87.5</v>
      </c>
      <c r="F90">
        <v>1</v>
      </c>
      <c r="G90">
        <f t="shared" si="51"/>
        <v>12.5</v>
      </c>
      <c r="H90">
        <f t="shared" si="45"/>
        <v>95.5</v>
      </c>
    </row>
    <row r="91" spans="2:8">
      <c r="B91" s="18"/>
      <c r="C91" s="18" t="s">
        <v>11</v>
      </c>
      <c r="D91" s="18">
        <v>4</v>
      </c>
      <c r="E91">
        <f t="shared" si="50"/>
        <v>80</v>
      </c>
      <c r="F91" s="18">
        <v>1</v>
      </c>
      <c r="G91">
        <f t="shared" si="51"/>
        <v>20</v>
      </c>
      <c r="H91" s="18">
        <f t="shared" si="45"/>
        <v>85</v>
      </c>
    </row>
    <row r="92" spans="2:8">
      <c r="C92" t="s">
        <v>12</v>
      </c>
      <c r="D92">
        <v>7</v>
      </c>
      <c r="E92">
        <f t="shared" si="50"/>
        <v>53.846153846153847</v>
      </c>
      <c r="F92">
        <v>6</v>
      </c>
      <c r="G92">
        <f t="shared" si="51"/>
        <v>46.153846153846153</v>
      </c>
      <c r="H92">
        <f t="shared" si="45"/>
        <v>66.84615384615384</v>
      </c>
    </row>
    <row r="93" spans="2:8">
      <c r="C93" s="2" t="s">
        <v>25</v>
      </c>
      <c r="D93" s="2">
        <f>AVERAGE(D83:D92)</f>
        <v>5.3</v>
      </c>
      <c r="E93" s="2">
        <f t="shared" ref="E93" si="52">AVERAGE(E83:E92)</f>
        <v>70.541541791541789</v>
      </c>
      <c r="F93" s="2">
        <f t="shared" ref="F93" si="53">AVERAGE(F83:F92)</f>
        <v>2.6</v>
      </c>
      <c r="G93" s="2">
        <f t="shared" ref="G93" si="54">AVERAGE(G83:G92)</f>
        <v>29.458458208458204</v>
      </c>
      <c r="H93">
        <f t="shared" ref="H93" si="55">SUM(D93,F93)</f>
        <v>7.9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EO</vt:lpstr>
      <vt:lpstr>LO</vt:lpstr>
      <vt:lpstr>WT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Ralf Adams</cp:lastModifiedBy>
  <dcterms:created xsi:type="dcterms:W3CDTF">2019-05-31T14:50:09Z</dcterms:created>
  <dcterms:modified xsi:type="dcterms:W3CDTF">2022-05-30T12:47:08Z</dcterms:modified>
</cp:coreProperties>
</file>