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ttajallur/Documents/Ramesh/1 In Progress Work/1 Persistent Firing Project/Manuscript/e-Life/1e-Life Revision/Source Data/"/>
    </mc:Choice>
  </mc:AlternateContent>
  <xr:revisionPtr revIDLastSave="0" documentId="13_ncr:1_{6FE05824-FF91-2147-A34D-E9312D6E290A}" xr6:coauthVersionLast="45" xr6:coauthVersionMax="45" xr10:uidLastSave="{00000000-0000-0000-0000-000000000000}"/>
  <bookViews>
    <workbookView xWindow="-28620" yWindow="460" windowWidth="27640" windowHeight="16940" activeTab="1" xr2:uid="{D44C9163-8410-AC4D-AA73-1A5D6FDD62F0}"/>
  </bookViews>
  <sheets>
    <sheet name="Figure1-supplement figure 2C" sheetId="1" r:id="rId1"/>
    <sheet name="Figure1-supplement figure 2D,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K6" i="2"/>
  <c r="J7" i="2"/>
  <c r="K7" i="2"/>
  <c r="J8" i="2"/>
  <c r="K8" i="2"/>
  <c r="J9" i="2"/>
  <c r="K9" i="2"/>
  <c r="J10" i="2"/>
  <c r="K10" i="2"/>
  <c r="J11" i="2"/>
  <c r="K11" i="2"/>
  <c r="J12" i="2"/>
  <c r="J13" i="2"/>
  <c r="J14" i="2"/>
  <c r="J15" i="2"/>
  <c r="J16" i="2"/>
  <c r="J17" i="2"/>
  <c r="J18" i="2"/>
  <c r="J19" i="2"/>
  <c r="J20" i="2"/>
  <c r="J21" i="2"/>
  <c r="H7" i="1" l="1"/>
  <c r="D67" i="1" l="1"/>
  <c r="D66" i="1"/>
  <c r="D65" i="1"/>
  <c r="D64" i="1"/>
  <c r="D63" i="1"/>
  <c r="D62" i="1"/>
  <c r="D61" i="1"/>
  <c r="D60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<sst xmlns="http://schemas.openxmlformats.org/spreadsheetml/2006/main" count="32" uniqueCount="22">
  <si>
    <t xml:space="preserve">Time elapsed </t>
  </si>
  <si>
    <t>Second BF Elicited</t>
  </si>
  <si>
    <t>0 = no BF</t>
  </si>
  <si>
    <t>1 = BF</t>
  </si>
  <si>
    <t>MOUSE</t>
  </si>
  <si>
    <t>DURATION OF BF</t>
  </si>
  <si>
    <t>BF1,BF2</t>
  </si>
  <si>
    <t>BF3,BF4</t>
  </si>
  <si>
    <t>HUMAN</t>
  </si>
  <si>
    <t>% change</t>
  </si>
  <si>
    <t>SUPP FIG 2D</t>
  </si>
  <si>
    <t>SUPP FIG 2E</t>
  </si>
  <si>
    <t>DURATION OF BF (seconds)</t>
  </si>
  <si>
    <t xml:space="preserve">n </t>
  </si>
  <si>
    <t>Shapiro Wilk Normaiity Test</t>
  </si>
  <si>
    <t>p</t>
  </si>
  <si>
    <t>W</t>
  </si>
  <si>
    <t>NORMALLY DISTRUBUTED</t>
  </si>
  <si>
    <t>Two-tailed paired t-test</t>
  </si>
  <si>
    <t>t-statistic</t>
  </si>
  <si>
    <t xml:space="preserve">DF </t>
  </si>
  <si>
    <t>P 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</si>
</sst>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1" fontId="0" fillId="0" borderId="0" xfId="0" applyNumberFormat="1"/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5B00-9D34-524F-A5FD-1E340EF3BAEE}">
  <dimension ref="A2:H67"/>
  <sheetViews>
    <sheetView topLeftCell="A4" workbookViewId="0">
      <selection activeCell="H4" sqref="H4"/>
    </sheetView>
  </sheetViews>
  <sheetFormatPr baseColWidth="10" defaultRowHeight="16" x14ac:dyDescent="0.2"/>
  <cols>
    <col min="4" max="4" width="17.33203125" customWidth="1"/>
  </cols>
  <sheetData>
    <row r="2" spans="1:8" x14ac:dyDescent="0.2">
      <c r="B2" t="s">
        <v>1</v>
      </c>
      <c r="D2" t="s">
        <v>0</v>
      </c>
    </row>
    <row r="4" spans="1:8" x14ac:dyDescent="0.2">
      <c r="A4" t="s">
        <v>2</v>
      </c>
    </row>
    <row r="5" spans="1:8" x14ac:dyDescent="0.2">
      <c r="A5" t="s">
        <v>3</v>
      </c>
    </row>
    <row r="7" spans="1:8" x14ac:dyDescent="0.2">
      <c r="B7">
        <v>1</v>
      </c>
      <c r="D7">
        <f>267/60</f>
        <v>4.45</v>
      </c>
      <c r="G7" t="s">
        <v>13</v>
      </c>
      <c r="H7">
        <f>COUNT(B7:B67)</f>
        <v>61</v>
      </c>
    </row>
    <row r="8" spans="1:8" x14ac:dyDescent="0.2">
      <c r="B8">
        <v>1</v>
      </c>
      <c r="D8">
        <f>274/60</f>
        <v>4.5666666666666664</v>
      </c>
    </row>
    <row r="9" spans="1:8" x14ac:dyDescent="0.2">
      <c r="B9">
        <v>1</v>
      </c>
      <c r="D9">
        <f>217/60</f>
        <v>3.6166666666666667</v>
      </c>
    </row>
    <row r="10" spans="1:8" x14ac:dyDescent="0.2">
      <c r="B10">
        <v>1</v>
      </c>
      <c r="D10">
        <f>248/60</f>
        <v>4.1333333333333337</v>
      </c>
    </row>
    <row r="11" spans="1:8" x14ac:dyDescent="0.2">
      <c r="B11">
        <v>0</v>
      </c>
      <c r="D11">
        <f>212/60</f>
        <v>3.5333333333333332</v>
      </c>
    </row>
    <row r="12" spans="1:8" x14ac:dyDescent="0.2">
      <c r="B12">
        <v>1</v>
      </c>
      <c r="D12">
        <f>257/60</f>
        <v>4.2833333333333332</v>
      </c>
    </row>
    <row r="13" spans="1:8" x14ac:dyDescent="0.2">
      <c r="B13">
        <v>1</v>
      </c>
      <c r="D13">
        <f>330/60</f>
        <v>5.5</v>
      </c>
    </row>
    <row r="14" spans="1:8" x14ac:dyDescent="0.2">
      <c r="B14">
        <v>1</v>
      </c>
      <c r="D14">
        <f>188/60</f>
        <v>3.1333333333333333</v>
      </c>
    </row>
    <row r="15" spans="1:8" x14ac:dyDescent="0.2">
      <c r="B15">
        <v>1</v>
      </c>
      <c r="D15">
        <f>278/60</f>
        <v>4.6333333333333337</v>
      </c>
    </row>
    <row r="16" spans="1:8" x14ac:dyDescent="0.2">
      <c r="B16">
        <v>1</v>
      </c>
      <c r="D16">
        <f>308/60</f>
        <v>5.1333333333333337</v>
      </c>
    </row>
    <row r="17" spans="2:4" x14ac:dyDescent="0.2">
      <c r="B17">
        <v>1</v>
      </c>
      <c r="D17">
        <f>324/60</f>
        <v>5.4</v>
      </c>
    </row>
    <row r="18" spans="2:4" x14ac:dyDescent="0.2">
      <c r="B18">
        <v>1</v>
      </c>
      <c r="D18">
        <f>327/60</f>
        <v>5.45</v>
      </c>
    </row>
    <row r="19" spans="2:4" x14ac:dyDescent="0.2">
      <c r="B19">
        <v>1</v>
      </c>
      <c r="D19">
        <f>398/60</f>
        <v>6.6333333333333337</v>
      </c>
    </row>
    <row r="20" spans="2:4" x14ac:dyDescent="0.2">
      <c r="B20">
        <v>1</v>
      </c>
      <c r="D20">
        <f>322/60</f>
        <v>5.3666666666666663</v>
      </c>
    </row>
    <row r="21" spans="2:4" x14ac:dyDescent="0.2">
      <c r="B21">
        <v>1</v>
      </c>
      <c r="D21">
        <f>338/60</f>
        <v>5.6333333333333337</v>
      </c>
    </row>
    <row r="22" spans="2:4" x14ac:dyDescent="0.2">
      <c r="B22">
        <v>1</v>
      </c>
      <c r="D22">
        <f>435/60</f>
        <v>7.25</v>
      </c>
    </row>
    <row r="23" spans="2:4" x14ac:dyDescent="0.2">
      <c r="B23">
        <v>1</v>
      </c>
      <c r="D23">
        <f>380/60</f>
        <v>6.333333333333333</v>
      </c>
    </row>
    <row r="24" spans="2:4" x14ac:dyDescent="0.2">
      <c r="B24">
        <v>1</v>
      </c>
      <c r="D24">
        <f>295/60</f>
        <v>4.916666666666667</v>
      </c>
    </row>
    <row r="25" spans="2:4" x14ac:dyDescent="0.2">
      <c r="B25">
        <v>1</v>
      </c>
      <c r="D25">
        <f>292/60</f>
        <v>4.8666666666666663</v>
      </c>
    </row>
    <row r="26" spans="2:4" x14ac:dyDescent="0.2">
      <c r="B26">
        <v>1</v>
      </c>
      <c r="D26">
        <f>308/60</f>
        <v>5.1333333333333337</v>
      </c>
    </row>
    <row r="27" spans="2:4" x14ac:dyDescent="0.2">
      <c r="B27">
        <v>1</v>
      </c>
      <c r="D27">
        <f>346/60</f>
        <v>5.7666666666666666</v>
      </c>
    </row>
    <row r="28" spans="2:4" x14ac:dyDescent="0.2">
      <c r="B28">
        <v>1</v>
      </c>
      <c r="D28">
        <f>299/60</f>
        <v>4.9833333333333334</v>
      </c>
    </row>
    <row r="29" spans="2:4" x14ac:dyDescent="0.2">
      <c r="B29">
        <v>1</v>
      </c>
      <c r="D29">
        <f>280/60</f>
        <v>4.666666666666667</v>
      </c>
    </row>
    <row r="30" spans="2:4" x14ac:dyDescent="0.2">
      <c r="B30">
        <v>1</v>
      </c>
      <c r="D30">
        <f>379/60</f>
        <v>6.3166666666666664</v>
      </c>
    </row>
    <row r="31" spans="2:4" x14ac:dyDescent="0.2">
      <c r="B31">
        <v>0</v>
      </c>
      <c r="D31">
        <f>1.3/60</f>
        <v>2.1666666666666667E-2</v>
      </c>
    </row>
    <row r="32" spans="2:4" x14ac:dyDescent="0.2">
      <c r="B32">
        <v>0</v>
      </c>
      <c r="D32">
        <f>0.85/60</f>
        <v>1.4166666666666666E-2</v>
      </c>
    </row>
    <row r="33" spans="2:4" x14ac:dyDescent="0.2">
      <c r="B33">
        <v>0</v>
      </c>
      <c r="D33">
        <v>0.3</v>
      </c>
    </row>
    <row r="34" spans="2:4" x14ac:dyDescent="0.2">
      <c r="B34">
        <v>0</v>
      </c>
      <c r="D34">
        <f>2.37/60</f>
        <v>3.95E-2</v>
      </c>
    </row>
    <row r="35" spans="2:4" x14ac:dyDescent="0.2">
      <c r="B35">
        <v>0</v>
      </c>
      <c r="D35">
        <f>0.9/60</f>
        <v>1.5000000000000001E-2</v>
      </c>
    </row>
    <row r="36" spans="2:4" x14ac:dyDescent="0.2">
      <c r="B36">
        <v>0</v>
      </c>
      <c r="D36">
        <f>4/60</f>
        <v>6.6666666666666666E-2</v>
      </c>
    </row>
    <row r="37" spans="2:4" x14ac:dyDescent="0.2">
      <c r="B37">
        <v>1</v>
      </c>
      <c r="D37">
        <f>177/60</f>
        <v>2.95</v>
      </c>
    </row>
    <row r="38" spans="2:4" x14ac:dyDescent="0.2">
      <c r="B38">
        <v>1</v>
      </c>
      <c r="D38">
        <f>131/60</f>
        <v>2.1833333333333331</v>
      </c>
    </row>
    <row r="39" spans="2:4" x14ac:dyDescent="0.2">
      <c r="B39">
        <v>1</v>
      </c>
      <c r="D39">
        <f>74/60</f>
        <v>1.2333333333333334</v>
      </c>
    </row>
    <row r="40" spans="2:4" x14ac:dyDescent="0.2">
      <c r="B40">
        <v>1</v>
      </c>
      <c r="D40">
        <f>123/60</f>
        <v>2.0499999999999998</v>
      </c>
    </row>
    <row r="41" spans="2:4" x14ac:dyDescent="0.2">
      <c r="B41">
        <v>1</v>
      </c>
      <c r="D41">
        <f>152/60</f>
        <v>2.5333333333333332</v>
      </c>
    </row>
    <row r="42" spans="2:4" x14ac:dyDescent="0.2">
      <c r="B42">
        <v>1</v>
      </c>
      <c r="D42">
        <f>117/60</f>
        <v>1.95</v>
      </c>
    </row>
    <row r="43" spans="2:4" x14ac:dyDescent="0.2">
      <c r="B43">
        <v>1</v>
      </c>
      <c r="D43">
        <f>104/60</f>
        <v>1.7333333333333334</v>
      </c>
    </row>
    <row r="44" spans="2:4" x14ac:dyDescent="0.2">
      <c r="B44">
        <v>1</v>
      </c>
      <c r="D44">
        <v>1.5</v>
      </c>
    </row>
    <row r="45" spans="2:4" x14ac:dyDescent="0.2">
      <c r="B45">
        <v>1</v>
      </c>
      <c r="D45">
        <f>146/60</f>
        <v>2.4333333333333331</v>
      </c>
    </row>
    <row r="46" spans="2:4" x14ac:dyDescent="0.2">
      <c r="B46">
        <v>1</v>
      </c>
      <c r="D46">
        <f>238/60</f>
        <v>3.9666666666666668</v>
      </c>
    </row>
    <row r="47" spans="2:4" x14ac:dyDescent="0.2">
      <c r="B47">
        <v>1</v>
      </c>
      <c r="D47">
        <f>195/60</f>
        <v>3.25</v>
      </c>
    </row>
    <row r="48" spans="2:4" x14ac:dyDescent="0.2">
      <c r="B48">
        <v>1</v>
      </c>
      <c r="D48">
        <f>169/60</f>
        <v>2.8166666666666669</v>
      </c>
    </row>
    <row r="49" spans="2:4" x14ac:dyDescent="0.2">
      <c r="B49">
        <v>1</v>
      </c>
      <c r="D49">
        <f>202/60</f>
        <v>3.3666666666666667</v>
      </c>
    </row>
    <row r="50" spans="2:4" x14ac:dyDescent="0.2">
      <c r="B50">
        <v>1</v>
      </c>
      <c r="D50">
        <f>274/60</f>
        <v>4.5666666666666664</v>
      </c>
    </row>
    <row r="51" spans="2:4" x14ac:dyDescent="0.2">
      <c r="B51">
        <v>1</v>
      </c>
      <c r="D51">
        <f>260/60</f>
        <v>4.333333333333333</v>
      </c>
    </row>
    <row r="52" spans="2:4" x14ac:dyDescent="0.2">
      <c r="B52">
        <v>1</v>
      </c>
      <c r="D52">
        <f>247/60</f>
        <v>4.1166666666666663</v>
      </c>
    </row>
    <row r="53" spans="2:4" x14ac:dyDescent="0.2">
      <c r="B53">
        <v>1</v>
      </c>
      <c r="D53">
        <f>282/60</f>
        <v>4.7</v>
      </c>
    </row>
    <row r="54" spans="2:4" x14ac:dyDescent="0.2">
      <c r="B54">
        <v>1</v>
      </c>
      <c r="D54">
        <f>238/60</f>
        <v>3.9666666666666668</v>
      </c>
    </row>
    <row r="55" spans="2:4" x14ac:dyDescent="0.2">
      <c r="B55">
        <v>1</v>
      </c>
      <c r="D55">
        <f>186/60</f>
        <v>3.1</v>
      </c>
    </row>
    <row r="56" spans="2:4" x14ac:dyDescent="0.2">
      <c r="B56">
        <v>1</v>
      </c>
      <c r="D56">
        <f>185/60</f>
        <v>3.0833333333333335</v>
      </c>
    </row>
    <row r="57" spans="2:4" x14ac:dyDescent="0.2">
      <c r="B57">
        <v>1</v>
      </c>
      <c r="D57">
        <f>200/60</f>
        <v>3.3333333333333335</v>
      </c>
    </row>
    <row r="58" spans="2:4" x14ac:dyDescent="0.2">
      <c r="B58">
        <v>1</v>
      </c>
      <c r="D58">
        <v>3</v>
      </c>
    </row>
    <row r="59" spans="2:4" x14ac:dyDescent="0.2">
      <c r="B59">
        <v>1</v>
      </c>
      <c r="D59">
        <v>2.3220000000000001</v>
      </c>
    </row>
    <row r="60" spans="2:4" x14ac:dyDescent="0.2">
      <c r="B60">
        <v>1</v>
      </c>
      <c r="D60">
        <f>182/60</f>
        <v>3.0333333333333332</v>
      </c>
    </row>
    <row r="61" spans="2:4" x14ac:dyDescent="0.2">
      <c r="B61">
        <v>1</v>
      </c>
      <c r="D61">
        <f>201/60</f>
        <v>3.35</v>
      </c>
    </row>
    <row r="62" spans="2:4" x14ac:dyDescent="0.2">
      <c r="B62">
        <v>1</v>
      </c>
      <c r="D62">
        <f>154/60</f>
        <v>2.5666666666666669</v>
      </c>
    </row>
    <row r="63" spans="2:4" x14ac:dyDescent="0.2">
      <c r="B63">
        <v>0</v>
      </c>
      <c r="D63">
        <f>30/60</f>
        <v>0.5</v>
      </c>
    </row>
    <row r="64" spans="2:4" x14ac:dyDescent="0.2">
      <c r="B64">
        <v>0</v>
      </c>
      <c r="D64">
        <f>37/60</f>
        <v>0.6166666666666667</v>
      </c>
    </row>
    <row r="65" spans="2:4" x14ac:dyDescent="0.2">
      <c r="B65">
        <v>0</v>
      </c>
      <c r="D65">
        <f>55/60</f>
        <v>0.91666666666666663</v>
      </c>
    </row>
    <row r="66" spans="2:4" x14ac:dyDescent="0.2">
      <c r="B66">
        <v>1</v>
      </c>
      <c r="D66">
        <f>91/60</f>
        <v>1.5166666666666666</v>
      </c>
    </row>
    <row r="67" spans="2:4" x14ac:dyDescent="0.2">
      <c r="B67">
        <v>1</v>
      </c>
      <c r="D67">
        <f>51/60</f>
        <v>0.85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7DC7-CCBF-644B-B31A-4C07867DC369}">
  <dimension ref="A1:S42"/>
  <sheetViews>
    <sheetView tabSelected="1" topLeftCell="A20" workbookViewId="0">
      <selection activeCell="J46" sqref="J46"/>
    </sheetView>
  </sheetViews>
  <sheetFormatPr baseColWidth="10" defaultRowHeight="16" x14ac:dyDescent="0.2"/>
  <sheetData>
    <row r="1" spans="1:19" x14ac:dyDescent="0.2">
      <c r="A1" s="1" t="s">
        <v>10</v>
      </c>
      <c r="J1" s="1" t="s">
        <v>11</v>
      </c>
    </row>
    <row r="2" spans="1:19" x14ac:dyDescent="0.2">
      <c r="A2" s="1" t="s">
        <v>12</v>
      </c>
      <c r="B2" s="1"/>
      <c r="J2" s="1" t="s">
        <v>9</v>
      </c>
    </row>
    <row r="3" spans="1:19" x14ac:dyDescent="0.2">
      <c r="A3" s="1" t="s">
        <v>4</v>
      </c>
      <c r="B3" s="1"/>
      <c r="F3" s="2" t="s">
        <v>8</v>
      </c>
      <c r="G3" s="3"/>
      <c r="J3" s="1" t="s">
        <v>5</v>
      </c>
      <c r="S3" s="1"/>
    </row>
    <row r="4" spans="1:19" x14ac:dyDescent="0.2">
      <c r="F4" s="3"/>
      <c r="G4" s="3"/>
      <c r="S4" s="1"/>
    </row>
    <row r="5" spans="1:19" x14ac:dyDescent="0.2">
      <c r="A5" s="1" t="s">
        <v>6</v>
      </c>
      <c r="B5" s="1" t="s">
        <v>7</v>
      </c>
      <c r="F5" s="2" t="s">
        <v>6</v>
      </c>
      <c r="G5" s="2" t="s">
        <v>7</v>
      </c>
    </row>
    <row r="6" spans="1:19" x14ac:dyDescent="0.2">
      <c r="A6">
        <v>3.4809999999999999</v>
      </c>
      <c r="B6">
        <v>3.0289999999999999</v>
      </c>
      <c r="F6" s="3">
        <v>5.1275000000000004</v>
      </c>
      <c r="G6" s="3">
        <v>6.6</v>
      </c>
      <c r="J6">
        <f t="shared" ref="J6:J21" si="0">B6/A6*100</f>
        <v>87.015225509910948</v>
      </c>
      <c r="K6" s="3">
        <f t="shared" ref="K6:K11" si="1">G6/F6*100</f>
        <v>128.71769868356898</v>
      </c>
      <c r="S6" s="3"/>
    </row>
    <row r="7" spans="1:19" x14ac:dyDescent="0.2">
      <c r="A7">
        <v>1.4019999999999999</v>
      </c>
      <c r="B7">
        <v>1.407</v>
      </c>
      <c r="F7" s="3">
        <v>9.6669999999999998</v>
      </c>
      <c r="G7" s="3">
        <v>15.6045</v>
      </c>
      <c r="J7">
        <f t="shared" si="0"/>
        <v>100.35663338088445</v>
      </c>
      <c r="K7" s="3">
        <f t="shared" si="1"/>
        <v>161.42029585186717</v>
      </c>
      <c r="S7" s="3"/>
    </row>
    <row r="8" spans="1:19" x14ac:dyDescent="0.2">
      <c r="A8">
        <v>2.7235</v>
      </c>
      <c r="B8">
        <v>1.7745</v>
      </c>
      <c r="F8" s="3">
        <v>19.503</v>
      </c>
      <c r="G8" s="3">
        <v>22.321000000000002</v>
      </c>
      <c r="J8">
        <f t="shared" si="0"/>
        <v>65.155131264916463</v>
      </c>
      <c r="K8" s="3">
        <f t="shared" si="1"/>
        <v>114.4490591191099</v>
      </c>
      <c r="S8" s="3"/>
    </row>
    <row r="9" spans="1:19" x14ac:dyDescent="0.2">
      <c r="A9">
        <v>2.7134999999999998</v>
      </c>
      <c r="B9">
        <v>3.649</v>
      </c>
      <c r="F9" s="3">
        <v>25.981999999999999</v>
      </c>
      <c r="G9" s="3">
        <v>23.437000000000001</v>
      </c>
      <c r="J9">
        <f t="shared" si="0"/>
        <v>134.47576930163996</v>
      </c>
      <c r="K9" s="3">
        <f t="shared" si="1"/>
        <v>90.204757139558168</v>
      </c>
      <c r="S9" s="3"/>
    </row>
    <row r="10" spans="1:19" x14ac:dyDescent="0.2">
      <c r="A10">
        <v>2.5529999999999999</v>
      </c>
      <c r="B10">
        <v>1.9970000000000001</v>
      </c>
      <c r="F10" s="3">
        <v>20.295999999999999</v>
      </c>
      <c r="G10" s="3">
        <v>23.753</v>
      </c>
      <c r="J10">
        <f t="shared" si="0"/>
        <v>78.221699960830406</v>
      </c>
      <c r="K10" s="3">
        <f t="shared" si="1"/>
        <v>117.03291288923927</v>
      </c>
      <c r="S10" s="3"/>
    </row>
    <row r="11" spans="1:19" x14ac:dyDescent="0.2">
      <c r="A11">
        <v>4.085</v>
      </c>
      <c r="B11">
        <v>2.9984999999999999</v>
      </c>
      <c r="F11" s="3">
        <v>2.9649999999999999</v>
      </c>
      <c r="G11" s="3">
        <v>3.3984999999999999</v>
      </c>
      <c r="J11">
        <f t="shared" si="0"/>
        <v>73.402692778457762</v>
      </c>
      <c r="K11" s="3">
        <f t="shared" si="1"/>
        <v>114.62057335581788</v>
      </c>
      <c r="S11" s="3"/>
    </row>
    <row r="12" spans="1:19" x14ac:dyDescent="0.2">
      <c r="A12">
        <v>2.0910000000000002</v>
      </c>
      <c r="B12">
        <v>1.577</v>
      </c>
      <c r="J12">
        <f t="shared" si="0"/>
        <v>75.4184600669536</v>
      </c>
    </row>
    <row r="13" spans="1:19" x14ac:dyDescent="0.2">
      <c r="A13">
        <v>2.6880000000000002</v>
      </c>
      <c r="B13">
        <v>1.7064999999999999</v>
      </c>
      <c r="J13">
        <f t="shared" si="0"/>
        <v>63.485863095238095</v>
      </c>
    </row>
    <row r="14" spans="1:19" x14ac:dyDescent="0.2">
      <c r="A14">
        <v>2.7639999999999998</v>
      </c>
      <c r="B14">
        <v>2.4115000000000002</v>
      </c>
      <c r="J14">
        <f t="shared" si="0"/>
        <v>87.246743849493498</v>
      </c>
    </row>
    <row r="15" spans="1:19" x14ac:dyDescent="0.2">
      <c r="A15">
        <v>2.2519999999999998</v>
      </c>
      <c r="B15">
        <v>2.1509999999999998</v>
      </c>
      <c r="J15">
        <f t="shared" si="0"/>
        <v>95.515097690941388</v>
      </c>
    </row>
    <row r="16" spans="1:19" x14ac:dyDescent="0.2">
      <c r="A16">
        <v>2.2629999999999999</v>
      </c>
      <c r="B16">
        <v>2.0305</v>
      </c>
      <c r="J16">
        <f t="shared" si="0"/>
        <v>89.726027397260282</v>
      </c>
    </row>
    <row r="17" spans="1:10" x14ac:dyDescent="0.2">
      <c r="A17">
        <v>1.9910000000000001</v>
      </c>
      <c r="B17">
        <v>1.639</v>
      </c>
      <c r="J17">
        <f t="shared" si="0"/>
        <v>82.320441988950279</v>
      </c>
    </row>
    <row r="18" spans="1:10" x14ac:dyDescent="0.2">
      <c r="A18">
        <v>3.0234999999999999</v>
      </c>
      <c r="B18">
        <v>1.7204999999999999</v>
      </c>
      <c r="J18">
        <f t="shared" si="0"/>
        <v>56.90425004134282</v>
      </c>
    </row>
    <row r="19" spans="1:10" x14ac:dyDescent="0.2">
      <c r="A19">
        <v>2.6255000000000002</v>
      </c>
      <c r="B19">
        <v>2.2090000000000001</v>
      </c>
      <c r="J19">
        <f t="shared" si="0"/>
        <v>84.136354980003802</v>
      </c>
    </row>
    <row r="20" spans="1:10" x14ac:dyDescent="0.2">
      <c r="A20">
        <v>2.52</v>
      </c>
      <c r="B20">
        <v>2.8344999999999998</v>
      </c>
      <c r="J20">
        <f t="shared" si="0"/>
        <v>112.48015873015873</v>
      </c>
    </row>
    <row r="21" spans="1:10" x14ac:dyDescent="0.2">
      <c r="A21">
        <v>3.2650000000000001</v>
      </c>
      <c r="B21">
        <v>1.8025</v>
      </c>
      <c r="J21">
        <f t="shared" si="0"/>
        <v>55.206738131699836</v>
      </c>
    </row>
    <row r="26" spans="1:10" x14ac:dyDescent="0.2">
      <c r="A26" t="s">
        <v>14</v>
      </c>
      <c r="F26" s="3" t="s">
        <v>14</v>
      </c>
      <c r="G26" s="3"/>
    </row>
    <row r="27" spans="1:10" x14ac:dyDescent="0.2">
      <c r="A27" t="s">
        <v>15</v>
      </c>
      <c r="B27">
        <v>0.8</v>
      </c>
      <c r="F27" s="3" t="s">
        <v>15</v>
      </c>
      <c r="G27" s="3">
        <v>0.56999999999999995</v>
      </c>
    </row>
    <row r="28" spans="1:10" x14ac:dyDescent="0.2">
      <c r="A28" t="s">
        <v>16</v>
      </c>
      <c r="B28">
        <v>0.97</v>
      </c>
      <c r="F28" s="3" t="s">
        <v>16</v>
      </c>
      <c r="G28" s="3">
        <v>0.92</v>
      </c>
    </row>
    <row r="29" spans="1:10" x14ac:dyDescent="0.2">
      <c r="F29" s="3"/>
      <c r="G29" s="3"/>
    </row>
    <row r="30" spans="1:10" x14ac:dyDescent="0.2">
      <c r="A30" t="s">
        <v>17</v>
      </c>
      <c r="F30" s="3" t="s">
        <v>17</v>
      </c>
      <c r="G30" s="3"/>
    </row>
    <row r="31" spans="1:10" x14ac:dyDescent="0.2">
      <c r="F31" s="3"/>
      <c r="G31" s="3"/>
    </row>
    <row r="32" spans="1:10" x14ac:dyDescent="0.2">
      <c r="F32" s="3"/>
      <c r="G32" s="3"/>
    </row>
    <row r="33" spans="1:8" x14ac:dyDescent="0.2">
      <c r="F33" s="3"/>
      <c r="G33" s="3"/>
    </row>
    <row r="34" spans="1:8" x14ac:dyDescent="0.2">
      <c r="A34" t="s">
        <v>18</v>
      </c>
      <c r="F34" s="3" t="s">
        <v>18</v>
      </c>
      <c r="G34" s="3"/>
    </row>
    <row r="35" spans="1:8" x14ac:dyDescent="0.2">
      <c r="F35" s="3"/>
      <c r="G35" s="3"/>
    </row>
    <row r="36" spans="1:8" x14ac:dyDescent="0.2">
      <c r="F36" s="3"/>
      <c r="G36" s="3"/>
    </row>
    <row r="37" spans="1:8" x14ac:dyDescent="0.2">
      <c r="A37" t="s">
        <v>19</v>
      </c>
      <c r="C37">
        <v>3.07</v>
      </c>
      <c r="F37" s="3" t="s">
        <v>19</v>
      </c>
      <c r="G37" s="3">
        <v>-1.6</v>
      </c>
    </row>
    <row r="38" spans="1:8" x14ac:dyDescent="0.2">
      <c r="A38" t="s">
        <v>20</v>
      </c>
      <c r="C38">
        <v>15</v>
      </c>
      <c r="F38" s="3" t="s">
        <v>20</v>
      </c>
      <c r="G38" s="5">
        <v>5</v>
      </c>
    </row>
    <row r="39" spans="1:8" x14ac:dyDescent="0.2">
      <c r="A39" t="s">
        <v>21</v>
      </c>
      <c r="C39" s="4">
        <v>7.7000000000000002E-3</v>
      </c>
      <c r="F39" s="3" t="s">
        <v>21</v>
      </c>
      <c r="G39" s="5">
        <v>0.16200000000000001</v>
      </c>
    </row>
    <row r="40" spans="1:8" x14ac:dyDescent="0.2">
      <c r="F40" s="3"/>
      <c r="G40" s="3"/>
    </row>
    <row r="42" spans="1:8" x14ac:dyDescent="0.2">
      <c r="H4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Figure1-supplement figure 2C</vt:lpstr>
      <vt:lpstr>Figure1-supplement figure 2D,E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2020-03-07T13:12:10Z</dcterms:created>
  <dcterms:modified xsi:type="dcterms:W3CDTF">2020-05-21T19:13:36Z</dcterms:modified>
</cp:coreProperties>
</file>