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NGFC Plasticity MS/Nat Comm Figures/Figure 4/"/>
    </mc:Choice>
  </mc:AlternateContent>
  <xr:revisionPtr revIDLastSave="0" documentId="13_ncr:1_{5533E6C6-429C-1344-89F3-A81BD861DDB9}" xr6:coauthVersionLast="45" xr6:coauthVersionMax="45" xr10:uidLastSave="{00000000-0000-0000-0000-000000000000}"/>
  <bookViews>
    <workbookView xWindow="340" yWindow="2680" windowWidth="27060" windowHeight="17040" activeTab="2" xr2:uid="{BBD7F5CF-CC50-6441-BEBC-08ED435DA207}"/>
  </bookViews>
  <sheets>
    <sheet name="Figure 4C" sheetId="1" r:id="rId1"/>
    <sheet name="Figure 4D" sheetId="2" r:id="rId2"/>
    <sheet name="Figure 4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3" l="1"/>
  <c r="Z8" i="3"/>
  <c r="AA8" i="3"/>
  <c r="Y9" i="3"/>
  <c r="Z9" i="3"/>
  <c r="AA9" i="3"/>
  <c r="C10" i="3"/>
  <c r="Z10" i="3" s="1"/>
  <c r="D10" i="3"/>
  <c r="Y10" i="3" s="1"/>
  <c r="E10" i="3"/>
  <c r="F10" i="3"/>
  <c r="G10" i="3"/>
  <c r="H10" i="3"/>
  <c r="I10" i="3"/>
  <c r="J10" i="3"/>
  <c r="K10" i="3"/>
  <c r="Y13" i="3"/>
  <c r="Z13" i="3"/>
  <c r="AA13" i="3"/>
  <c r="Y14" i="3"/>
  <c r="Z14" i="3"/>
  <c r="AA14" i="3"/>
  <c r="C15" i="3"/>
  <c r="D15" i="3"/>
  <c r="E15" i="3"/>
  <c r="F15" i="3"/>
  <c r="Y15" i="3" s="1"/>
  <c r="G15" i="3"/>
  <c r="Z15" i="3" s="1"/>
  <c r="H15" i="3"/>
  <c r="I15" i="3"/>
  <c r="J15" i="3"/>
  <c r="K15" i="3"/>
  <c r="Y22" i="3"/>
  <c r="Z22" i="3"/>
  <c r="AA22" i="3"/>
  <c r="Y23" i="3"/>
  <c r="Z23" i="3"/>
  <c r="AA23" i="3"/>
  <c r="C24" i="3"/>
  <c r="Z24" i="3" s="1"/>
  <c r="Y24" i="3"/>
  <c r="Y27" i="3"/>
  <c r="Z27" i="3"/>
  <c r="AA27" i="3"/>
  <c r="Y28" i="3"/>
  <c r="Z28" i="3"/>
  <c r="AA28" i="3"/>
  <c r="Y29" i="3"/>
  <c r="Z29" i="3"/>
  <c r="AA29" i="3"/>
  <c r="Y35" i="3"/>
  <c r="Z35" i="3"/>
  <c r="AA35" i="3"/>
  <c r="Y36" i="3"/>
  <c r="Z36" i="3"/>
  <c r="AA36" i="3"/>
  <c r="Y37" i="3"/>
  <c r="Z37" i="3"/>
  <c r="AA37" i="3"/>
  <c r="Y40" i="3"/>
  <c r="Z40" i="3"/>
  <c r="AA40" i="3"/>
  <c r="Y41" i="3"/>
  <c r="Z41" i="3"/>
  <c r="AA41" i="3"/>
  <c r="Y42" i="3"/>
  <c r="Z42" i="3"/>
  <c r="AA42" i="3"/>
  <c r="Y46" i="3"/>
  <c r="Z46" i="3"/>
  <c r="AA46" i="3"/>
  <c r="Y47" i="3"/>
  <c r="Z47" i="3"/>
  <c r="AA47" i="3"/>
  <c r="Y48" i="3"/>
  <c r="Z48" i="3"/>
  <c r="AA48" i="3"/>
  <c r="Y51" i="3"/>
  <c r="Z51" i="3"/>
  <c r="AA51" i="3"/>
  <c r="Y52" i="3"/>
  <c r="Z52" i="3"/>
  <c r="AA52" i="3"/>
  <c r="Y53" i="3"/>
  <c r="Z53" i="3"/>
  <c r="AA53" i="3"/>
  <c r="Y62" i="3"/>
  <c r="Z62" i="3"/>
  <c r="AA62" i="3"/>
  <c r="Y63" i="3"/>
  <c r="Z63" i="3"/>
  <c r="AA63" i="3"/>
  <c r="Y64" i="3"/>
  <c r="AF21" i="3" s="1"/>
  <c r="Z64" i="3"/>
  <c r="AG21" i="3" s="1"/>
  <c r="AA64" i="3"/>
  <c r="Y67" i="3"/>
  <c r="Z67" i="3"/>
  <c r="AA67" i="3"/>
  <c r="Y68" i="3"/>
  <c r="Z68" i="3"/>
  <c r="AA68" i="3"/>
  <c r="Y69" i="3"/>
  <c r="AH21" i="3" s="1"/>
  <c r="Z69" i="3"/>
  <c r="AI21" i="3" s="1"/>
  <c r="AA69" i="3"/>
  <c r="AA15" i="3" l="1"/>
  <c r="AA24" i="3"/>
  <c r="AA10" i="3"/>
  <c r="W22" i="2"/>
  <c r="X22" i="2"/>
  <c r="V22" i="2"/>
  <c r="W21" i="2"/>
  <c r="X21" i="2"/>
  <c r="V21" i="2"/>
  <c r="W20" i="2"/>
  <c r="X20" i="2"/>
  <c r="V20" i="2"/>
  <c r="R7" i="2"/>
  <c r="R8" i="2"/>
  <c r="R9" i="2"/>
  <c r="R10" i="2"/>
  <c r="R11" i="2"/>
  <c r="R12" i="2"/>
  <c r="R13" i="2"/>
  <c r="R14" i="2"/>
  <c r="R15" i="2"/>
  <c r="R16" i="2"/>
  <c r="R6" i="2"/>
  <c r="L7" i="2"/>
  <c r="L8" i="2"/>
  <c r="L9" i="2"/>
  <c r="L10" i="2"/>
  <c r="L11" i="2"/>
  <c r="L12" i="2"/>
  <c r="L6" i="2"/>
  <c r="F7" i="2"/>
  <c r="F8" i="2"/>
  <c r="F9" i="2"/>
  <c r="F10" i="2"/>
  <c r="F6" i="2"/>
</calcChain>
</file>

<file path=xl/sharedStrings.xml><?xml version="1.0" encoding="utf-8"?>
<sst xmlns="http://schemas.openxmlformats.org/spreadsheetml/2006/main" count="141" uniqueCount="56">
  <si>
    <t>Peak</t>
  </si>
  <si>
    <t>Ave</t>
  </si>
  <si>
    <t>SEM</t>
  </si>
  <si>
    <t>sustained</t>
  </si>
  <si>
    <t>Voltage Step</t>
  </si>
  <si>
    <t>DTX</t>
  </si>
  <si>
    <t>Subthreshold IK Integral</t>
  </si>
  <si>
    <t>Drug</t>
  </si>
  <si>
    <t>cell</t>
  </si>
  <si>
    <t>Baseline</t>
  </si>
  <si>
    <t>%Baseline</t>
  </si>
  <si>
    <t>DTXalpha 100nM</t>
  </si>
  <si>
    <t>DTXalpha 100 nM</t>
  </si>
  <si>
    <t>DTXalpha 200nM</t>
  </si>
  <si>
    <t>SUMMARY</t>
  </si>
  <si>
    <t>1mM 4AP</t>
  </si>
  <si>
    <t>3mM 4AP</t>
  </si>
  <si>
    <t>2mM 4AP</t>
  </si>
  <si>
    <r>
      <t>100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4AP</t>
    </r>
  </si>
  <si>
    <t>low 4-AP</t>
  </si>
  <si>
    <t>High 4-AP</t>
  </si>
  <si>
    <t>STDEV</t>
  </si>
  <si>
    <t>n</t>
  </si>
  <si>
    <t>Pharmacological block of subthreshold K+-current integral</t>
  </si>
  <si>
    <t>t Statistic</t>
  </si>
  <si>
    <t>DF</t>
  </si>
  <si>
    <t>p value</t>
  </si>
  <si>
    <t>Shapiro Wilk Normaiity Test</t>
  </si>
  <si>
    <t>p</t>
  </si>
  <si>
    <t>W</t>
  </si>
  <si>
    <t>NORMALLY DISTRUBUTED</t>
  </si>
  <si>
    <t>NOT NORMALLY DISTRUBUTED</t>
  </si>
  <si>
    <t>Z</t>
  </si>
  <si>
    <t>WILCOXIN SIGNED RANK TEST</t>
  </si>
  <si>
    <t>PAIRED TWO TAIL T-test</t>
  </si>
  <si>
    <t>LOW 4-AP</t>
  </si>
  <si>
    <t>HIGH 4-AP</t>
  </si>
  <si>
    <t>% decrease</t>
  </si>
  <si>
    <t>KGLUC INTRA4-AP</t>
  </si>
  <si>
    <t>KGLUC CTRL</t>
  </si>
  <si>
    <t>Latency</t>
  </si>
  <si>
    <t>delta</t>
  </si>
  <si>
    <t>threshold</t>
  </si>
  <si>
    <t>INTERLEAVED EXPTS</t>
  </si>
  <si>
    <t>INTRA 4-AP</t>
  </si>
  <si>
    <t>DTX/LOW 4AP</t>
  </si>
  <si>
    <t>baseline</t>
  </si>
  <si>
    <t>LOW 4AP</t>
  </si>
  <si>
    <t>INTRA-4-AP</t>
  </si>
  <si>
    <t>DTX/Low 4AP</t>
  </si>
  <si>
    <t>STP-SE</t>
  </si>
  <si>
    <t>STD</t>
  </si>
  <si>
    <t>delta threshold</t>
  </si>
  <si>
    <t>% decrease latency</t>
  </si>
  <si>
    <t>STPSE</t>
  </si>
  <si>
    <t>COMPARISON OF THRESHOLD AND SPIKE LATENCY BETWEEN STP-SE AND PHARMACOLOGICAL MANIPULATIONS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</si>
</sst>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1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EEBF-2648-C144-9A17-42CDCD47DCD1}">
  <dimension ref="B2:M23"/>
  <sheetViews>
    <sheetView zoomScale="75" zoomScaleNormal="75" workbookViewId="0">
      <selection activeCell="O3" sqref="O3"/>
    </sheetView>
  </sheetViews>
  <sheetFormatPr baseColWidth="10" defaultRowHeight="16" x14ac:dyDescent="0.2"/>
  <sheetData>
    <row r="2" spans="2:13" x14ac:dyDescent="0.2">
      <c r="B2" t="s">
        <v>4</v>
      </c>
      <c r="D2">
        <v>1</v>
      </c>
      <c r="E2">
        <v>2</v>
      </c>
      <c r="F2">
        <v>3</v>
      </c>
      <c r="G2">
        <v>4</v>
      </c>
      <c r="H2">
        <v>5</v>
      </c>
      <c r="I2">
        <v>7</v>
      </c>
      <c r="K2" t="s">
        <v>4</v>
      </c>
    </row>
    <row r="3" spans="2:13" x14ac:dyDescent="0.2">
      <c r="D3" t="s">
        <v>0</v>
      </c>
      <c r="L3" t="s">
        <v>1</v>
      </c>
      <c r="M3" t="s">
        <v>2</v>
      </c>
    </row>
    <row r="5" spans="2:13" x14ac:dyDescent="0.2">
      <c r="B5">
        <v>-60</v>
      </c>
      <c r="D5">
        <v>17.356819152831999</v>
      </c>
      <c r="E5">
        <v>12.4613857269287</v>
      </c>
      <c r="F5">
        <v>14.7336463928222</v>
      </c>
      <c r="G5">
        <v>19.421634674072202</v>
      </c>
      <c r="H5">
        <v>18.828004837036101</v>
      </c>
      <c r="I5">
        <v>5.4065666198730398</v>
      </c>
      <c r="K5">
        <v>-60</v>
      </c>
      <c r="L5">
        <v>14.701342900594042</v>
      </c>
      <c r="M5">
        <v>2.3475379873796585</v>
      </c>
    </row>
    <row r="6" spans="2:13" x14ac:dyDescent="0.2">
      <c r="B6">
        <v>-55</v>
      </c>
      <c r="D6">
        <v>9.1876592636108398</v>
      </c>
      <c r="E6">
        <v>9.2048158645629794</v>
      </c>
      <c r="F6">
        <v>17.663812637329102</v>
      </c>
      <c r="G6">
        <v>2.6357221603393501</v>
      </c>
      <c r="H6">
        <v>19.747997283935501</v>
      </c>
      <c r="I6">
        <v>10.3415460586547</v>
      </c>
      <c r="K6">
        <v>-55</v>
      </c>
      <c r="L6">
        <v>11.463592211405413</v>
      </c>
      <c r="M6">
        <v>2.8038995653277379</v>
      </c>
    </row>
    <row r="7" spans="2:13" x14ac:dyDescent="0.2">
      <c r="B7">
        <v>-50</v>
      </c>
      <c r="D7">
        <v>7.7510490417480398</v>
      </c>
      <c r="E7">
        <v>16.491237640380799</v>
      </c>
      <c r="F7">
        <v>21.768245697021399</v>
      </c>
      <c r="G7">
        <v>22.083929061889599</v>
      </c>
      <c r="H7">
        <v>11.698503494262599</v>
      </c>
      <c r="I7">
        <v>13.822113990783601</v>
      </c>
      <c r="K7">
        <v>-50</v>
      </c>
      <c r="L7">
        <v>15.602513154347674</v>
      </c>
      <c r="M7">
        <v>2.5367021306057613</v>
      </c>
    </row>
    <row r="8" spans="2:13" x14ac:dyDescent="0.2">
      <c r="B8">
        <v>-45</v>
      </c>
      <c r="D8">
        <v>13.945909500121999</v>
      </c>
      <c r="E8">
        <v>33.859951019287102</v>
      </c>
      <c r="F8">
        <v>10.870958328246999</v>
      </c>
      <c r="G8">
        <v>39.087825775146399</v>
      </c>
      <c r="H8">
        <v>19.5425624847412</v>
      </c>
      <c r="I8">
        <v>11.527818679809499</v>
      </c>
      <c r="K8">
        <v>-45</v>
      </c>
      <c r="L8">
        <v>21.4725042978922</v>
      </c>
      <c r="M8">
        <v>5.423697044132834</v>
      </c>
    </row>
    <row r="9" spans="2:13" x14ac:dyDescent="0.2">
      <c r="B9">
        <v>-40</v>
      </c>
      <c r="D9">
        <v>22.623695373535099</v>
      </c>
      <c r="E9">
        <v>77.233726501464801</v>
      </c>
      <c r="F9">
        <v>10.5550127029418</v>
      </c>
      <c r="G9">
        <v>64.446060180664006</v>
      </c>
      <c r="H9">
        <v>45.849010467529197</v>
      </c>
      <c r="I9">
        <v>23.251783370971602</v>
      </c>
      <c r="K9">
        <v>-40</v>
      </c>
      <c r="L9">
        <v>40.659881432851087</v>
      </c>
      <c r="M9">
        <v>11.772857783236407</v>
      </c>
    </row>
    <row r="10" spans="2:13" x14ac:dyDescent="0.2">
      <c r="B10">
        <v>-35</v>
      </c>
      <c r="D10">
        <v>41.827346801757798</v>
      </c>
      <c r="E10">
        <v>171.51745605468699</v>
      </c>
      <c r="F10">
        <v>43.826591491699197</v>
      </c>
      <c r="G10">
        <v>148.48522949218699</v>
      </c>
      <c r="H10">
        <v>139.20658874511699</v>
      </c>
      <c r="I10">
        <v>69.772041320800696</v>
      </c>
      <c r="K10">
        <v>-35</v>
      </c>
      <c r="L10">
        <v>102.43920898437477</v>
      </c>
      <c r="M10">
        <v>25.628313285997518</v>
      </c>
    </row>
    <row r="11" spans="2:13" x14ac:dyDescent="0.2">
      <c r="B11">
        <v>-30</v>
      </c>
      <c r="D11">
        <v>108.95646667480401</v>
      </c>
      <c r="E11">
        <v>279.07263183593699</v>
      </c>
      <c r="F11">
        <v>104.35861968994099</v>
      </c>
      <c r="G11">
        <v>311.08993530273398</v>
      </c>
      <c r="H11">
        <v>296.92141723632801</v>
      </c>
      <c r="I11">
        <v>135.42500305175699</v>
      </c>
      <c r="K11">
        <v>-30</v>
      </c>
      <c r="L11">
        <v>205.97067896525013</v>
      </c>
      <c r="M11">
        <v>44.442975024228197</v>
      </c>
    </row>
    <row r="12" spans="2:13" x14ac:dyDescent="0.2">
      <c r="B12">
        <v>-25</v>
      </c>
      <c r="D12">
        <v>217.57743835449199</v>
      </c>
      <c r="E12">
        <v>424.14321899414</v>
      </c>
      <c r="F12">
        <v>202.331771850585</v>
      </c>
      <c r="G12">
        <v>547.78259277343705</v>
      </c>
      <c r="H12">
        <v>527.86828613281205</v>
      </c>
      <c r="I12">
        <v>201.26576232910099</v>
      </c>
      <c r="K12">
        <v>-25</v>
      </c>
      <c r="L12">
        <v>353.49484507242784</v>
      </c>
      <c r="M12">
        <v>74.200411960966349</v>
      </c>
    </row>
    <row r="13" spans="2:13" x14ac:dyDescent="0.2">
      <c r="K13">
        <v>-20</v>
      </c>
    </row>
    <row r="15" spans="2:13" x14ac:dyDescent="0.2">
      <c r="D15" t="s">
        <v>3</v>
      </c>
      <c r="L15" t="s">
        <v>1</v>
      </c>
      <c r="M15" t="s">
        <v>2</v>
      </c>
    </row>
    <row r="16" spans="2:13" x14ac:dyDescent="0.2">
      <c r="B16">
        <v>-60</v>
      </c>
      <c r="D16">
        <v>1.9058088696860378</v>
      </c>
      <c r="E16">
        <v>-4.3044110365680801</v>
      </c>
      <c r="F16">
        <v>4.5961114913746179</v>
      </c>
      <c r="G16">
        <v>-5.9820545339709383</v>
      </c>
      <c r="H16">
        <v>-5.7073048993230548</v>
      </c>
      <c r="I16">
        <v>-2.8644245557581307</v>
      </c>
      <c r="K16">
        <v>-60</v>
      </c>
      <c r="L16">
        <v>-2.0593791107599246</v>
      </c>
      <c r="M16">
        <v>1.943206447359747</v>
      </c>
    </row>
    <row r="17" spans="2:13" x14ac:dyDescent="0.2">
      <c r="B17">
        <v>-55</v>
      </c>
      <c r="D17">
        <v>-5.7936443300633043</v>
      </c>
      <c r="E17">
        <v>-10.121225558489291</v>
      </c>
      <c r="F17">
        <v>-12.585435948968229</v>
      </c>
      <c r="G17">
        <v>-11.678140194504172</v>
      </c>
      <c r="H17">
        <v>-3.6818646996186177</v>
      </c>
      <c r="I17">
        <v>-7.8988590903202942</v>
      </c>
      <c r="K17">
        <v>-55</v>
      </c>
      <c r="L17">
        <v>-8.6265283036606508</v>
      </c>
      <c r="M17">
        <v>1.5520803717469116</v>
      </c>
    </row>
    <row r="18" spans="2:13" x14ac:dyDescent="0.2">
      <c r="B18">
        <v>-50</v>
      </c>
      <c r="D18">
        <v>-3.6454021356828625</v>
      </c>
      <c r="E18">
        <v>-6.0130294244680549</v>
      </c>
      <c r="F18">
        <v>-9.7226983354790679</v>
      </c>
      <c r="G18">
        <v>-7.0727606482885665</v>
      </c>
      <c r="H18">
        <v>1.8545905630012154</v>
      </c>
      <c r="I18">
        <v>-5.3190416700138021</v>
      </c>
      <c r="K18">
        <v>-50</v>
      </c>
      <c r="L18">
        <v>-4.9863902751551903</v>
      </c>
      <c r="M18">
        <v>1.7498282005706662</v>
      </c>
    </row>
    <row r="19" spans="2:13" x14ac:dyDescent="0.2">
      <c r="B19">
        <v>-45</v>
      </c>
      <c r="D19">
        <v>-4.6494029316303127</v>
      </c>
      <c r="E19">
        <v>-3.1046831360110962</v>
      </c>
      <c r="F19">
        <v>-3.950638866522806</v>
      </c>
      <c r="G19">
        <v>2.4172602676443136</v>
      </c>
      <c r="H19">
        <v>-2.4611616794031064</v>
      </c>
      <c r="I19">
        <v>-3.4396549403491186</v>
      </c>
      <c r="K19">
        <v>-45</v>
      </c>
      <c r="L19">
        <v>-2.5313802143786881</v>
      </c>
      <c r="M19">
        <v>1.1339828540721371</v>
      </c>
    </row>
    <row r="20" spans="2:13" x14ac:dyDescent="0.2">
      <c r="B20">
        <v>-40</v>
      </c>
      <c r="D20">
        <v>-4.2478270077264693</v>
      </c>
      <c r="E20">
        <v>6.294364271523591</v>
      </c>
      <c r="F20">
        <v>-4.5922091562862857</v>
      </c>
      <c r="G20">
        <v>7.2103183536337143</v>
      </c>
      <c r="H20">
        <v>1.0318050178048843</v>
      </c>
      <c r="I20">
        <v>-0.54807655254017162</v>
      </c>
      <c r="K20">
        <v>-40</v>
      </c>
      <c r="L20">
        <v>0.85806248773487714</v>
      </c>
      <c r="M20">
        <v>2.2599779969822267</v>
      </c>
    </row>
    <row r="21" spans="2:13" x14ac:dyDescent="0.2">
      <c r="B21">
        <v>-35</v>
      </c>
      <c r="D21">
        <v>4.8525688945204983</v>
      </c>
      <c r="E21">
        <v>22.868730892251417</v>
      </c>
      <c r="F21">
        <v>17.193864270114339</v>
      </c>
      <c r="G21">
        <v>19.013211737123573</v>
      </c>
      <c r="H21">
        <v>12.568729011492648</v>
      </c>
      <c r="I21">
        <v>11.292763083415252</v>
      </c>
      <c r="K21">
        <v>-35</v>
      </c>
      <c r="L21">
        <v>14.631644648152955</v>
      </c>
      <c r="M21">
        <v>2.8610960344709553</v>
      </c>
    </row>
    <row r="22" spans="2:13" x14ac:dyDescent="0.2">
      <c r="B22">
        <v>-30</v>
      </c>
      <c r="D22">
        <v>26.61327698108526</v>
      </c>
      <c r="E22">
        <v>46.723780138256181</v>
      </c>
      <c r="F22">
        <v>36.472313389293731</v>
      </c>
      <c r="G22">
        <v>43.159839564820864</v>
      </c>
      <c r="H22">
        <v>32.116440276448778</v>
      </c>
      <c r="I22">
        <v>34.144258557747818</v>
      </c>
      <c r="K22">
        <v>-30</v>
      </c>
      <c r="L22">
        <v>36.538318151275433</v>
      </c>
      <c r="M22">
        <v>3.2947443351743688</v>
      </c>
    </row>
    <row r="23" spans="2:13" x14ac:dyDescent="0.2">
      <c r="B23">
        <v>-25</v>
      </c>
      <c r="D23">
        <v>49.202014517057655</v>
      </c>
      <c r="E23">
        <v>96.43066139197667</v>
      </c>
      <c r="F23">
        <v>60.135660444456072</v>
      </c>
      <c r="G23">
        <v>106.295674169851</v>
      </c>
      <c r="H23">
        <v>65.937596268378769</v>
      </c>
      <c r="I23">
        <v>79.555285471492382</v>
      </c>
      <c r="K23">
        <v>-25</v>
      </c>
      <c r="L23">
        <v>76.259482043868758</v>
      </c>
      <c r="M23">
        <v>9.8357249490871297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90EA-9AD3-8341-ACF1-D13C4AA92410}">
  <dimension ref="A1:X76"/>
  <sheetViews>
    <sheetView zoomScale="75" zoomScaleNormal="75" workbookViewId="0">
      <selection activeCell="O3" sqref="O3"/>
    </sheetView>
  </sheetViews>
  <sheetFormatPr baseColWidth="10" defaultRowHeight="16" x14ac:dyDescent="0.2"/>
  <sheetData>
    <row r="1" spans="1:24" x14ac:dyDescent="0.2">
      <c r="A1" s="1" t="s">
        <v>23</v>
      </c>
    </row>
    <row r="2" spans="1:24" x14ac:dyDescent="0.2">
      <c r="A2" s="1"/>
    </row>
    <row r="3" spans="1:24" x14ac:dyDescent="0.2">
      <c r="A3" s="1"/>
      <c r="B3" s="1" t="s">
        <v>5</v>
      </c>
      <c r="I3" s="1" t="s">
        <v>35</v>
      </c>
      <c r="O3" s="1" t="s">
        <v>36</v>
      </c>
      <c r="V3" s="1" t="s">
        <v>14</v>
      </c>
    </row>
    <row r="4" spans="1:24" x14ac:dyDescent="0.2">
      <c r="D4" s="1" t="s">
        <v>6</v>
      </c>
      <c r="J4" s="1" t="s">
        <v>6</v>
      </c>
      <c r="P4" s="1" t="s">
        <v>6</v>
      </c>
    </row>
    <row r="5" spans="1:24" x14ac:dyDescent="0.2">
      <c r="D5" s="1" t="s">
        <v>9</v>
      </c>
      <c r="E5" s="1" t="s">
        <v>7</v>
      </c>
      <c r="F5" s="1" t="s">
        <v>10</v>
      </c>
      <c r="J5" s="1" t="s">
        <v>9</v>
      </c>
      <c r="K5" s="1" t="s">
        <v>7</v>
      </c>
      <c r="L5" s="1" t="s">
        <v>10</v>
      </c>
      <c r="P5" s="1" t="s">
        <v>9</v>
      </c>
      <c r="Q5" s="1" t="s">
        <v>7</v>
      </c>
      <c r="R5" s="1" t="s">
        <v>10</v>
      </c>
      <c r="V5" s="1" t="s">
        <v>5</v>
      </c>
      <c r="W5" s="1" t="s">
        <v>19</v>
      </c>
      <c r="X5" s="1" t="s">
        <v>20</v>
      </c>
    </row>
    <row r="6" spans="1:24" x14ac:dyDescent="0.2">
      <c r="A6">
        <v>1</v>
      </c>
      <c r="B6" s="3" t="s">
        <v>11</v>
      </c>
      <c r="D6">
        <v>17271</v>
      </c>
      <c r="E6">
        <v>20013</v>
      </c>
      <c r="F6">
        <f>E6/D6*100</f>
        <v>115.87632447455272</v>
      </c>
      <c r="H6">
        <v>1</v>
      </c>
      <c r="I6" s="3" t="s">
        <v>18</v>
      </c>
      <c r="J6">
        <v>66267</v>
      </c>
      <c r="K6">
        <v>49071</v>
      </c>
      <c r="L6">
        <f>K6/J6*100</f>
        <v>74.050432341889632</v>
      </c>
      <c r="N6">
        <v>1</v>
      </c>
      <c r="O6" s="3" t="s">
        <v>15</v>
      </c>
      <c r="P6">
        <v>15018</v>
      </c>
      <c r="Q6">
        <v>5244</v>
      </c>
      <c r="R6">
        <f>Q6/P6*100</f>
        <v>34.918098282061528</v>
      </c>
    </row>
    <row r="7" spans="1:24" x14ac:dyDescent="0.2">
      <c r="A7">
        <v>2</v>
      </c>
      <c r="B7" s="3" t="s">
        <v>12</v>
      </c>
      <c r="D7">
        <v>13197</v>
      </c>
      <c r="E7">
        <v>14567</v>
      </c>
      <c r="F7">
        <f t="shared" ref="F7:F10" si="0">E7/D7*100</f>
        <v>110.38114723043115</v>
      </c>
      <c r="H7">
        <v>2</v>
      </c>
      <c r="I7" s="3" t="s">
        <v>18</v>
      </c>
      <c r="J7">
        <v>28353</v>
      </c>
      <c r="K7">
        <v>24413</v>
      </c>
      <c r="L7">
        <f t="shared" ref="L7:L12" si="1">K7/J7*100</f>
        <v>86.103763270200687</v>
      </c>
      <c r="N7">
        <v>2</v>
      </c>
      <c r="O7" s="3" t="s">
        <v>15</v>
      </c>
      <c r="P7">
        <v>14020</v>
      </c>
      <c r="Q7">
        <v>9876</v>
      </c>
      <c r="R7">
        <f t="shared" ref="R7:R16" si="2">Q7/P7*100</f>
        <v>70.44222539229672</v>
      </c>
      <c r="V7">
        <v>115.876</v>
      </c>
      <c r="W7">
        <v>74.050000000000011</v>
      </c>
      <c r="X7">
        <v>34.917999999999999</v>
      </c>
    </row>
    <row r="8" spans="1:24" x14ac:dyDescent="0.2">
      <c r="A8">
        <v>3</v>
      </c>
      <c r="B8" s="3" t="s">
        <v>13</v>
      </c>
      <c r="D8">
        <v>16288</v>
      </c>
      <c r="E8">
        <v>12527</v>
      </c>
      <c r="F8">
        <f t="shared" si="0"/>
        <v>76.909381139489199</v>
      </c>
      <c r="H8">
        <v>3</v>
      </c>
      <c r="I8" s="3" t="s">
        <v>18</v>
      </c>
      <c r="J8">
        <v>56969</v>
      </c>
      <c r="K8">
        <v>36801</v>
      </c>
      <c r="L8">
        <f t="shared" si="1"/>
        <v>64.598290298232371</v>
      </c>
      <c r="N8">
        <v>3</v>
      </c>
      <c r="O8" s="3" t="s">
        <v>15</v>
      </c>
      <c r="P8">
        <v>35095</v>
      </c>
      <c r="Q8">
        <v>26725</v>
      </c>
      <c r="R8">
        <f t="shared" si="2"/>
        <v>76.150448781877756</v>
      </c>
      <c r="V8">
        <v>110.381</v>
      </c>
      <c r="W8">
        <v>86.103999999999999</v>
      </c>
      <c r="X8">
        <v>70.442000000000007</v>
      </c>
    </row>
    <row r="9" spans="1:24" x14ac:dyDescent="0.2">
      <c r="A9">
        <v>4</v>
      </c>
      <c r="B9" s="3" t="s">
        <v>13</v>
      </c>
      <c r="D9">
        <v>16867</v>
      </c>
      <c r="E9">
        <v>13265</v>
      </c>
      <c r="F9">
        <f t="shared" si="0"/>
        <v>78.644690816387026</v>
      </c>
      <c r="H9">
        <v>4</v>
      </c>
      <c r="I9" s="3" t="s">
        <v>18</v>
      </c>
      <c r="J9">
        <v>54476</v>
      </c>
      <c r="K9">
        <v>40250</v>
      </c>
      <c r="L9">
        <f t="shared" si="1"/>
        <v>73.885747852265212</v>
      </c>
      <c r="N9">
        <v>4</v>
      </c>
      <c r="O9" s="3" t="s">
        <v>15</v>
      </c>
      <c r="P9">
        <v>18866</v>
      </c>
      <c r="Q9">
        <v>0</v>
      </c>
      <c r="R9">
        <f t="shared" si="2"/>
        <v>0</v>
      </c>
      <c r="V9">
        <v>76.909000000000006</v>
      </c>
      <c r="W9">
        <v>64.597999999999999</v>
      </c>
      <c r="X9">
        <v>76.149999999999991</v>
      </c>
    </row>
    <row r="10" spans="1:24" x14ac:dyDescent="0.2">
      <c r="A10">
        <v>5</v>
      </c>
      <c r="B10" s="3" t="s">
        <v>13</v>
      </c>
      <c r="D10">
        <v>17021</v>
      </c>
      <c r="E10">
        <v>14598</v>
      </c>
      <c r="F10">
        <f t="shared" si="0"/>
        <v>85.764643675459723</v>
      </c>
      <c r="H10">
        <v>5</v>
      </c>
      <c r="I10" s="3" t="s">
        <v>18</v>
      </c>
      <c r="J10">
        <v>85350</v>
      </c>
      <c r="K10">
        <v>87669</v>
      </c>
      <c r="L10">
        <f t="shared" si="1"/>
        <v>102.71704745166959</v>
      </c>
      <c r="N10">
        <v>5</v>
      </c>
      <c r="O10" s="3" t="s">
        <v>15</v>
      </c>
      <c r="P10">
        <v>22169</v>
      </c>
      <c r="Q10">
        <v>9762</v>
      </c>
      <c r="R10">
        <f t="shared" si="2"/>
        <v>44.034462537777976</v>
      </c>
      <c r="V10">
        <v>78.644999999999996</v>
      </c>
      <c r="W10">
        <v>73.885999999999996</v>
      </c>
      <c r="X10">
        <v>0</v>
      </c>
    </row>
    <row r="11" spans="1:24" x14ac:dyDescent="0.2">
      <c r="B11" s="3"/>
      <c r="H11">
        <v>6</v>
      </c>
      <c r="I11" s="3" t="s">
        <v>18</v>
      </c>
      <c r="J11">
        <v>54949</v>
      </c>
      <c r="K11">
        <v>54844</v>
      </c>
      <c r="L11">
        <f t="shared" si="1"/>
        <v>99.808913719994905</v>
      </c>
      <c r="N11">
        <v>6</v>
      </c>
      <c r="O11" s="3" t="s">
        <v>16</v>
      </c>
      <c r="P11">
        <v>16707</v>
      </c>
      <c r="Q11">
        <v>2928</v>
      </c>
      <c r="R11">
        <f t="shared" si="2"/>
        <v>17.525588076854014</v>
      </c>
      <c r="V11">
        <v>85.765000000000001</v>
      </c>
      <c r="W11">
        <v>102.71699999999998</v>
      </c>
      <c r="X11">
        <v>44.033999999999999</v>
      </c>
    </row>
    <row r="12" spans="1:24" x14ac:dyDescent="0.2">
      <c r="B12" s="3"/>
      <c r="H12">
        <v>7</v>
      </c>
      <c r="I12" s="3" t="s">
        <v>18</v>
      </c>
      <c r="J12">
        <v>45965</v>
      </c>
      <c r="K12">
        <v>31772</v>
      </c>
      <c r="L12">
        <f t="shared" si="1"/>
        <v>69.122158163820302</v>
      </c>
      <c r="N12">
        <v>7</v>
      </c>
      <c r="O12" s="3" t="s">
        <v>15</v>
      </c>
      <c r="P12">
        <v>34283</v>
      </c>
      <c r="Q12">
        <v>14714</v>
      </c>
      <c r="R12">
        <f t="shared" si="2"/>
        <v>42.919231105795873</v>
      </c>
      <c r="W12">
        <v>99.808999999999997</v>
      </c>
      <c r="X12">
        <v>17.526</v>
      </c>
    </row>
    <row r="13" spans="1:24" x14ac:dyDescent="0.2">
      <c r="B13" s="3"/>
      <c r="N13">
        <v>8</v>
      </c>
      <c r="O13" s="3" t="s">
        <v>17</v>
      </c>
      <c r="P13">
        <v>10562</v>
      </c>
      <c r="Q13">
        <v>5324</v>
      </c>
      <c r="R13">
        <f t="shared" si="2"/>
        <v>50.407119863662189</v>
      </c>
      <c r="W13">
        <v>69.122</v>
      </c>
      <c r="X13">
        <v>42.919000000000004</v>
      </c>
    </row>
    <row r="14" spans="1:24" x14ac:dyDescent="0.2">
      <c r="B14" s="3"/>
      <c r="N14">
        <v>9</v>
      </c>
      <c r="O14" s="3" t="s">
        <v>15</v>
      </c>
      <c r="P14">
        <v>20315</v>
      </c>
      <c r="Q14">
        <v>13318</v>
      </c>
      <c r="R14">
        <f t="shared" si="2"/>
        <v>65.557469849864631</v>
      </c>
      <c r="X14">
        <v>50.407000000000004</v>
      </c>
    </row>
    <row r="15" spans="1:24" x14ac:dyDescent="0.2">
      <c r="B15" s="3"/>
      <c r="N15">
        <v>10</v>
      </c>
      <c r="O15" s="3" t="s">
        <v>15</v>
      </c>
      <c r="P15">
        <v>18692</v>
      </c>
      <c r="Q15">
        <v>5947</v>
      </c>
      <c r="R15">
        <f t="shared" si="2"/>
        <v>31.815750053498824</v>
      </c>
      <c r="X15">
        <v>65.557000000000002</v>
      </c>
    </row>
    <row r="16" spans="1:24" x14ac:dyDescent="0.2">
      <c r="B16" s="3"/>
      <c r="N16">
        <v>11</v>
      </c>
      <c r="O16" s="3" t="s">
        <v>16</v>
      </c>
      <c r="P16">
        <v>17444</v>
      </c>
      <c r="Q16">
        <v>2807</v>
      </c>
      <c r="R16">
        <f t="shared" si="2"/>
        <v>16.091492776886035</v>
      </c>
      <c r="X16">
        <v>31.815999999999999</v>
      </c>
    </row>
    <row r="17" spans="2:24" x14ac:dyDescent="0.2">
      <c r="B17" s="3"/>
      <c r="X17">
        <v>16.091000000000001</v>
      </c>
    </row>
    <row r="20" spans="2:24" x14ac:dyDescent="0.2">
      <c r="U20" t="s">
        <v>1</v>
      </c>
      <c r="V20">
        <f>AVERAGE(V7:V18)</f>
        <v>93.515199999999993</v>
      </c>
      <c r="W20">
        <f t="shared" ref="W20:X20" si="3">AVERAGE(W7:W18)</f>
        <v>81.469428571428566</v>
      </c>
      <c r="X20">
        <f t="shared" si="3"/>
        <v>40.896363636363631</v>
      </c>
    </row>
    <row r="21" spans="2:24" x14ac:dyDescent="0.2">
      <c r="U21" t="s">
        <v>21</v>
      </c>
      <c r="V21">
        <f>STDEV(V7:V18)/SQRT(COUNT(V7:V18))</f>
        <v>8.1896731094714834</v>
      </c>
      <c r="W21">
        <f t="shared" ref="W21:X21" si="4">STDEV(W7:W18)/SQRT(COUNT(W7:W18))</f>
        <v>5.688205901173923</v>
      </c>
      <c r="X21">
        <f t="shared" si="4"/>
        <v>7.2491283930900376</v>
      </c>
    </row>
    <row r="22" spans="2:24" x14ac:dyDescent="0.2">
      <c r="D22" t="s">
        <v>27</v>
      </c>
      <c r="I22" t="s">
        <v>27</v>
      </c>
      <c r="P22" t="s">
        <v>27</v>
      </c>
      <c r="U22" t="s">
        <v>22</v>
      </c>
      <c r="V22">
        <f>COUNT(V7:V18)</f>
        <v>5</v>
      </c>
      <c r="W22">
        <f t="shared" ref="W22:X22" si="5">COUNT(W7:W18)</f>
        <v>7</v>
      </c>
      <c r="X22">
        <f t="shared" si="5"/>
        <v>11</v>
      </c>
    </row>
    <row r="23" spans="2:24" x14ac:dyDescent="0.2">
      <c r="D23" t="s">
        <v>28</v>
      </c>
      <c r="E23">
        <v>4.1000000000000002E-2</v>
      </c>
      <c r="I23" t="s">
        <v>28</v>
      </c>
      <c r="J23">
        <v>0.93</v>
      </c>
      <c r="P23" t="s">
        <v>28</v>
      </c>
      <c r="Q23">
        <v>4.7E-2</v>
      </c>
    </row>
    <row r="24" spans="2:24" x14ac:dyDescent="0.2">
      <c r="D24" t="s">
        <v>29</v>
      </c>
      <c r="E24">
        <v>0.73799999999999999</v>
      </c>
      <c r="I24" t="s">
        <v>29</v>
      </c>
      <c r="J24">
        <v>0.96</v>
      </c>
      <c r="P24" t="s">
        <v>29</v>
      </c>
      <c r="Q24">
        <v>0.85</v>
      </c>
    </row>
    <row r="26" spans="2:24" x14ac:dyDescent="0.2">
      <c r="D26" t="s">
        <v>31</v>
      </c>
      <c r="I26" t="s">
        <v>30</v>
      </c>
      <c r="P26" t="s">
        <v>31</v>
      </c>
    </row>
    <row r="33" spans="4:17" x14ac:dyDescent="0.2">
      <c r="D33" t="s">
        <v>33</v>
      </c>
      <c r="I33" t="s">
        <v>34</v>
      </c>
      <c r="P33" t="s">
        <v>33</v>
      </c>
    </row>
    <row r="35" spans="4:17" x14ac:dyDescent="0.2">
      <c r="D35" t="s">
        <v>32</v>
      </c>
      <c r="E35">
        <v>0.81</v>
      </c>
      <c r="J35" t="s">
        <v>24</v>
      </c>
      <c r="K35">
        <v>2.8643900000000002</v>
      </c>
      <c r="P35" t="s">
        <v>32</v>
      </c>
      <c r="Q35">
        <v>2.89</v>
      </c>
    </row>
    <row r="36" spans="4:17" x14ac:dyDescent="0.2">
      <c r="D36" t="s">
        <v>29</v>
      </c>
      <c r="E36">
        <v>11</v>
      </c>
      <c r="J36" t="s">
        <v>25</v>
      </c>
      <c r="K36">
        <v>6</v>
      </c>
      <c r="P36" t="s">
        <v>29</v>
      </c>
      <c r="Q36">
        <v>66</v>
      </c>
    </row>
    <row r="37" spans="4:17" x14ac:dyDescent="0.2">
      <c r="D37" t="s">
        <v>26</v>
      </c>
      <c r="E37">
        <v>0.44</v>
      </c>
      <c r="J37" t="s">
        <v>26</v>
      </c>
      <c r="K37">
        <v>2.8639999999999999E-2</v>
      </c>
      <c r="P37" t="s">
        <v>26</v>
      </c>
      <c r="Q37" s="4">
        <v>9.7599999999999998E-4</v>
      </c>
    </row>
    <row r="50" spans="2:4" x14ac:dyDescent="0.2">
      <c r="B50" s="1"/>
      <c r="C50" s="1"/>
    </row>
    <row r="52" spans="2:4" x14ac:dyDescent="0.2">
      <c r="B52" s="1"/>
      <c r="C52" s="1"/>
      <c r="D52" s="1"/>
    </row>
    <row r="56" spans="2:4" x14ac:dyDescent="0.2">
      <c r="B56" s="2"/>
    </row>
    <row r="57" spans="2:4" x14ac:dyDescent="0.2">
      <c r="B57" s="2"/>
    </row>
    <row r="58" spans="2:4" x14ac:dyDescent="0.2">
      <c r="B58" s="2"/>
    </row>
    <row r="59" spans="2:4" x14ac:dyDescent="0.2">
      <c r="B59" s="2"/>
    </row>
    <row r="60" spans="2:4" x14ac:dyDescent="0.2">
      <c r="B60" s="2"/>
    </row>
    <row r="61" spans="2:4" x14ac:dyDescent="0.2">
      <c r="B61" s="2"/>
    </row>
    <row r="62" spans="2:4" x14ac:dyDescent="0.2">
      <c r="B62" s="2"/>
    </row>
    <row r="63" spans="2:4" x14ac:dyDescent="0.2">
      <c r="B63" s="2"/>
    </row>
    <row r="76" spans="1:3" x14ac:dyDescent="0.2">
      <c r="A76" t="s">
        <v>8</v>
      </c>
      <c r="B76" s="1"/>
      <c r="C7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9197-41BD-7A41-930C-85180ACD6A52}">
  <dimension ref="A1:AK69"/>
  <sheetViews>
    <sheetView tabSelected="1" topLeftCell="A27" zoomScale="75" zoomScaleNormal="75" workbookViewId="0">
      <selection activeCell="O3" sqref="O3"/>
    </sheetView>
  </sheetViews>
  <sheetFormatPr baseColWidth="10" defaultRowHeight="16" x14ac:dyDescent="0.2"/>
  <sheetData>
    <row r="1" spans="1:37" x14ac:dyDescent="0.2">
      <c r="A1" s="1" t="s">
        <v>55</v>
      </c>
    </row>
    <row r="5" spans="1:37" x14ac:dyDescent="0.2">
      <c r="Y5" s="1" t="s">
        <v>1</v>
      </c>
      <c r="Z5" s="1" t="s">
        <v>2</v>
      </c>
      <c r="AA5" s="1" t="s">
        <v>22</v>
      </c>
    </row>
    <row r="7" spans="1:37" x14ac:dyDescent="0.2">
      <c r="A7" s="1" t="s">
        <v>50</v>
      </c>
    </row>
    <row r="8" spans="1:37" x14ac:dyDescent="0.2">
      <c r="A8" s="1" t="s">
        <v>42</v>
      </c>
      <c r="B8" s="1" t="s">
        <v>46</v>
      </c>
      <c r="C8">
        <v>-28.8</v>
      </c>
      <c r="D8">
        <v>-28.5</v>
      </c>
      <c r="E8">
        <v>-27.8</v>
      </c>
      <c r="F8">
        <v>-30.1</v>
      </c>
      <c r="G8">
        <v>-31.8</v>
      </c>
      <c r="H8">
        <v>-27</v>
      </c>
      <c r="I8">
        <v>-28.7</v>
      </c>
      <c r="J8">
        <v>-26.4</v>
      </c>
      <c r="K8">
        <v>-32</v>
      </c>
      <c r="Y8">
        <f>AVERAGE(C8:N8)</f>
        <v>-29.011111111111113</v>
      </c>
      <c r="Z8">
        <f>STDEV(C8:N8)/SQRT(13)</f>
        <v>0.54268641682701735</v>
      </c>
      <c r="AA8">
        <f>COUNT(C8:N8)</f>
        <v>9</v>
      </c>
    </row>
    <row r="9" spans="1:37" x14ac:dyDescent="0.2">
      <c r="B9" s="1" t="s">
        <v>54</v>
      </c>
      <c r="C9">
        <v>-39</v>
      </c>
      <c r="D9">
        <v>-40.200000000000003</v>
      </c>
      <c r="E9">
        <v>-35.5</v>
      </c>
      <c r="F9">
        <v>-38.200000000000003</v>
      </c>
      <c r="G9">
        <v>-44.7</v>
      </c>
      <c r="H9">
        <v>-36.200000000000003</v>
      </c>
      <c r="I9">
        <v>-45.6</v>
      </c>
      <c r="J9">
        <v>-36.799999999999997</v>
      </c>
      <c r="K9">
        <v>-45</v>
      </c>
      <c r="Y9">
        <f>AVERAGE(C9:N9)</f>
        <v>-40.13333333333334</v>
      </c>
      <c r="Z9">
        <f>STDEV(C9:N9)/SQRT(13)</f>
        <v>1.1072314746526757</v>
      </c>
      <c r="AA9">
        <f>COUNT(C9:N9)</f>
        <v>9</v>
      </c>
    </row>
    <row r="10" spans="1:37" x14ac:dyDescent="0.2">
      <c r="B10" s="1" t="s">
        <v>41</v>
      </c>
      <c r="C10">
        <f>C9-C8</f>
        <v>-10.199999999999999</v>
      </c>
      <c r="D10">
        <f>D9-D8</f>
        <v>-11.700000000000003</v>
      </c>
      <c r="E10">
        <f>E9-E8</f>
        <v>-7.6999999999999993</v>
      </c>
      <c r="F10">
        <f>F9-F8</f>
        <v>-8.1000000000000014</v>
      </c>
      <c r="G10">
        <f>G9-G8</f>
        <v>-12.900000000000002</v>
      </c>
      <c r="H10">
        <f>H9-H8</f>
        <v>-9.2000000000000028</v>
      </c>
      <c r="I10">
        <f>I9-I8</f>
        <v>-16.900000000000002</v>
      </c>
      <c r="J10">
        <f>J9-J8</f>
        <v>-10.399999999999999</v>
      </c>
      <c r="K10">
        <f>K9-K8</f>
        <v>-13</v>
      </c>
      <c r="Y10">
        <f>AVERAGE(C10:N10)</f>
        <v>-11.122222222222225</v>
      </c>
      <c r="Z10">
        <f>STDEV(C10:N10)/SQRT(13)</f>
        <v>0.79852963166658331</v>
      </c>
      <c r="AA10">
        <f>COUNT(C10:N10)</f>
        <v>9</v>
      </c>
    </row>
    <row r="13" spans="1:37" x14ac:dyDescent="0.2">
      <c r="A13" s="1" t="s">
        <v>40</v>
      </c>
      <c r="B13" s="1" t="s">
        <v>46</v>
      </c>
      <c r="C13">
        <v>99</v>
      </c>
      <c r="D13">
        <v>181</v>
      </c>
      <c r="E13">
        <v>134</v>
      </c>
      <c r="F13">
        <v>88</v>
      </c>
      <c r="G13">
        <v>141</v>
      </c>
      <c r="H13">
        <v>88</v>
      </c>
      <c r="I13">
        <v>106</v>
      </c>
      <c r="J13">
        <v>105</v>
      </c>
      <c r="K13">
        <v>96</v>
      </c>
      <c r="Y13">
        <f>AVERAGE(C13:N13)</f>
        <v>115.33333333333333</v>
      </c>
      <c r="Z13">
        <f>STDEV(C13:N13)/SQRT(13)</f>
        <v>8.575456928844174</v>
      </c>
      <c r="AA13">
        <f>COUNT(C13:N13)</f>
        <v>9</v>
      </c>
    </row>
    <row r="14" spans="1:37" x14ac:dyDescent="0.2">
      <c r="B14" s="1" t="s">
        <v>54</v>
      </c>
      <c r="C14">
        <v>5.7</v>
      </c>
      <c r="D14">
        <v>6</v>
      </c>
      <c r="E14">
        <v>10</v>
      </c>
      <c r="F14">
        <v>11</v>
      </c>
      <c r="G14">
        <v>6</v>
      </c>
      <c r="H14">
        <v>18</v>
      </c>
      <c r="I14">
        <v>36</v>
      </c>
      <c r="J14">
        <v>16</v>
      </c>
      <c r="K14">
        <v>10</v>
      </c>
      <c r="Y14">
        <f>AVERAGE(C14:N14)</f>
        <v>13.18888888888889</v>
      </c>
      <c r="Z14">
        <f>STDEV(C14:N14)/SQRT(13)</f>
        <v>2.6601924613876964</v>
      </c>
      <c r="AA14">
        <f>COUNT(C14:N14)</f>
        <v>9</v>
      </c>
      <c r="AD14" t="s">
        <v>14</v>
      </c>
    </row>
    <row r="15" spans="1:37" x14ac:dyDescent="0.2">
      <c r="B15" s="1" t="s">
        <v>37</v>
      </c>
      <c r="C15">
        <f>100-C14/C13*100</f>
        <v>94.242424242424249</v>
      </c>
      <c r="D15">
        <f>100-D14/D13*100</f>
        <v>96.685082872928177</v>
      </c>
      <c r="E15">
        <f>100-E14/E13*100</f>
        <v>92.537313432835816</v>
      </c>
      <c r="F15">
        <f>100-F14/F13*100</f>
        <v>87.5</v>
      </c>
      <c r="G15">
        <f>100-G14/G13*100</f>
        <v>95.744680851063833</v>
      </c>
      <c r="H15">
        <f>100-H14/H13*100</f>
        <v>79.545454545454547</v>
      </c>
      <c r="I15">
        <f>100-I14/I13*100</f>
        <v>66.037735849056602</v>
      </c>
      <c r="J15">
        <f>100-J14/J13*100</f>
        <v>84.761904761904759</v>
      </c>
      <c r="K15">
        <f>100-K14/K13*100</f>
        <v>89.583333333333329</v>
      </c>
      <c r="Y15">
        <f>AVERAGE(C15:N15)</f>
        <v>87.40421443211126</v>
      </c>
      <c r="Z15">
        <f>STDEV(C15:N15)/SQRT(13)</f>
        <v>2.7011994599136253</v>
      </c>
      <c r="AA15">
        <f>COUNT(C15:N15)</f>
        <v>9</v>
      </c>
    </row>
    <row r="16" spans="1:37" x14ac:dyDescent="0.2">
      <c r="AF16" s="1" t="s">
        <v>53</v>
      </c>
      <c r="AG16" s="1"/>
      <c r="AH16" s="1" t="s">
        <v>52</v>
      </c>
      <c r="AI16" s="1"/>
      <c r="AK16" t="s">
        <v>22</v>
      </c>
    </row>
    <row r="17" spans="1:37" x14ac:dyDescent="0.2">
      <c r="AF17" s="1" t="s">
        <v>1</v>
      </c>
      <c r="AG17" s="1" t="s">
        <v>51</v>
      </c>
      <c r="AH17" s="1" t="s">
        <v>1</v>
      </c>
      <c r="AI17" s="1" t="s">
        <v>51</v>
      </c>
    </row>
    <row r="18" spans="1:37" x14ac:dyDescent="0.2">
      <c r="AD18" t="s">
        <v>50</v>
      </c>
      <c r="AF18">
        <v>87.404210000000006</v>
      </c>
      <c r="AG18">
        <v>2.7012</v>
      </c>
      <c r="AH18">
        <v>-11.12222</v>
      </c>
      <c r="AI18">
        <v>0.79852999999999996</v>
      </c>
      <c r="AK18">
        <v>9</v>
      </c>
    </row>
    <row r="19" spans="1:37" x14ac:dyDescent="0.2">
      <c r="AD19" t="s">
        <v>20</v>
      </c>
      <c r="AF19">
        <v>70.686607212778711</v>
      </c>
      <c r="AG19">
        <v>4.979663850369227</v>
      </c>
      <c r="AH19">
        <v>-10.616666666666669</v>
      </c>
      <c r="AI19">
        <v>1.9905663295540572</v>
      </c>
      <c r="AK19">
        <v>12</v>
      </c>
    </row>
    <row r="20" spans="1:37" x14ac:dyDescent="0.2">
      <c r="AD20" t="s">
        <v>49</v>
      </c>
      <c r="AF20">
        <v>52.514339999999997</v>
      </c>
      <c r="AG20">
        <v>7.7841199999999997</v>
      </c>
      <c r="AH20">
        <v>-6.8315799999999998</v>
      </c>
      <c r="AI20">
        <v>0.76095999999999997</v>
      </c>
      <c r="AK20">
        <v>19</v>
      </c>
    </row>
    <row r="21" spans="1:37" x14ac:dyDescent="0.2">
      <c r="A21" s="1" t="s">
        <v>20</v>
      </c>
      <c r="AD21" t="s">
        <v>48</v>
      </c>
      <c r="AF21">
        <f>Y64</f>
        <v>75.094509516634005</v>
      </c>
      <c r="AG21">
        <f>Z64</f>
        <v>5.9163597623141726</v>
      </c>
      <c r="AH21">
        <f>Y69</f>
        <v>-9.328571428571431</v>
      </c>
      <c r="AI21">
        <f>Z69</f>
        <v>0.71238594479105077</v>
      </c>
      <c r="AK21">
        <v>7</v>
      </c>
    </row>
    <row r="22" spans="1:37" x14ac:dyDescent="0.2">
      <c r="A22" s="1" t="s">
        <v>42</v>
      </c>
      <c r="B22" s="1" t="s">
        <v>46</v>
      </c>
      <c r="C22">
        <v>-30.3</v>
      </c>
      <c r="D22">
        <v>-28.7</v>
      </c>
      <c r="E22">
        <v>-27.9</v>
      </c>
      <c r="F22">
        <v>-26.9</v>
      </c>
      <c r="G22">
        <v>-30.9</v>
      </c>
      <c r="H22">
        <v>-29.6</v>
      </c>
      <c r="I22">
        <v>-26</v>
      </c>
      <c r="J22">
        <v>-28.9</v>
      </c>
      <c r="K22">
        <v>-27.9</v>
      </c>
      <c r="L22">
        <v>-28.5</v>
      </c>
      <c r="M22">
        <v>-28.3</v>
      </c>
      <c r="N22">
        <v>-29.4</v>
      </c>
      <c r="Y22">
        <f>AVERAGE(C22:N22)</f>
        <v>-28.608333333333334</v>
      </c>
      <c r="Z22">
        <f>STDEV(C22:N22)/SQRT(13)</f>
        <v>0.37999969328904326</v>
      </c>
      <c r="AA22">
        <f>COUNT(C22:N22)</f>
        <v>12</v>
      </c>
    </row>
    <row r="23" spans="1:37" x14ac:dyDescent="0.2">
      <c r="B23" s="1" t="s">
        <v>20</v>
      </c>
      <c r="C23">
        <v>-42.3</v>
      </c>
      <c r="D23">
        <v>-36.9</v>
      </c>
      <c r="E23">
        <v>-37.9</v>
      </c>
      <c r="F23">
        <v>-54.6</v>
      </c>
      <c r="G23">
        <v>-35.5</v>
      </c>
      <c r="H23">
        <v>-33</v>
      </c>
      <c r="I23">
        <v>-39</v>
      </c>
      <c r="J23">
        <v>-32.299999999999997</v>
      </c>
      <c r="K23">
        <v>-29.9</v>
      </c>
      <c r="L23">
        <v>-43.7</v>
      </c>
      <c r="M23">
        <v>-41</v>
      </c>
      <c r="N23">
        <v>-44.6</v>
      </c>
      <c r="Y23">
        <f>AVERAGE(C23:N23)</f>
        <v>-39.225000000000001</v>
      </c>
      <c r="Z23">
        <f>STDEV(C23:N23)/SQRT(13)</f>
        <v>1.8561229236481882</v>
      </c>
      <c r="AA23">
        <f>COUNT(C23:N23)</f>
        <v>12</v>
      </c>
    </row>
    <row r="24" spans="1:37" x14ac:dyDescent="0.2">
      <c r="B24" s="1" t="s">
        <v>41</v>
      </c>
      <c r="C24">
        <f>C23-C22</f>
        <v>-11.999999999999996</v>
      </c>
      <c r="D24">
        <v>-8.1999999999999993</v>
      </c>
      <c r="E24">
        <v>-10</v>
      </c>
      <c r="F24">
        <v>-27.700000000000003</v>
      </c>
      <c r="G24">
        <v>-4.6000000000000014</v>
      </c>
      <c r="H24">
        <v>-3.3999999999999986</v>
      </c>
      <c r="I24">
        <v>-13</v>
      </c>
      <c r="J24">
        <v>-3.3999999999999986</v>
      </c>
      <c r="K24">
        <v>-2</v>
      </c>
      <c r="L24">
        <v>-15.200000000000003</v>
      </c>
      <c r="M24">
        <v>-12.7</v>
      </c>
      <c r="N24">
        <v>-15.200000000000003</v>
      </c>
      <c r="Y24">
        <f>AVERAGE(C24:N24)</f>
        <v>-10.616666666666669</v>
      </c>
      <c r="Z24">
        <f>STDEV(C24:N24)/SQRT(13)</f>
        <v>1.9905663295540572</v>
      </c>
      <c r="AA24">
        <f>COUNT(C24:N24)</f>
        <v>12</v>
      </c>
    </row>
    <row r="27" spans="1:37" x14ac:dyDescent="0.2">
      <c r="A27" s="1" t="s">
        <v>40</v>
      </c>
      <c r="B27" s="1" t="s">
        <v>46</v>
      </c>
      <c r="C27">
        <v>311</v>
      </c>
      <c r="D27">
        <v>526</v>
      </c>
      <c r="E27">
        <v>459</v>
      </c>
      <c r="F27">
        <v>303</v>
      </c>
      <c r="G27">
        <v>114</v>
      </c>
      <c r="H27">
        <v>141</v>
      </c>
      <c r="I27">
        <v>385</v>
      </c>
      <c r="J27">
        <v>525</v>
      </c>
      <c r="K27">
        <v>555</v>
      </c>
      <c r="L27">
        <v>686</v>
      </c>
      <c r="M27">
        <v>433</v>
      </c>
      <c r="N27">
        <v>345</v>
      </c>
      <c r="Y27">
        <f>AVERAGE(C27:N27)</f>
        <v>398.58333333333331</v>
      </c>
      <c r="Z27">
        <f>STDEV(C27:N27)/SQRT(13)</f>
        <v>46.659375471038189</v>
      </c>
      <c r="AA27">
        <f>COUNT(C27:N27)</f>
        <v>12</v>
      </c>
    </row>
    <row r="28" spans="1:37" x14ac:dyDescent="0.2">
      <c r="B28" s="1" t="s">
        <v>20</v>
      </c>
      <c r="C28">
        <v>59.4</v>
      </c>
      <c r="D28">
        <v>174</v>
      </c>
      <c r="E28">
        <v>149</v>
      </c>
      <c r="F28">
        <v>117</v>
      </c>
      <c r="G28">
        <v>77</v>
      </c>
      <c r="H28">
        <v>54</v>
      </c>
      <c r="I28">
        <v>24</v>
      </c>
      <c r="J28">
        <v>182</v>
      </c>
      <c r="K28">
        <v>188</v>
      </c>
      <c r="L28">
        <v>71</v>
      </c>
      <c r="M28">
        <v>162</v>
      </c>
      <c r="N28">
        <v>155</v>
      </c>
      <c r="Y28">
        <f>AVERAGE(C28:N28)</f>
        <v>117.7</v>
      </c>
      <c r="Z28">
        <f>STDEV(C28:N28)/SQRT(13)</f>
        <v>16.010023084331859</v>
      </c>
      <c r="AA28">
        <f>COUNT(C28:N28)</f>
        <v>12</v>
      </c>
    </row>
    <row r="29" spans="1:37" x14ac:dyDescent="0.2">
      <c r="B29" s="1" t="s">
        <v>37</v>
      </c>
      <c r="C29">
        <v>80.900321543408353</v>
      </c>
      <c r="D29">
        <v>66.920152091254749</v>
      </c>
      <c r="E29">
        <v>93.899782135076251</v>
      </c>
      <c r="F29">
        <v>61.386138613861384</v>
      </c>
      <c r="G29">
        <v>32.456140350877192</v>
      </c>
      <c r="H29">
        <v>80.141843971631204</v>
      </c>
      <c r="I29">
        <v>93.766233766233768</v>
      </c>
      <c r="J29">
        <v>65.333333333333329</v>
      </c>
      <c r="K29">
        <v>66.126126126126138</v>
      </c>
      <c r="L29">
        <v>89.650145772594755</v>
      </c>
      <c r="M29">
        <v>62.586605080831411</v>
      </c>
      <c r="N29">
        <v>55.072463768115945</v>
      </c>
      <c r="Y29">
        <f>AVERAGE(C29:N29)</f>
        <v>70.686607212778711</v>
      </c>
      <c r="Z29">
        <f>STDEV(C29:N29)/SQRT(13)</f>
        <v>4.979663850369227</v>
      </c>
      <c r="AA29">
        <f>COUNT(C29:N29)</f>
        <v>12</v>
      </c>
    </row>
    <row r="34" spans="1:27" x14ac:dyDescent="0.2">
      <c r="A34" s="1" t="s">
        <v>5</v>
      </c>
    </row>
    <row r="35" spans="1:27" x14ac:dyDescent="0.2">
      <c r="A35" s="1" t="s">
        <v>42</v>
      </c>
      <c r="B35" s="1" t="s">
        <v>46</v>
      </c>
      <c r="C35">
        <v>-33</v>
      </c>
      <c r="D35">
        <v>-31.8</v>
      </c>
      <c r="E35">
        <v>-29</v>
      </c>
      <c r="F35">
        <v>-32</v>
      </c>
      <c r="G35">
        <v>-33</v>
      </c>
      <c r="H35">
        <v>-33</v>
      </c>
      <c r="I35">
        <v>-27</v>
      </c>
      <c r="J35">
        <v>-29</v>
      </c>
      <c r="K35">
        <v>-27</v>
      </c>
      <c r="L35">
        <v>-32</v>
      </c>
      <c r="Y35">
        <f>AVERAGE(C35:W35)</f>
        <v>-30.68</v>
      </c>
      <c r="Z35">
        <f>STDEV(C35:W35)/SQRT(19)</f>
        <v>0.5599498724431704</v>
      </c>
      <c r="AA35">
        <f>COUNT(C35:W35)</f>
        <v>10</v>
      </c>
    </row>
    <row r="36" spans="1:27" x14ac:dyDescent="0.2">
      <c r="B36" s="1" t="s">
        <v>45</v>
      </c>
      <c r="C36">
        <v>-40</v>
      </c>
      <c r="D36">
        <v>-45</v>
      </c>
      <c r="E36">
        <v>-33</v>
      </c>
      <c r="F36">
        <v>-42</v>
      </c>
      <c r="G36">
        <v>-40</v>
      </c>
      <c r="H36">
        <v>-42</v>
      </c>
      <c r="I36">
        <v>-33</v>
      </c>
      <c r="J36">
        <v>-32</v>
      </c>
      <c r="K36">
        <v>-35</v>
      </c>
      <c r="L36">
        <v>-33</v>
      </c>
      <c r="Y36">
        <f>AVERAGE(C36:W36)</f>
        <v>-37.5</v>
      </c>
      <c r="Z36">
        <f>STDEV(C36:W36)/SQRT(19)</f>
        <v>1.098909613745046</v>
      </c>
      <c r="AA36">
        <f>COUNT(C36:W36)</f>
        <v>10</v>
      </c>
    </row>
    <row r="37" spans="1:27" x14ac:dyDescent="0.2">
      <c r="B37" s="1" t="s">
        <v>41</v>
      </c>
      <c r="C37">
        <v>-7</v>
      </c>
      <c r="D37">
        <v>-13.2</v>
      </c>
      <c r="E37">
        <v>-4</v>
      </c>
      <c r="F37">
        <v>-10</v>
      </c>
      <c r="G37">
        <v>-7</v>
      </c>
      <c r="H37">
        <v>-9</v>
      </c>
      <c r="I37">
        <v>-6</v>
      </c>
      <c r="J37">
        <v>-3</v>
      </c>
      <c r="K37">
        <v>-8</v>
      </c>
      <c r="L37">
        <v>-1</v>
      </c>
      <c r="Y37">
        <f>AVERAGE(C37:W37)</f>
        <v>-6.82</v>
      </c>
      <c r="Z37">
        <f>STDEV(C37:W37)/SQRT(19)</f>
        <v>0.81691188584801822</v>
      </c>
      <c r="AA37">
        <f>COUNT(C37:W37)</f>
        <v>10</v>
      </c>
    </row>
    <row r="40" spans="1:27" x14ac:dyDescent="0.2">
      <c r="A40" s="1" t="s">
        <v>40</v>
      </c>
      <c r="B40" s="1" t="s">
        <v>46</v>
      </c>
      <c r="C40">
        <v>630</v>
      </c>
      <c r="D40">
        <v>560</v>
      </c>
      <c r="E40">
        <v>666</v>
      </c>
      <c r="F40">
        <v>400</v>
      </c>
      <c r="G40">
        <v>909</v>
      </c>
      <c r="H40">
        <v>924</v>
      </c>
      <c r="I40">
        <v>506</v>
      </c>
      <c r="J40">
        <v>438</v>
      </c>
      <c r="K40">
        <v>650</v>
      </c>
      <c r="L40">
        <v>708</v>
      </c>
      <c r="Y40">
        <f>AVERAGE(C40:W40)</f>
        <v>639.1</v>
      </c>
      <c r="Z40">
        <f>STDEV(C40:W40)/SQRT(19)</f>
        <v>40.556717919736208</v>
      </c>
      <c r="AA40">
        <f>COUNT(C40:W40)</f>
        <v>10</v>
      </c>
    </row>
    <row r="41" spans="1:27" x14ac:dyDescent="0.2">
      <c r="B41" s="1" t="s">
        <v>45</v>
      </c>
      <c r="C41">
        <v>429</v>
      </c>
      <c r="D41">
        <v>294</v>
      </c>
      <c r="E41">
        <v>330</v>
      </c>
      <c r="F41">
        <v>157</v>
      </c>
      <c r="G41">
        <v>354</v>
      </c>
      <c r="H41">
        <v>318</v>
      </c>
      <c r="I41">
        <v>733</v>
      </c>
      <c r="J41">
        <v>200</v>
      </c>
      <c r="K41">
        <v>633</v>
      </c>
      <c r="L41">
        <v>727</v>
      </c>
      <c r="Y41">
        <f>AVERAGE(C41:W41)</f>
        <v>417.5</v>
      </c>
      <c r="Z41">
        <f>STDEV(C41:W41)/SQRT(19)</f>
        <v>47.995522451980833</v>
      </c>
      <c r="AA41">
        <f>COUNT(C41:W41)</f>
        <v>10</v>
      </c>
    </row>
    <row r="42" spans="1:27" x14ac:dyDescent="0.2">
      <c r="B42" s="1" t="s">
        <v>37</v>
      </c>
      <c r="C42">
        <v>31.904761904761898</v>
      </c>
      <c r="D42">
        <v>47.5</v>
      </c>
      <c r="E42">
        <v>50.450450450450454</v>
      </c>
      <c r="F42">
        <v>60.75</v>
      </c>
      <c r="G42">
        <v>61.056105610561055</v>
      </c>
      <c r="H42">
        <v>65.584415584415581</v>
      </c>
      <c r="I42">
        <v>-44.861660079051404</v>
      </c>
      <c r="J42">
        <v>54.337899543378995</v>
      </c>
      <c r="K42">
        <v>2.6153846153846132</v>
      </c>
      <c r="L42">
        <v>102.68361581920904</v>
      </c>
      <c r="Y42">
        <f>AVERAGE(C42:W42)</f>
        <v>43.202097344911024</v>
      </c>
      <c r="Z42">
        <f>STDEV(C42:W42)/SQRT(19)</f>
        <v>9.1737187543236836</v>
      </c>
      <c r="AA42">
        <f>COUNT(C42:W42)</f>
        <v>10</v>
      </c>
    </row>
    <row r="46" spans="1:27" x14ac:dyDescent="0.2">
      <c r="A46" s="1" t="s">
        <v>47</v>
      </c>
      <c r="C46">
        <v>-30.1</v>
      </c>
      <c r="D46">
        <v>-29</v>
      </c>
      <c r="E46">
        <v>-22.2</v>
      </c>
      <c r="F46">
        <v>-27.6</v>
      </c>
      <c r="G46">
        <v>-27</v>
      </c>
      <c r="H46">
        <v>-28.2</v>
      </c>
      <c r="I46">
        <v>-29</v>
      </c>
      <c r="J46">
        <v>-33</v>
      </c>
      <c r="K46">
        <v>-30.8</v>
      </c>
      <c r="Y46">
        <f>AVERAGE(C46:W46)</f>
        <v>-28.544444444444441</v>
      </c>
      <c r="Z46">
        <f>STDEV(C46:W46)/SQRT(19)</f>
        <v>0.68548015356804648</v>
      </c>
      <c r="AA46">
        <f>COUNT(C46:W46)</f>
        <v>9</v>
      </c>
    </row>
    <row r="47" spans="1:27" x14ac:dyDescent="0.2">
      <c r="A47" s="1" t="s">
        <v>42</v>
      </c>
      <c r="B47" s="1" t="s">
        <v>46</v>
      </c>
      <c r="C47">
        <v>-35.9</v>
      </c>
      <c r="D47">
        <v>-34.799999999999997</v>
      </c>
      <c r="E47">
        <v>-31.1</v>
      </c>
      <c r="F47">
        <v>-31.2</v>
      </c>
      <c r="G47">
        <v>-32.6</v>
      </c>
      <c r="H47">
        <v>-30.9</v>
      </c>
      <c r="I47">
        <v>-42</v>
      </c>
      <c r="J47">
        <v>-43</v>
      </c>
      <c r="K47">
        <v>-37</v>
      </c>
      <c r="Y47">
        <f>AVERAGE(C47:W47)</f>
        <v>-35.388888888888886</v>
      </c>
      <c r="Z47">
        <f>STDEV(C47:W47)/SQRT(19)</f>
        <v>1.053530683266886</v>
      </c>
      <c r="AA47">
        <f>COUNT(C47:W47)</f>
        <v>9</v>
      </c>
    </row>
    <row r="48" spans="1:27" x14ac:dyDescent="0.2">
      <c r="B48" s="1" t="s">
        <v>45</v>
      </c>
      <c r="C48">
        <v>-5.7999999999999972</v>
      </c>
      <c r="D48">
        <v>-5.7999999999999972</v>
      </c>
      <c r="E48">
        <v>-8.9000000000000021</v>
      </c>
      <c r="F48">
        <v>-3.5999999999999979</v>
      </c>
      <c r="G48">
        <v>-5.6000000000000014</v>
      </c>
      <c r="H48">
        <v>-2.6999999999999993</v>
      </c>
      <c r="I48">
        <v>-13</v>
      </c>
      <c r="J48">
        <v>-10</v>
      </c>
      <c r="K48">
        <v>-6.1999999999999993</v>
      </c>
      <c r="Y48">
        <f>AVERAGE(C48:W48)</f>
        <v>-6.8444444444444441</v>
      </c>
      <c r="Z48">
        <f>STDEV(C48:W48)/SQRT(19)</f>
        <v>0.74304769903481638</v>
      </c>
      <c r="AA48">
        <f>COUNT(C48:W48)</f>
        <v>9</v>
      </c>
    </row>
    <row r="49" spans="1:32" x14ac:dyDescent="0.2">
      <c r="B49" s="1" t="s">
        <v>41</v>
      </c>
    </row>
    <row r="51" spans="1:32" x14ac:dyDescent="0.2">
      <c r="C51">
        <v>143</v>
      </c>
      <c r="D51">
        <v>266</v>
      </c>
      <c r="E51">
        <v>860</v>
      </c>
      <c r="F51">
        <v>960</v>
      </c>
      <c r="G51">
        <v>404</v>
      </c>
      <c r="H51">
        <v>633</v>
      </c>
      <c r="I51">
        <v>227</v>
      </c>
      <c r="J51">
        <v>724</v>
      </c>
      <c r="K51">
        <v>567</v>
      </c>
      <c r="Y51">
        <f>AVERAGE(C51:W51)</f>
        <v>531.55555555555554</v>
      </c>
      <c r="Z51">
        <f>STDEV(C51:W51)/SQRT(19)</f>
        <v>66.418837601271605</v>
      </c>
      <c r="AA51">
        <f>COUNT(C51:W51)</f>
        <v>9</v>
      </c>
    </row>
    <row r="52" spans="1:32" x14ac:dyDescent="0.2">
      <c r="A52" s="1" t="s">
        <v>40</v>
      </c>
      <c r="B52" s="1" t="s">
        <v>46</v>
      </c>
      <c r="C52">
        <v>59</v>
      </c>
      <c r="D52">
        <v>230</v>
      </c>
      <c r="E52">
        <v>138</v>
      </c>
      <c r="F52">
        <v>145</v>
      </c>
      <c r="G52">
        <v>247</v>
      </c>
      <c r="H52">
        <v>137</v>
      </c>
      <c r="I52">
        <v>95</v>
      </c>
      <c r="J52">
        <v>172</v>
      </c>
      <c r="K52">
        <v>153</v>
      </c>
      <c r="Y52">
        <f>AVERAGE(C52:W52)</f>
        <v>152.88888888888889</v>
      </c>
      <c r="Z52">
        <f>STDEV(C52:W52)/SQRT(19)</f>
        <v>13.54108973129973</v>
      </c>
      <c r="AA52">
        <f>COUNT(C52:W52)</f>
        <v>9</v>
      </c>
    </row>
    <row r="53" spans="1:32" x14ac:dyDescent="0.2">
      <c r="B53" s="1" t="s">
        <v>45</v>
      </c>
      <c r="C53">
        <v>58.74125874125874</v>
      </c>
      <c r="D53">
        <v>13.53383458646617</v>
      </c>
      <c r="E53">
        <v>83.95348837209302</v>
      </c>
      <c r="F53">
        <v>84.895833333333329</v>
      </c>
      <c r="G53">
        <v>38.861386138613859</v>
      </c>
      <c r="H53">
        <v>78.35703001579779</v>
      </c>
      <c r="I53">
        <v>58.14977973568282</v>
      </c>
      <c r="J53">
        <v>76.243093922651937</v>
      </c>
      <c r="K53">
        <v>73.015873015873012</v>
      </c>
      <c r="Y53">
        <f>AVERAGE(C53:W53)</f>
        <v>62.861286429085631</v>
      </c>
      <c r="Z53">
        <f>STDEV(C53:W53)/SQRT(19)</f>
        <v>5.441721351498332</v>
      </c>
      <c r="AA53">
        <f>COUNT(C53:W53)</f>
        <v>9</v>
      </c>
    </row>
    <row r="54" spans="1:32" x14ac:dyDescent="0.2">
      <c r="B54" s="1" t="s">
        <v>37</v>
      </c>
    </row>
    <row r="59" spans="1:32" x14ac:dyDescent="0.2">
      <c r="A59" s="1" t="s">
        <v>44</v>
      </c>
      <c r="B59" s="1" t="s">
        <v>43</v>
      </c>
    </row>
    <row r="62" spans="1:32" x14ac:dyDescent="0.2">
      <c r="A62" s="1" t="s">
        <v>42</v>
      </c>
      <c r="B62" s="1" t="s">
        <v>39</v>
      </c>
      <c r="D62">
        <v>565</v>
      </c>
      <c r="E62">
        <v>259</v>
      </c>
      <c r="F62">
        <v>604</v>
      </c>
      <c r="H62">
        <v>742</v>
      </c>
      <c r="I62">
        <v>608</v>
      </c>
      <c r="J62">
        <v>319</v>
      </c>
      <c r="K62">
        <v>685</v>
      </c>
      <c r="Y62">
        <f>AVERAGE(C62:W62)</f>
        <v>540.28571428571433</v>
      </c>
      <c r="Z62">
        <f>STDEV(C62:W62)/SQRT(19)</f>
        <v>41.777966636022413</v>
      </c>
      <c r="AA62">
        <f>COUNT(C62:W62)</f>
        <v>7</v>
      </c>
    </row>
    <row r="63" spans="1:32" x14ac:dyDescent="0.2">
      <c r="B63" s="1" t="s">
        <v>38</v>
      </c>
      <c r="D63">
        <v>66</v>
      </c>
      <c r="E63">
        <v>213</v>
      </c>
      <c r="F63">
        <v>129</v>
      </c>
      <c r="H63">
        <v>127</v>
      </c>
      <c r="I63">
        <v>43</v>
      </c>
      <c r="J63">
        <v>67</v>
      </c>
      <c r="K63">
        <v>95</v>
      </c>
      <c r="Y63">
        <f>AVERAGE(C63:W63)</f>
        <v>105.71428571428571</v>
      </c>
      <c r="Z63">
        <f>STDEV(C63:W63)/SQRT(19)</f>
        <v>13.12204137795686</v>
      </c>
      <c r="AA63">
        <f>COUNT(C63:W63)</f>
        <v>7</v>
      </c>
    </row>
    <row r="64" spans="1:32" x14ac:dyDescent="0.2">
      <c r="B64" s="1" t="s">
        <v>41</v>
      </c>
      <c r="D64">
        <v>88.318584070796462</v>
      </c>
      <c r="E64">
        <v>17.760617760617762</v>
      </c>
      <c r="F64">
        <v>78.642384105960261</v>
      </c>
      <c r="H64">
        <v>82.884097035040426</v>
      </c>
      <c r="I64">
        <v>92.92763157894737</v>
      </c>
      <c r="J64">
        <v>78.996865203761757</v>
      </c>
      <c r="K64">
        <v>86.131386861313871</v>
      </c>
      <c r="Y64">
        <f>AVERAGE(C64:W64)</f>
        <v>75.094509516634005</v>
      </c>
      <c r="Z64">
        <f>STDEV(C64:W64)/SQRT(19)</f>
        <v>5.9163597623141726</v>
      </c>
      <c r="AA64">
        <f>COUNT(C64:W64)</f>
        <v>7</v>
      </c>
      <c r="AB64" s="5"/>
      <c r="AC64" s="5"/>
      <c r="AE64" s="5"/>
      <c r="AF64" s="5"/>
    </row>
    <row r="67" spans="1:29" x14ac:dyDescent="0.2">
      <c r="A67" s="1" t="s">
        <v>40</v>
      </c>
      <c r="B67" s="1" t="s">
        <v>39</v>
      </c>
      <c r="D67">
        <v>-28</v>
      </c>
      <c r="E67">
        <v>-28</v>
      </c>
      <c r="F67">
        <v>-31</v>
      </c>
      <c r="H67">
        <v>-31.6</v>
      </c>
      <c r="I67">
        <v>-28.8</v>
      </c>
      <c r="J67">
        <v>-26</v>
      </c>
      <c r="K67">
        <v>-26.5</v>
      </c>
      <c r="Y67">
        <f>AVERAGE(C67:W67)</f>
        <v>-28.557142857142857</v>
      </c>
      <c r="Z67">
        <f>STDEV(C67:W67)/SQRT(19)</f>
        <v>0.48374582692014684</v>
      </c>
      <c r="AA67">
        <f>COUNT(C67:W67)</f>
        <v>7</v>
      </c>
    </row>
    <row r="68" spans="1:29" x14ac:dyDescent="0.2">
      <c r="B68" s="1" t="s">
        <v>38</v>
      </c>
      <c r="D68">
        <v>-41</v>
      </c>
      <c r="E68">
        <v>-41</v>
      </c>
      <c r="F68">
        <v>-41</v>
      </c>
      <c r="H68">
        <v>-38</v>
      </c>
      <c r="I68">
        <v>-35.1</v>
      </c>
      <c r="J68">
        <v>-36.6</v>
      </c>
      <c r="K68">
        <v>-32.5</v>
      </c>
      <c r="V68" s="5"/>
      <c r="W68" s="5"/>
      <c r="Y68">
        <f>AVERAGE(C68:W68)</f>
        <v>-37.885714285714286</v>
      </c>
      <c r="Z68">
        <f>STDEV(C68:W68)/SQRT(19)</f>
        <v>0.76964660054099554</v>
      </c>
      <c r="AA68">
        <f>COUNT(C68:W68)</f>
        <v>7</v>
      </c>
      <c r="AB68" s="5"/>
      <c r="AC68" s="5"/>
    </row>
    <row r="69" spans="1:29" x14ac:dyDescent="0.2">
      <c r="B69" s="1" t="s">
        <v>37</v>
      </c>
      <c r="D69">
        <v>-13</v>
      </c>
      <c r="E69">
        <v>-13</v>
      </c>
      <c r="F69">
        <v>-10</v>
      </c>
      <c r="H69">
        <v>-6.3999999999999986</v>
      </c>
      <c r="I69">
        <v>-6.3000000000000007</v>
      </c>
      <c r="J69">
        <v>-10.600000000000001</v>
      </c>
      <c r="K69">
        <v>-6</v>
      </c>
      <c r="Y69">
        <f>AVERAGE(C69:W69)</f>
        <v>-9.328571428571431</v>
      </c>
      <c r="Z69">
        <f>STDEV(C69:W69)/SQRT(19)</f>
        <v>0.71238594479105077</v>
      </c>
      <c r="AA69">
        <f>COUNT(C69:W69)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4C</vt:lpstr>
      <vt:lpstr>Figure 4D</vt:lpstr>
      <vt:lpstr>Figure 4I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2020-03-05T23:38:39Z</dcterms:created>
  <dcterms:modified xsi:type="dcterms:W3CDTF">2020-04-07T19:12:17Z</dcterms:modified>
</cp:coreProperties>
</file>