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ukaathukoralage/Dropbox/Csx3/Data transparency/"/>
    </mc:Choice>
  </mc:AlternateContent>
  <xr:revisionPtr revIDLastSave="0" documentId="13_ncr:1_{28FAA7A6-75C8-1146-8252-28F05A51523C}" xr6:coauthVersionLast="45" xr6:coauthVersionMax="45" xr10:uidLastSave="{00000000-0000-0000-0000-000000000000}"/>
  <bookViews>
    <workbookView xWindow="14780" yWindow="460" windowWidth="29420" windowHeight="25260" activeTab="2" xr2:uid="{7302D8A4-6C1E-4247-8148-CB22DDF8966F}"/>
  </bookViews>
  <sheets>
    <sheet name="AfCsx3 single-turnover 1-3" sheetId="15" r:id="rId1"/>
    <sheet name="AfCsx3 single-turnover 4-6" sheetId="13" r:id="rId2"/>
    <sheet name="Average 1-6 single-turnover" sheetId="16" r:id="rId3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16" l="1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5" i="16"/>
  <c r="J138" i="15" l="1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37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70" i="15"/>
  <c r="H71" i="15"/>
  <c r="H72" i="15"/>
  <c r="H73" i="15"/>
  <c r="H74" i="15"/>
  <c r="H75" i="15"/>
  <c r="L75" i="15" s="1"/>
  <c r="H76" i="15"/>
  <c r="H77" i="15"/>
  <c r="H78" i="15"/>
  <c r="H79" i="15"/>
  <c r="H80" i="15"/>
  <c r="H81" i="15"/>
  <c r="H82" i="15"/>
  <c r="H83" i="15"/>
  <c r="H84" i="15"/>
  <c r="H85" i="15"/>
  <c r="H86" i="15"/>
  <c r="H87" i="15"/>
  <c r="H70" i="15"/>
  <c r="L70" i="15" s="1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3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3" i="15"/>
  <c r="L137" i="15"/>
  <c r="V72" i="15"/>
  <c r="U72" i="15"/>
  <c r="V70" i="15"/>
  <c r="U70" i="15"/>
  <c r="V69" i="15"/>
  <c r="U69" i="15"/>
  <c r="V68" i="15"/>
  <c r="U68" i="15"/>
  <c r="V67" i="15"/>
  <c r="U67" i="15"/>
  <c r="V66" i="15"/>
  <c r="U66" i="15"/>
  <c r="V65" i="15"/>
  <c r="U65" i="15"/>
  <c r="V64" i="15"/>
  <c r="U64" i="15"/>
  <c r="V63" i="15"/>
  <c r="U63" i="15"/>
  <c r="V62" i="15"/>
  <c r="U62" i="15"/>
  <c r="V61" i="15"/>
  <c r="U61" i="15"/>
  <c r="V60" i="15"/>
  <c r="U60" i="15"/>
  <c r="V59" i="15"/>
  <c r="U59" i="15"/>
  <c r="V58" i="15"/>
  <c r="U58" i="15"/>
  <c r="V57" i="15"/>
  <c r="U57" i="15"/>
  <c r="V56" i="15"/>
  <c r="U56" i="15"/>
  <c r="V55" i="15"/>
  <c r="U55" i="15"/>
  <c r="V47" i="15"/>
  <c r="U47" i="15"/>
  <c r="V46" i="15"/>
  <c r="U46" i="15"/>
  <c r="V45" i="15"/>
  <c r="U45" i="15"/>
  <c r="V44" i="15"/>
  <c r="U44" i="15"/>
  <c r="V43" i="15"/>
  <c r="U43" i="15"/>
  <c r="V42" i="15"/>
  <c r="U42" i="15"/>
  <c r="V41" i="15"/>
  <c r="U41" i="15"/>
  <c r="V40" i="15"/>
  <c r="U40" i="15"/>
  <c r="V39" i="15"/>
  <c r="U39" i="15"/>
  <c r="V38" i="15"/>
  <c r="U38" i="15"/>
  <c r="V37" i="15"/>
  <c r="U37" i="15"/>
  <c r="V36" i="15"/>
  <c r="U36" i="15"/>
  <c r="V35" i="15"/>
  <c r="U35" i="15"/>
  <c r="V34" i="15"/>
  <c r="U34" i="15"/>
  <c r="V33" i="15"/>
  <c r="U33" i="15"/>
  <c r="V32" i="15"/>
  <c r="U32" i="15"/>
  <c r="V31" i="15"/>
  <c r="U31" i="15"/>
  <c r="V30" i="15"/>
  <c r="U30" i="15"/>
  <c r="V22" i="15"/>
  <c r="U22" i="15"/>
  <c r="V21" i="15"/>
  <c r="U21" i="15"/>
  <c r="V20" i="15"/>
  <c r="U20" i="15"/>
  <c r="G20" i="15"/>
  <c r="V19" i="15"/>
  <c r="U19" i="15"/>
  <c r="G19" i="15"/>
  <c r="V18" i="15"/>
  <c r="U18" i="15"/>
  <c r="G18" i="15"/>
  <c r="V17" i="15"/>
  <c r="U17" i="15"/>
  <c r="G17" i="15"/>
  <c r="V16" i="15"/>
  <c r="U16" i="15"/>
  <c r="G16" i="15"/>
  <c r="V15" i="15"/>
  <c r="U15" i="15"/>
  <c r="G15" i="15"/>
  <c r="V14" i="15"/>
  <c r="U14" i="15"/>
  <c r="G14" i="15"/>
  <c r="V13" i="15"/>
  <c r="U13" i="15"/>
  <c r="G13" i="15"/>
  <c r="V12" i="15"/>
  <c r="U12" i="15"/>
  <c r="G12" i="15"/>
  <c r="V11" i="15"/>
  <c r="U11" i="15"/>
  <c r="G11" i="15"/>
  <c r="V10" i="15"/>
  <c r="U10" i="15"/>
  <c r="G10" i="15"/>
  <c r="V9" i="15"/>
  <c r="U9" i="15"/>
  <c r="G9" i="15"/>
  <c r="V8" i="15"/>
  <c r="U8" i="15"/>
  <c r="G8" i="15"/>
  <c r="V7" i="15"/>
  <c r="U7" i="15"/>
  <c r="G7" i="15"/>
  <c r="V6" i="15"/>
  <c r="U6" i="15"/>
  <c r="G6" i="15"/>
  <c r="V5" i="15"/>
  <c r="U5" i="15"/>
  <c r="G5" i="15"/>
  <c r="G4" i="15"/>
  <c r="L3" i="15"/>
  <c r="L83" i="15" l="1"/>
  <c r="K80" i="15"/>
  <c r="K76" i="15"/>
  <c r="L79" i="15"/>
  <c r="L87" i="15"/>
  <c r="K84" i="15"/>
  <c r="K6" i="15"/>
  <c r="K143" i="15"/>
  <c r="K153" i="15"/>
  <c r="M151" i="15"/>
  <c r="L140" i="15"/>
  <c r="K149" i="15"/>
  <c r="M150" i="15"/>
  <c r="K137" i="15"/>
  <c r="K141" i="15"/>
  <c r="L148" i="15"/>
  <c r="L139" i="15"/>
  <c r="K145" i="15"/>
  <c r="L147" i="15"/>
  <c r="L74" i="15"/>
  <c r="L78" i="15"/>
  <c r="L82" i="15"/>
  <c r="L86" i="15"/>
  <c r="L71" i="15"/>
  <c r="L73" i="15"/>
  <c r="K78" i="15"/>
  <c r="L81" i="15"/>
  <c r="K72" i="15"/>
  <c r="L80" i="15"/>
  <c r="M85" i="15"/>
  <c r="M86" i="15"/>
  <c r="K7" i="15"/>
  <c r="M20" i="15"/>
  <c r="K151" i="15"/>
  <c r="M142" i="15"/>
  <c r="M143" i="15"/>
  <c r="M149" i="15"/>
  <c r="M141" i="15"/>
  <c r="L138" i="15"/>
  <c r="M140" i="15"/>
  <c r="L145" i="15"/>
  <c r="L146" i="15"/>
  <c r="M148" i="15"/>
  <c r="L153" i="15"/>
  <c r="L154" i="15"/>
  <c r="M138" i="15"/>
  <c r="M139" i="15"/>
  <c r="L143" i="15"/>
  <c r="L144" i="15"/>
  <c r="M146" i="15"/>
  <c r="M147" i="15"/>
  <c r="L151" i="15"/>
  <c r="L152" i="15"/>
  <c r="M154" i="15"/>
  <c r="M137" i="15"/>
  <c r="K139" i="15"/>
  <c r="L141" i="15"/>
  <c r="L142" i="15"/>
  <c r="M144" i="15"/>
  <c r="M145" i="15"/>
  <c r="K147" i="15"/>
  <c r="L149" i="15"/>
  <c r="L150" i="15"/>
  <c r="M152" i="15"/>
  <c r="M153" i="15"/>
  <c r="K70" i="15"/>
  <c r="M72" i="15"/>
  <c r="K86" i="15"/>
  <c r="M77" i="15"/>
  <c r="M78" i="15"/>
  <c r="M84" i="15"/>
  <c r="M76" i="15"/>
  <c r="K71" i="15"/>
  <c r="M75" i="15"/>
  <c r="M83" i="15"/>
  <c r="M73" i="15"/>
  <c r="M74" i="15"/>
  <c r="M81" i="15"/>
  <c r="M82" i="15"/>
  <c r="L72" i="15"/>
  <c r="K74" i="15"/>
  <c r="L76" i="15"/>
  <c r="L77" i="15"/>
  <c r="M79" i="15"/>
  <c r="M80" i="15"/>
  <c r="K82" i="15"/>
  <c r="L84" i="15"/>
  <c r="L85" i="15"/>
  <c r="M87" i="15"/>
  <c r="K11" i="15"/>
  <c r="K13" i="15"/>
  <c r="K15" i="15"/>
  <c r="M11" i="15"/>
  <c r="M16" i="15"/>
  <c r="M15" i="15"/>
  <c r="K20" i="15"/>
  <c r="L8" i="15"/>
  <c r="L17" i="15"/>
  <c r="L4" i="15"/>
  <c r="L5" i="15"/>
  <c r="L7" i="15"/>
  <c r="K10" i="15"/>
  <c r="L10" i="15"/>
  <c r="L19" i="15"/>
  <c r="L18" i="15"/>
  <c r="L12" i="15"/>
  <c r="L14" i="15"/>
  <c r="K17" i="15"/>
  <c r="M3" i="15"/>
  <c r="K4" i="15"/>
  <c r="K5" i="15"/>
  <c r="M8" i="15"/>
  <c r="L9" i="15"/>
  <c r="L11" i="15"/>
  <c r="K14" i="15"/>
  <c r="L16" i="15"/>
  <c r="M19" i="15"/>
  <c r="K3" i="15"/>
  <c r="L6" i="15"/>
  <c r="M7" i="15"/>
  <c r="K9" i="15"/>
  <c r="M12" i="15"/>
  <c r="L13" i="15"/>
  <c r="L15" i="15"/>
  <c r="K18" i="15"/>
  <c r="K19" i="15"/>
  <c r="L20" i="15"/>
  <c r="M5" i="15"/>
  <c r="M17" i="15"/>
  <c r="K12" i="15"/>
  <c r="M14" i="15"/>
  <c r="K16" i="15"/>
  <c r="M18" i="15"/>
  <c r="M70" i="15"/>
  <c r="M71" i="15"/>
  <c r="K73" i="15"/>
  <c r="K75" i="15"/>
  <c r="K77" i="15"/>
  <c r="K79" i="15"/>
  <c r="K81" i="15"/>
  <c r="K83" i="15"/>
  <c r="K85" i="15"/>
  <c r="K87" i="15"/>
  <c r="K138" i="15"/>
  <c r="K140" i="15"/>
  <c r="K142" i="15"/>
  <c r="K144" i="15"/>
  <c r="K146" i="15"/>
  <c r="K148" i="15"/>
  <c r="K150" i="15"/>
  <c r="K152" i="15"/>
  <c r="K154" i="15"/>
  <c r="M9" i="15"/>
  <c r="M13" i="15"/>
  <c r="M4" i="15"/>
  <c r="M6" i="15"/>
  <c r="K8" i="15"/>
  <c r="M10" i="15"/>
  <c r="J137" i="13"/>
  <c r="J138" i="13"/>
  <c r="J139" i="13"/>
  <c r="J140" i="13"/>
  <c r="J141" i="13"/>
  <c r="J142" i="13"/>
  <c r="J143" i="13"/>
  <c r="J144" i="13"/>
  <c r="J145" i="13"/>
  <c r="J146" i="13"/>
  <c r="J147" i="13"/>
  <c r="J148" i="13"/>
  <c r="J149" i="13"/>
  <c r="J150" i="13"/>
  <c r="J151" i="13"/>
  <c r="J152" i="13"/>
  <c r="J153" i="13"/>
  <c r="J154" i="13"/>
  <c r="U20" i="13"/>
  <c r="V19" i="13"/>
  <c r="U16" i="13"/>
  <c r="V15" i="13"/>
  <c r="U12" i="13"/>
  <c r="V11" i="13"/>
  <c r="U8" i="13"/>
  <c r="V7" i="13"/>
  <c r="U5" i="13"/>
  <c r="V22" i="13"/>
  <c r="U22" i="13"/>
  <c r="U6" i="13"/>
  <c r="U7" i="13"/>
  <c r="U9" i="13"/>
  <c r="U10" i="13"/>
  <c r="U11" i="13"/>
  <c r="U13" i="13"/>
  <c r="U14" i="13"/>
  <c r="U15" i="13"/>
  <c r="U17" i="13"/>
  <c r="U18" i="13"/>
  <c r="U19" i="13"/>
  <c r="U21" i="13"/>
  <c r="V6" i="13"/>
  <c r="V9" i="13"/>
  <c r="V10" i="13"/>
  <c r="V13" i="13"/>
  <c r="V14" i="13"/>
  <c r="V17" i="13"/>
  <c r="V18" i="13"/>
  <c r="V21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37" i="13"/>
  <c r="U31" i="13"/>
  <c r="U32" i="13"/>
  <c r="U33" i="13"/>
  <c r="U34" i="13"/>
  <c r="U35" i="13"/>
  <c r="U36" i="13"/>
  <c r="U37" i="13"/>
  <c r="U38" i="13"/>
  <c r="U39" i="13"/>
  <c r="U40" i="13"/>
  <c r="U41" i="13"/>
  <c r="U42" i="13"/>
  <c r="U43" i="13"/>
  <c r="U44" i="13"/>
  <c r="U45" i="13"/>
  <c r="U46" i="13"/>
  <c r="U47" i="13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30" i="13"/>
  <c r="U30" i="13"/>
  <c r="H137" i="13"/>
  <c r="L143" i="13" s="1"/>
  <c r="H138" i="13"/>
  <c r="L138" i="13" s="1"/>
  <c r="H139" i="13"/>
  <c r="H140" i="13"/>
  <c r="H141" i="13"/>
  <c r="H142" i="13"/>
  <c r="H143" i="13"/>
  <c r="H144" i="13"/>
  <c r="H145" i="13"/>
  <c r="H146" i="13"/>
  <c r="H147" i="13"/>
  <c r="H148" i="13"/>
  <c r="H149" i="13"/>
  <c r="L149" i="13" s="1"/>
  <c r="H150" i="13"/>
  <c r="L150" i="13" s="1"/>
  <c r="H151" i="13"/>
  <c r="H152" i="13"/>
  <c r="H153" i="13"/>
  <c r="H154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70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70" i="13"/>
  <c r="L70" i="13" s="1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J6" i="13"/>
  <c r="J5" i="13"/>
  <c r="J4" i="13"/>
  <c r="J3" i="13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3" i="13"/>
  <c r="H20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4" i="13"/>
  <c r="V72" i="13"/>
  <c r="U72" i="13"/>
  <c r="V70" i="13"/>
  <c r="U70" i="13"/>
  <c r="V69" i="13"/>
  <c r="U69" i="13"/>
  <c r="V68" i="13"/>
  <c r="U68" i="13"/>
  <c r="V67" i="13"/>
  <c r="U67" i="13"/>
  <c r="V66" i="13"/>
  <c r="U66" i="13"/>
  <c r="V65" i="13"/>
  <c r="U65" i="13"/>
  <c r="V64" i="13"/>
  <c r="U64" i="13"/>
  <c r="V63" i="13"/>
  <c r="U63" i="13"/>
  <c r="V62" i="13"/>
  <c r="U62" i="13"/>
  <c r="V61" i="13"/>
  <c r="U61" i="13"/>
  <c r="V60" i="13"/>
  <c r="U60" i="13"/>
  <c r="V59" i="13"/>
  <c r="U59" i="13"/>
  <c r="V58" i="13"/>
  <c r="U58" i="13"/>
  <c r="V57" i="13"/>
  <c r="U57" i="13"/>
  <c r="V56" i="13"/>
  <c r="U56" i="13"/>
  <c r="V55" i="13"/>
  <c r="U55" i="13"/>
  <c r="M143" i="13" l="1"/>
  <c r="K79" i="13"/>
  <c r="M85" i="13"/>
  <c r="K151" i="13"/>
  <c r="M77" i="13"/>
  <c r="M147" i="13"/>
  <c r="M73" i="13"/>
  <c r="L146" i="13"/>
  <c r="L145" i="13"/>
  <c r="K87" i="13"/>
  <c r="K75" i="13"/>
  <c r="M81" i="13"/>
  <c r="L154" i="13"/>
  <c r="L142" i="13"/>
  <c r="M151" i="13"/>
  <c r="L153" i="13"/>
  <c r="L141" i="13"/>
  <c r="M139" i="13"/>
  <c r="K147" i="13"/>
  <c r="K83" i="13"/>
  <c r="K71" i="13"/>
  <c r="M78" i="13"/>
  <c r="M138" i="13"/>
  <c r="M86" i="13"/>
  <c r="M82" i="13"/>
  <c r="M74" i="13"/>
  <c r="M154" i="13"/>
  <c r="M146" i="13"/>
  <c r="K86" i="13"/>
  <c r="K82" i="13"/>
  <c r="K78" i="13"/>
  <c r="K74" i="13"/>
  <c r="K85" i="13"/>
  <c r="K81" i="13"/>
  <c r="K77" i="13"/>
  <c r="K73" i="13"/>
  <c r="M150" i="13"/>
  <c r="M142" i="13"/>
  <c r="L137" i="13"/>
  <c r="M84" i="13"/>
  <c r="M80" i="13"/>
  <c r="M76" i="13"/>
  <c r="M72" i="13"/>
  <c r="M87" i="13"/>
  <c r="M83" i="13"/>
  <c r="M79" i="13"/>
  <c r="M75" i="13"/>
  <c r="M71" i="13"/>
  <c r="V5" i="13"/>
  <c r="V20" i="13"/>
  <c r="V16" i="13"/>
  <c r="V12" i="13"/>
  <c r="V8" i="13"/>
  <c r="K153" i="13"/>
  <c r="K149" i="13"/>
  <c r="K145" i="13"/>
  <c r="K141" i="13"/>
  <c r="K143" i="13"/>
  <c r="K152" i="13"/>
  <c r="K148" i="13"/>
  <c r="K144" i="13"/>
  <c r="K140" i="13"/>
  <c r="K139" i="13"/>
  <c r="K84" i="13"/>
  <c r="K76" i="13"/>
  <c r="L152" i="13"/>
  <c r="L144" i="13"/>
  <c r="M153" i="13"/>
  <c r="M145" i="13"/>
  <c r="M141" i="13"/>
  <c r="K154" i="13"/>
  <c r="K146" i="13"/>
  <c r="K138" i="13"/>
  <c r="L147" i="13"/>
  <c r="L139" i="13"/>
  <c r="M148" i="13"/>
  <c r="M140" i="13"/>
  <c r="K19" i="13"/>
  <c r="M15" i="13"/>
  <c r="K11" i="13"/>
  <c r="M7" i="13"/>
  <c r="K80" i="13"/>
  <c r="K72" i="13"/>
  <c r="L148" i="13"/>
  <c r="L140" i="13"/>
  <c r="M149" i="13"/>
  <c r="K150" i="13"/>
  <c r="K142" i="13"/>
  <c r="L151" i="13"/>
  <c r="M152" i="13"/>
  <c r="M144" i="13"/>
  <c r="K17" i="13"/>
  <c r="K9" i="13"/>
  <c r="L86" i="13"/>
  <c r="L82" i="13"/>
  <c r="L78" i="13"/>
  <c r="L74" i="13"/>
  <c r="K13" i="13"/>
  <c r="K5" i="13"/>
  <c r="L71" i="13"/>
  <c r="M20" i="13"/>
  <c r="L85" i="13"/>
  <c r="L81" i="13"/>
  <c r="L77" i="13"/>
  <c r="L73" i="13"/>
  <c r="M18" i="13"/>
  <c r="M14" i="13"/>
  <c r="M10" i="13"/>
  <c r="M6" i="13"/>
  <c r="L84" i="13"/>
  <c r="L80" i="13"/>
  <c r="L76" i="13"/>
  <c r="L72" i="13"/>
  <c r="L87" i="13"/>
  <c r="L83" i="13"/>
  <c r="L79" i="13"/>
  <c r="L75" i="13"/>
  <c r="M16" i="13"/>
  <c r="M12" i="13"/>
  <c r="M8" i="13"/>
  <c r="M4" i="13"/>
  <c r="K6" i="13"/>
  <c r="K10" i="13"/>
  <c r="M9" i="13"/>
  <c r="K14" i="13"/>
  <c r="M13" i="13"/>
  <c r="M5" i="13"/>
  <c r="L16" i="13"/>
  <c r="K18" i="13"/>
  <c r="M17" i="13"/>
  <c r="K7" i="13"/>
  <c r="K15" i="13"/>
  <c r="K4" i="13"/>
  <c r="K8" i="13"/>
  <c r="K12" i="13"/>
  <c r="K16" i="13"/>
  <c r="K20" i="13"/>
  <c r="M11" i="13"/>
  <c r="M19" i="13"/>
  <c r="L8" i="13"/>
  <c r="L18" i="13"/>
  <c r="L14" i="13"/>
  <c r="L10" i="13"/>
  <c r="L6" i="13"/>
  <c r="L17" i="13"/>
  <c r="L9" i="13"/>
  <c r="L13" i="13"/>
  <c r="L5" i="13"/>
  <c r="L12" i="13"/>
  <c r="L4" i="13"/>
  <c r="L20" i="13"/>
  <c r="L19" i="13"/>
  <c r="L11" i="13"/>
  <c r="L7" i="13"/>
  <c r="L15" i="13"/>
  <c r="K70" i="13"/>
  <c r="K137" i="13"/>
  <c r="K3" i="13"/>
  <c r="M137" i="13"/>
  <c r="L3" i="13"/>
  <c r="M3" i="13"/>
  <c r="M70" i="13"/>
</calcChain>
</file>

<file path=xl/sharedStrings.xml><?xml version="1.0" encoding="utf-8"?>
<sst xmlns="http://schemas.openxmlformats.org/spreadsheetml/2006/main" count="239" uniqueCount="40">
  <si>
    <t>cA4</t>
  </si>
  <si>
    <t>background</t>
  </si>
  <si>
    <t>Time (min)</t>
  </si>
  <si>
    <t>R1</t>
  </si>
  <si>
    <t>R2</t>
  </si>
  <si>
    <t>R3</t>
  </si>
  <si>
    <t>Average</t>
  </si>
  <si>
    <t>SD</t>
  </si>
  <si>
    <t>Fraction cA4 cut compared to no protein control</t>
  </si>
  <si>
    <t>Area</t>
  </si>
  <si>
    <t>Mean</t>
  </si>
  <si>
    <t>Min</t>
  </si>
  <si>
    <t>Max</t>
  </si>
  <si>
    <t>A2-P</t>
  </si>
  <si>
    <t>Fraction cA4 cut (cut/(cut+uncut))</t>
  </si>
  <si>
    <t>Fraction cut (cut/(cut+uncut))</t>
  </si>
  <si>
    <t xml:space="preserve">cA4 cut compared to control </t>
  </si>
  <si>
    <t>A2-P (adjusted for background and area)</t>
  </si>
  <si>
    <t>Fraction of cA4 converted to A2-P</t>
  </si>
  <si>
    <t>Fraction cA4 and cleavage products converted to A2-P</t>
  </si>
  <si>
    <t>Uncut cA4 (adjusted for background and area)</t>
  </si>
  <si>
    <t>cntrl (600)</t>
  </si>
  <si>
    <t>cntrl (10)</t>
  </si>
  <si>
    <t xml:space="preserve"> A2&gt;P</t>
  </si>
  <si>
    <t>Cut A2&gt;P  (adjusted for background and area)</t>
  </si>
  <si>
    <t>R4</t>
  </si>
  <si>
    <t>R5</t>
  </si>
  <si>
    <t>R6</t>
  </si>
  <si>
    <t>AfCsx3 technical replicate 1</t>
  </si>
  <si>
    <t>AfCsx3 technical replicate 2</t>
  </si>
  <si>
    <t>AfCsx3 technical replicate 3</t>
  </si>
  <si>
    <t>AfCsx3 technical replicate 4</t>
  </si>
  <si>
    <t>AfCsx3 technical replicate 5</t>
  </si>
  <si>
    <t>AfCsx3 technical replicate 6</t>
  </si>
  <si>
    <t>Replicate 1</t>
  </si>
  <si>
    <t>Replicate 2</t>
  </si>
  <si>
    <t>Replicate 3</t>
  </si>
  <si>
    <t>Replicate 4</t>
  </si>
  <si>
    <t>Replicate 5</t>
  </si>
  <si>
    <t>Replicate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</si>
</sst>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1" xfId="0" applyFont="1" applyFill="1" applyBorder="1"/>
    <xf numFmtId="11" fontId="1" fillId="0" borderId="0" xfId="0" applyNumberFormat="1" applyFont="1"/>
    <xf numFmtId="2" fontId="1" fillId="0" borderId="0" xfId="0" applyNumberFormat="1" applyFont="1"/>
    <xf numFmtId="2" fontId="1" fillId="2" borderId="1" xfId="0" applyNumberFormat="1" applyFont="1" applyFill="1" applyBorder="1" applyAlignment="1">
      <alignment wrapText="1"/>
    </xf>
    <xf numFmtId="0" fontId="1" fillId="0" borderId="0" xfId="0" applyFont="1" applyFill="1"/>
    <xf numFmtId="0" fontId="1" fillId="0" borderId="0" xfId="0" applyFont="1" applyFill="1" applyBorder="1"/>
    <xf numFmtId="2" fontId="1" fillId="0" borderId="0" xfId="0" applyNumberFormat="1" applyFont="1" applyBorder="1"/>
    <xf numFmtId="2" fontId="1" fillId="0" borderId="0" xfId="0" applyNumberFormat="1" applyFont="1" applyFill="1" applyBorder="1"/>
    <xf numFmtId="0" fontId="1" fillId="2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2" fontId="1" fillId="2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/>
    <xf numFmtId="0" fontId="1" fillId="0" borderId="1" xfId="0" applyNumberFormat="1" applyFont="1" applyBorder="1"/>
    <xf numFmtId="0" fontId="2" fillId="0" borderId="1" xfId="0" applyNumberFormat="1" applyFont="1" applyBorder="1"/>
    <xf numFmtId="2" fontId="1" fillId="2" borderId="1" xfId="0" applyNumberFormat="1" applyFont="1" applyFill="1" applyBorder="1" applyAlignment="1">
      <alignment horizontal="center" wrapText="1"/>
    </xf>
    <xf numFmtId="11" fontId="1" fillId="0" borderId="1" xfId="0" applyNumberFormat="1" applyFont="1" applyFill="1" applyBorder="1"/>
    <xf numFmtId="0" fontId="1" fillId="0" borderId="1" xfId="0" applyFont="1" applyBorder="1"/>
    <xf numFmtId="2" fontId="1" fillId="0" borderId="1" xfId="0" applyNumberFormat="1" applyFont="1" applyBorder="1"/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wrapText="1"/>
    </xf>
    <xf numFmtId="2" fontId="1" fillId="2" borderId="5" xfId="0" applyNumberFormat="1" applyFont="1" applyFill="1" applyBorder="1" applyAlignment="1">
      <alignment horizontal="center" wrapText="1"/>
    </xf>
    <xf numFmtId="2" fontId="1" fillId="2" borderId="6" xfId="0" applyNumberFormat="1" applyFont="1" applyFill="1" applyBorder="1" applyAlignment="1">
      <alignment horizontal="center"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 wrapText="1"/>
    </xf>
    <xf numFmtId="2" fontId="1" fillId="2" borderId="8" xfId="0" applyNumberFormat="1" applyFont="1" applyFill="1" applyBorder="1" applyAlignment="1">
      <alignment horizontal="center" wrapText="1"/>
    </xf>
    <xf numFmtId="2" fontId="1" fillId="2" borderId="9" xfId="0" applyNumberFormat="1" applyFont="1" applyFill="1" applyBorder="1" applyAlignment="1">
      <alignment horizontal="center" wrapText="1"/>
    </xf>
    <xf numFmtId="2" fontId="1" fillId="2" borderId="10" xfId="0" applyNumberFormat="1" applyFont="1" applyFill="1" applyBorder="1" applyAlignment="1">
      <alignment horizontal="center" wrapText="1"/>
    </xf>
    <xf numFmtId="2" fontId="1" fillId="2" borderId="11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4" borderId="2" xfId="0" applyNumberFormat="1" applyFont="1" applyFill="1" applyBorder="1" applyAlignment="1">
      <alignment horizontal="center"/>
    </xf>
    <xf numFmtId="2" fontId="1" fillId="4" borderId="3" xfId="0" applyNumberFormat="1" applyFont="1" applyFill="1" applyBorder="1" applyAlignment="1">
      <alignment horizontal="center"/>
    </xf>
    <xf numFmtId="2" fontId="1" fillId="4" borderId="4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AfCsx3</a:t>
            </a:r>
            <a:r>
              <a:rPr lang="en-US" sz="1200" baseline="0"/>
              <a:t> </a:t>
            </a:r>
            <a:r>
              <a:rPr lang="en-US" sz="1200"/>
              <a:t>(8 uM dimer) at 50 °C,</a:t>
            </a:r>
            <a:r>
              <a:rPr lang="en-US" sz="1200" b="0" i="0" u="none" strike="noStrike" baseline="0">
                <a:effectLst/>
              </a:rPr>
              <a:t>technical replicate 1</a:t>
            </a:r>
            <a:r>
              <a:rPr lang="en-US" sz="1200"/>
              <a:t>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7030A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'AfCsx3 single-turnover 1-3'!$G$4:$G$20</c:f>
              <c:numCache>
                <c:formatCode>General</c:formatCode>
                <c:ptCount val="17"/>
                <c:pt idx="0">
                  <c:v>0.16666666666666666</c:v>
                </c:pt>
                <c:pt idx="1">
                  <c:v>0.25</c:v>
                </c:pt>
                <c:pt idx="2">
                  <c:v>0.33333333333333331</c:v>
                </c:pt>
                <c:pt idx="3">
                  <c:v>0.41666666666666669</c:v>
                </c:pt>
                <c:pt idx="4">
                  <c:v>0.5</c:v>
                </c:pt>
                <c:pt idx="5">
                  <c:v>0.58333333333333337</c:v>
                </c:pt>
                <c:pt idx="6">
                  <c:v>0.66666666666666663</c:v>
                </c:pt>
                <c:pt idx="7">
                  <c:v>0.75</c:v>
                </c:pt>
                <c:pt idx="8">
                  <c:v>0.83333333333333337</c:v>
                </c:pt>
                <c:pt idx="9">
                  <c:v>0.91666666666666663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10</c:v>
                </c:pt>
              </c:numCache>
            </c:numRef>
          </c:xVal>
          <c:yVal>
            <c:numRef>
              <c:f>'AfCsx3 single-turnover 1-3'!$L$4:$L$20</c:f>
              <c:numCache>
                <c:formatCode>General</c:formatCode>
                <c:ptCount val="17"/>
                <c:pt idx="0">
                  <c:v>0.39479654245348705</c:v>
                </c:pt>
                <c:pt idx="1">
                  <c:v>0.63806728719700945</c:v>
                </c:pt>
                <c:pt idx="2">
                  <c:v>0.71290367498205898</c:v>
                </c:pt>
                <c:pt idx="3">
                  <c:v>0.68988442711624776</c:v>
                </c:pt>
                <c:pt idx="4">
                  <c:v>0.81072182174569685</c:v>
                </c:pt>
                <c:pt idx="5">
                  <c:v>0.8593031351420829</c:v>
                </c:pt>
                <c:pt idx="6">
                  <c:v>0.84521052687953224</c:v>
                </c:pt>
                <c:pt idx="7">
                  <c:v>0.90886879960583111</c:v>
                </c:pt>
                <c:pt idx="8">
                  <c:v>0.92663210548301755</c:v>
                </c:pt>
                <c:pt idx="9">
                  <c:v>0.92040680798191965</c:v>
                </c:pt>
                <c:pt idx="10">
                  <c:v>0.93893060271419548</c:v>
                </c:pt>
                <c:pt idx="11">
                  <c:v>0.972763787877165</c:v>
                </c:pt>
                <c:pt idx="12">
                  <c:v>0.98025835198851774</c:v>
                </c:pt>
                <c:pt idx="13">
                  <c:v>0.98424502736688768</c:v>
                </c:pt>
                <c:pt idx="14">
                  <c:v>0.9836816229474834</c:v>
                </c:pt>
                <c:pt idx="15">
                  <c:v>0.98199676524458823</c:v>
                </c:pt>
                <c:pt idx="16">
                  <c:v>0.9818596630284594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EE-154F-86FC-7CC2CA14D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61631"/>
        <c:axId val="240463311"/>
      </c:scatterChart>
      <c:valAx>
        <c:axId val="24046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Time (min)</a:t>
                </a:r>
              </a:p>
            </c:rich>
          </c:tx>
          <c:layout>
            <c:manualLayout>
              <c:xMode val="edge"/>
              <c:yMode val="edge"/>
              <c:x val="0.76473032162447641"/>
              <c:y val="0.91345212509755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3311"/>
        <c:crosses val="autoZero"/>
        <c:crossBetween val="midCat"/>
      </c:valAx>
      <c:valAx>
        <c:axId val="24046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cA4 cut</a:t>
                </a:r>
              </a:p>
            </c:rich>
          </c:tx>
          <c:layout>
            <c:manualLayout>
              <c:xMode val="edge"/>
              <c:yMode val="edge"/>
              <c:x val="1.9129901499297962E-2"/>
              <c:y val="0.14769085861693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AfCsx3</a:t>
            </a:r>
            <a:r>
              <a:rPr lang="en-US" sz="1200" baseline="0"/>
              <a:t> </a:t>
            </a:r>
            <a:r>
              <a:rPr lang="en-US" sz="1200"/>
              <a:t>(8 uM dimer) at 50 °C,</a:t>
            </a:r>
            <a:r>
              <a:rPr lang="en-US" sz="1200" baseline="0"/>
              <a:t> </a:t>
            </a:r>
            <a:r>
              <a:rPr lang="en-US" sz="1200" b="0" i="0" u="none" strike="noStrike" baseline="0">
                <a:effectLst/>
              </a:rPr>
              <a:t>itechnical replicate 4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7030A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'AfCsx3 single-turnover 4-6'!$G$4:$G$20</c:f>
              <c:numCache>
                <c:formatCode>General</c:formatCode>
                <c:ptCount val="17"/>
                <c:pt idx="0">
                  <c:v>0.16666666666666666</c:v>
                </c:pt>
                <c:pt idx="1">
                  <c:v>0.25</c:v>
                </c:pt>
                <c:pt idx="2">
                  <c:v>0.33333333333333331</c:v>
                </c:pt>
                <c:pt idx="3">
                  <c:v>0.41666666666666669</c:v>
                </c:pt>
                <c:pt idx="4">
                  <c:v>0.5</c:v>
                </c:pt>
                <c:pt idx="5">
                  <c:v>0.58333333333333337</c:v>
                </c:pt>
                <c:pt idx="6">
                  <c:v>0.66666666666666663</c:v>
                </c:pt>
                <c:pt idx="7">
                  <c:v>0.75</c:v>
                </c:pt>
                <c:pt idx="8">
                  <c:v>0.83333333333333337</c:v>
                </c:pt>
                <c:pt idx="9">
                  <c:v>0.91666666666666663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10</c:v>
                </c:pt>
              </c:numCache>
            </c:numRef>
          </c:xVal>
          <c:yVal>
            <c:numRef>
              <c:f>'AfCsx3 single-turnover 4-6'!$L$4:$L$20</c:f>
              <c:numCache>
                <c:formatCode>General</c:formatCode>
                <c:ptCount val="17"/>
                <c:pt idx="0">
                  <c:v>0.34010971942006418</c:v>
                </c:pt>
                <c:pt idx="1">
                  <c:v>0.61075664523940387</c:v>
                </c:pt>
                <c:pt idx="2">
                  <c:v>0.61354685492616534</c:v>
                </c:pt>
                <c:pt idx="3">
                  <c:v>0.66176445486790314</c:v>
                </c:pt>
                <c:pt idx="4">
                  <c:v>0.82507592852420442</c:v>
                </c:pt>
                <c:pt idx="5">
                  <c:v>0.83187734911872846</c:v>
                </c:pt>
                <c:pt idx="6">
                  <c:v>0.84408394753222338</c:v>
                </c:pt>
                <c:pt idx="7">
                  <c:v>0.91163160128677367</c:v>
                </c:pt>
                <c:pt idx="8">
                  <c:v>0.91200256717498096</c:v>
                </c:pt>
                <c:pt idx="9">
                  <c:v>0.91563257080498461</c:v>
                </c:pt>
                <c:pt idx="10">
                  <c:v>0.94636129118887735</c:v>
                </c:pt>
                <c:pt idx="11">
                  <c:v>0.97225721363652395</c:v>
                </c:pt>
                <c:pt idx="12">
                  <c:v>0.97993370407163516</c:v>
                </c:pt>
                <c:pt idx="13">
                  <c:v>0.98529677840022667</c:v>
                </c:pt>
                <c:pt idx="14">
                  <c:v>0.98484046759908828</c:v>
                </c:pt>
                <c:pt idx="15">
                  <c:v>0.98557329591812348</c:v>
                </c:pt>
                <c:pt idx="16">
                  <c:v>0.98586005482557204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66-CC41-8A7F-8A05C439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61631"/>
        <c:axId val="240463311"/>
      </c:scatterChart>
      <c:valAx>
        <c:axId val="24046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Time (min)</a:t>
                </a:r>
              </a:p>
            </c:rich>
          </c:tx>
          <c:layout>
            <c:manualLayout>
              <c:xMode val="edge"/>
              <c:yMode val="edge"/>
              <c:x val="0.76473032162447641"/>
              <c:y val="0.91345212509755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3311"/>
        <c:crosses val="autoZero"/>
        <c:crossBetween val="midCat"/>
      </c:valAx>
      <c:valAx>
        <c:axId val="24046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cA4 cut</a:t>
                </a:r>
              </a:p>
            </c:rich>
          </c:tx>
          <c:layout>
            <c:manualLayout>
              <c:xMode val="edge"/>
              <c:yMode val="edge"/>
              <c:x val="1.9129901499297962E-2"/>
              <c:y val="0.14769085861693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AfCsx3 (8 uM dimer) at 50 °C</a:t>
            </a:r>
            <a:r>
              <a:rPr lang="en-US" sz="1200" b="0" i="0" u="none" strike="noStrike" baseline="0">
                <a:effectLst/>
              </a:rPr>
              <a:t>, technical replicate 5   </a:t>
            </a:r>
            <a:r>
              <a:rPr lang="en-US" sz="1200"/>
              <a:t>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7030A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'AfCsx3 single-turnover 4-6'!$G$71:$G$87</c:f>
              <c:numCache>
                <c:formatCode>General</c:formatCode>
                <c:ptCount val="17"/>
                <c:pt idx="0">
                  <c:v>0.16666666666666666</c:v>
                </c:pt>
                <c:pt idx="1">
                  <c:v>0.25</c:v>
                </c:pt>
                <c:pt idx="2">
                  <c:v>0.33333333333333331</c:v>
                </c:pt>
                <c:pt idx="3">
                  <c:v>0.41666666666666669</c:v>
                </c:pt>
                <c:pt idx="4">
                  <c:v>0.5</c:v>
                </c:pt>
                <c:pt idx="5">
                  <c:v>0.58333333333333337</c:v>
                </c:pt>
                <c:pt idx="6">
                  <c:v>0.66666666666666663</c:v>
                </c:pt>
                <c:pt idx="7">
                  <c:v>0.75</c:v>
                </c:pt>
                <c:pt idx="8">
                  <c:v>0.83333333333333337</c:v>
                </c:pt>
                <c:pt idx="9">
                  <c:v>0.91666666666666663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10</c:v>
                </c:pt>
              </c:numCache>
            </c:numRef>
          </c:xVal>
          <c:yVal>
            <c:numRef>
              <c:f>'AfCsx3 single-turnover 4-6'!$L$71:$L$87</c:f>
              <c:numCache>
                <c:formatCode>General</c:formatCode>
                <c:ptCount val="17"/>
                <c:pt idx="0">
                  <c:v>0.3864162217337509</c:v>
                </c:pt>
                <c:pt idx="1">
                  <c:v>0.6624880291232641</c:v>
                </c:pt>
                <c:pt idx="2">
                  <c:v>0.72377996924102272</c:v>
                </c:pt>
                <c:pt idx="3">
                  <c:v>0.7023086052601426</c:v>
                </c:pt>
                <c:pt idx="4">
                  <c:v>0.82592794662276736</c:v>
                </c:pt>
                <c:pt idx="5">
                  <c:v>0.871224377593252</c:v>
                </c:pt>
                <c:pt idx="6">
                  <c:v>0.83530806808183189</c:v>
                </c:pt>
                <c:pt idx="7">
                  <c:v>0.90867443104827561</c:v>
                </c:pt>
                <c:pt idx="8">
                  <c:v>0.92108419613000347</c:v>
                </c:pt>
                <c:pt idx="9">
                  <c:v>0.9222069093114762</c:v>
                </c:pt>
                <c:pt idx="10">
                  <c:v>0.94817543339567123</c:v>
                </c:pt>
                <c:pt idx="11">
                  <c:v>0.97699909699379883</c:v>
                </c:pt>
                <c:pt idx="12">
                  <c:v>0.97870944750527455</c:v>
                </c:pt>
                <c:pt idx="13">
                  <c:v>0.97832364625283963</c:v>
                </c:pt>
                <c:pt idx="14">
                  <c:v>0.97832154379369829</c:v>
                </c:pt>
                <c:pt idx="15">
                  <c:v>0.97452029766616521</c:v>
                </c:pt>
                <c:pt idx="16">
                  <c:v>0.97396104353457025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3E-5044-8943-A4EFB2303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61631"/>
        <c:axId val="240463311"/>
      </c:scatterChart>
      <c:valAx>
        <c:axId val="24046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Time (min)</a:t>
                </a:r>
              </a:p>
            </c:rich>
          </c:tx>
          <c:layout>
            <c:manualLayout>
              <c:xMode val="edge"/>
              <c:yMode val="edge"/>
              <c:x val="0.76473032162447641"/>
              <c:y val="0.91345212509755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3311"/>
        <c:crosses val="autoZero"/>
        <c:crossBetween val="midCat"/>
      </c:valAx>
      <c:valAx>
        <c:axId val="24046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cA4 cut</a:t>
                </a:r>
              </a:p>
            </c:rich>
          </c:tx>
          <c:layout>
            <c:manualLayout>
              <c:xMode val="edge"/>
              <c:yMode val="edge"/>
              <c:x val="1.9129901499297962E-2"/>
              <c:y val="0.14769085861693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AfCsx3 (8 uM dimer) at 50 °C,</a:t>
            </a:r>
            <a:r>
              <a:rPr lang="en-US" sz="1200" b="0" i="0" u="none" strike="noStrike" baseline="0">
                <a:effectLst/>
              </a:rPr>
              <a:t> average of  three technical replicates 4-6: fraction of cA4 cut </a:t>
            </a:r>
            <a:r>
              <a:rPr lang="en-US" sz="1200"/>
              <a:t>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7030A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'AfCsx3 single-turnover 4-6'!$V$6:$V$21</c:f>
                <c:numCache>
                  <c:formatCode>General</c:formatCode>
                  <c:ptCount val="16"/>
                  <c:pt idx="0">
                    <c:v>1.4779858563902288E-2</c:v>
                  </c:pt>
                  <c:pt idx="1">
                    <c:v>2.061649173112385E-2</c:v>
                  </c:pt>
                  <c:pt idx="2">
                    <c:v>2.4249953836453005E-2</c:v>
                  </c:pt>
                  <c:pt idx="3">
                    <c:v>4.8518899586365044E-2</c:v>
                  </c:pt>
                  <c:pt idx="4">
                    <c:v>4.5590055202749585E-2</c:v>
                  </c:pt>
                  <c:pt idx="5">
                    <c:v>3.1483092026437696E-2</c:v>
                  </c:pt>
                  <c:pt idx="6">
                    <c:v>4.3607512553765514E-2</c:v>
                  </c:pt>
                  <c:pt idx="7">
                    <c:v>4.1295851820181487E-2</c:v>
                  </c:pt>
                  <c:pt idx="8">
                    <c:v>4.4276058669164377E-2</c:v>
                  </c:pt>
                  <c:pt idx="9">
                    <c:v>3.3111775334177702E-2</c:v>
                  </c:pt>
                  <c:pt idx="10">
                    <c:v>3.5739767124641449E-2</c:v>
                  </c:pt>
                  <c:pt idx="11">
                    <c:v>1.4844453524704853E-2</c:v>
                  </c:pt>
                  <c:pt idx="12">
                    <c:v>1.8938220079415351E-2</c:v>
                  </c:pt>
                  <c:pt idx="13">
                    <c:v>2.3472250149650334E-2</c:v>
                  </c:pt>
                  <c:pt idx="14">
                    <c:v>2.1587200508499459E-2</c:v>
                  </c:pt>
                  <c:pt idx="15">
                    <c:v>2.0169902803651441E-2</c:v>
                  </c:pt>
                </c:numCache>
              </c:numRef>
            </c:plus>
            <c:minus>
              <c:numRef>
                <c:f>'AfCsx3 single-turnover 4-6'!$V$6:$V$21</c:f>
                <c:numCache>
                  <c:formatCode>General</c:formatCode>
                  <c:ptCount val="16"/>
                  <c:pt idx="0">
                    <c:v>1.4779858563902288E-2</c:v>
                  </c:pt>
                  <c:pt idx="1">
                    <c:v>2.061649173112385E-2</c:v>
                  </c:pt>
                  <c:pt idx="2">
                    <c:v>2.4249953836453005E-2</c:v>
                  </c:pt>
                  <c:pt idx="3">
                    <c:v>4.8518899586365044E-2</c:v>
                  </c:pt>
                  <c:pt idx="4">
                    <c:v>4.5590055202749585E-2</c:v>
                  </c:pt>
                  <c:pt idx="5">
                    <c:v>3.1483092026437696E-2</c:v>
                  </c:pt>
                  <c:pt idx="6">
                    <c:v>4.3607512553765514E-2</c:v>
                  </c:pt>
                  <c:pt idx="7">
                    <c:v>4.1295851820181487E-2</c:v>
                  </c:pt>
                  <c:pt idx="8">
                    <c:v>4.4276058669164377E-2</c:v>
                  </c:pt>
                  <c:pt idx="9">
                    <c:v>3.3111775334177702E-2</c:v>
                  </c:pt>
                  <c:pt idx="10">
                    <c:v>3.5739767124641449E-2</c:v>
                  </c:pt>
                  <c:pt idx="11">
                    <c:v>1.4844453524704853E-2</c:v>
                  </c:pt>
                  <c:pt idx="12">
                    <c:v>1.8938220079415351E-2</c:v>
                  </c:pt>
                  <c:pt idx="13">
                    <c:v>2.3472250149650334E-2</c:v>
                  </c:pt>
                  <c:pt idx="14">
                    <c:v>2.1587200508499459E-2</c:v>
                  </c:pt>
                  <c:pt idx="15">
                    <c:v>2.0169902803651441E-2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'AfCsx3 single-turnover 4-6'!$Q$6:$Q$22</c:f>
              <c:numCache>
                <c:formatCode>General</c:formatCode>
                <c:ptCount val="17"/>
                <c:pt idx="0">
                  <c:v>0.16666666666666666</c:v>
                </c:pt>
                <c:pt idx="1">
                  <c:v>0.25</c:v>
                </c:pt>
                <c:pt idx="2">
                  <c:v>0.33333333333333331</c:v>
                </c:pt>
                <c:pt idx="3">
                  <c:v>0.41666666666666669</c:v>
                </c:pt>
                <c:pt idx="4">
                  <c:v>0.5</c:v>
                </c:pt>
                <c:pt idx="5">
                  <c:v>0.58333333333333337</c:v>
                </c:pt>
                <c:pt idx="6">
                  <c:v>0.66666666666666663</c:v>
                </c:pt>
                <c:pt idx="7">
                  <c:v>0.75</c:v>
                </c:pt>
                <c:pt idx="8">
                  <c:v>0.83333333333333337</c:v>
                </c:pt>
                <c:pt idx="9">
                  <c:v>0.91666666666666663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10</c:v>
                </c:pt>
              </c:numCache>
            </c:numRef>
          </c:xVal>
          <c:yVal>
            <c:numRef>
              <c:f>'AfCsx3 single-turnover 4-6'!$U$6:$U$22</c:f>
              <c:numCache>
                <c:formatCode>General</c:formatCode>
                <c:ptCount val="17"/>
                <c:pt idx="0">
                  <c:v>0.1556885703361148</c:v>
                </c:pt>
                <c:pt idx="1">
                  <c:v>0.2831669562640427</c:v>
                </c:pt>
                <c:pt idx="2">
                  <c:v>0.35781748316292655</c:v>
                </c:pt>
                <c:pt idx="3">
                  <c:v>0.43752005809964994</c:v>
                </c:pt>
                <c:pt idx="4">
                  <c:v>0.54863158268387657</c:v>
                </c:pt>
                <c:pt idx="5">
                  <c:v>0.61445477695583495</c:v>
                </c:pt>
                <c:pt idx="6">
                  <c:v>0.65519302393711121</c:v>
                </c:pt>
                <c:pt idx="7">
                  <c:v>0.73555127837103873</c:v>
                </c:pt>
                <c:pt idx="8">
                  <c:v>0.76605798295057603</c:v>
                </c:pt>
                <c:pt idx="9">
                  <c:v>0.81101188032252214</c:v>
                </c:pt>
                <c:pt idx="10">
                  <c:v>0.84055640138457488</c:v>
                </c:pt>
                <c:pt idx="11">
                  <c:v>0.91729821201797057</c:v>
                </c:pt>
                <c:pt idx="12">
                  <c:v>0.93640113784257606</c:v>
                </c:pt>
                <c:pt idx="13">
                  <c:v>0.94582682768595916</c:v>
                </c:pt>
                <c:pt idx="14">
                  <c:v>0.94765752287312743</c:v>
                </c:pt>
                <c:pt idx="15">
                  <c:v>0.9529882466422479</c:v>
                </c:pt>
                <c:pt idx="16" formatCode="0.00">
                  <c:v>0.95197769597883564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E8-1C42-A581-4A609CA13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61631"/>
        <c:axId val="240463311"/>
      </c:scatterChart>
      <c:valAx>
        <c:axId val="24046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Time (min)</a:t>
                </a:r>
              </a:p>
            </c:rich>
          </c:tx>
          <c:layout>
            <c:manualLayout>
              <c:xMode val="edge"/>
              <c:yMode val="edge"/>
              <c:x val="0.76473032162447641"/>
              <c:y val="0.91345212509755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3311"/>
        <c:crosses val="autoZero"/>
        <c:crossBetween val="midCat"/>
      </c:valAx>
      <c:valAx>
        <c:axId val="24046331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Fraction of cA4 cut</a:t>
                </a:r>
              </a:p>
            </c:rich>
          </c:tx>
          <c:layout>
            <c:manualLayout>
              <c:xMode val="edge"/>
              <c:yMode val="edge"/>
              <c:x val="1.9129901499297962E-2"/>
              <c:y val="0.14769085861693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AfCsx3 (8 uM dimer) at 50 °C,</a:t>
            </a:r>
            <a:r>
              <a:rPr lang="en-US" sz="1200" b="0" i="0" u="none" strike="noStrike" baseline="0">
                <a:effectLst/>
              </a:rPr>
              <a:t> technical replicate 6</a:t>
            </a:r>
            <a:r>
              <a:rPr lang="en-US" sz="1200"/>
              <a:t>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7030A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'AfCsx3 single-turnover 4-6'!$G$138:$G$154</c:f>
              <c:numCache>
                <c:formatCode>General</c:formatCode>
                <c:ptCount val="17"/>
                <c:pt idx="0">
                  <c:v>0.16666666666666666</c:v>
                </c:pt>
                <c:pt idx="1">
                  <c:v>0.25</c:v>
                </c:pt>
                <c:pt idx="2">
                  <c:v>0.33333333333333331</c:v>
                </c:pt>
                <c:pt idx="3">
                  <c:v>0.41666666666666669</c:v>
                </c:pt>
                <c:pt idx="4">
                  <c:v>0.5</c:v>
                </c:pt>
                <c:pt idx="5">
                  <c:v>0.58333333333333337</c:v>
                </c:pt>
                <c:pt idx="6">
                  <c:v>0.66666666666666663</c:v>
                </c:pt>
                <c:pt idx="7">
                  <c:v>0.75</c:v>
                </c:pt>
                <c:pt idx="8">
                  <c:v>0.83333333333333337</c:v>
                </c:pt>
                <c:pt idx="9">
                  <c:v>0.91666666666666663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10</c:v>
                </c:pt>
              </c:numCache>
            </c:numRef>
          </c:xVal>
          <c:yVal>
            <c:numRef>
              <c:f>'AfCsx3 single-turnover 4-6'!$L$138:$L$154</c:f>
              <c:numCache>
                <c:formatCode>General</c:formatCode>
                <c:ptCount val="17"/>
                <c:pt idx="0">
                  <c:v>0.42832511596310396</c:v>
                </c:pt>
                <c:pt idx="1">
                  <c:v>0.66543914723333786</c:v>
                </c:pt>
                <c:pt idx="2">
                  <c:v>0.75562036280264511</c:v>
                </c:pt>
                <c:pt idx="3">
                  <c:v>0.75736445319548673</c:v>
                </c:pt>
                <c:pt idx="4">
                  <c:v>0.84807174852193479</c:v>
                </c:pt>
                <c:pt idx="5">
                  <c:v>0.8886588349555784</c:v>
                </c:pt>
                <c:pt idx="6">
                  <c:v>0.87831237859697908</c:v>
                </c:pt>
                <c:pt idx="7">
                  <c:v>0.92784879154238886</c:v>
                </c:pt>
                <c:pt idx="8">
                  <c:v>0.94672397596883595</c:v>
                </c:pt>
                <c:pt idx="9">
                  <c:v>0.94385077114137417</c:v>
                </c:pt>
                <c:pt idx="10">
                  <c:v>0.96466044304805165</c:v>
                </c:pt>
                <c:pt idx="11">
                  <c:v>0.98024514122554696</c:v>
                </c:pt>
                <c:pt idx="12">
                  <c:v>0.98628079523622503</c:v>
                </c:pt>
                <c:pt idx="13">
                  <c:v>0.98899080256021055</c:v>
                </c:pt>
                <c:pt idx="14">
                  <c:v>0.98866905138465788</c:v>
                </c:pt>
                <c:pt idx="15">
                  <c:v>0.98626487352856884</c:v>
                </c:pt>
                <c:pt idx="16">
                  <c:v>0.98582304614110883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50-6643-B886-90E71B9A1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61631"/>
        <c:axId val="240463311"/>
      </c:scatterChart>
      <c:valAx>
        <c:axId val="24046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Time (min)</a:t>
                </a:r>
              </a:p>
            </c:rich>
          </c:tx>
          <c:layout>
            <c:manualLayout>
              <c:xMode val="edge"/>
              <c:yMode val="edge"/>
              <c:x val="0.76473032162447641"/>
              <c:y val="0.91345212509755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3311"/>
        <c:crosses val="autoZero"/>
        <c:crossBetween val="midCat"/>
      </c:valAx>
      <c:valAx>
        <c:axId val="24046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cA4 cut</a:t>
                </a:r>
              </a:p>
            </c:rich>
          </c:tx>
          <c:layout>
            <c:manualLayout>
              <c:xMode val="edge"/>
              <c:yMode val="edge"/>
              <c:x val="1.9129901499297962E-2"/>
              <c:y val="0.14769085861693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AfCsx3 (8 uM dimer) at 50 °C, </a:t>
            </a:r>
            <a:r>
              <a:rPr lang="en-US" sz="1200" b="0" i="0" u="none" strike="noStrike" baseline="0">
                <a:effectLst/>
              </a:rPr>
              <a:t>average of three technical replicates 4-6: fraction cA4 cut compared to no protein cntrl </a:t>
            </a:r>
            <a:r>
              <a:rPr lang="en-US" sz="1200"/>
              <a:t>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7030A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'AfCsx3 single-turnover 4-6'!$V$31:$V$46</c:f>
                <c:numCache>
                  <c:formatCode>General</c:formatCode>
                  <c:ptCount val="16"/>
                  <c:pt idx="0">
                    <c:v>4.4125963179856544E-2</c:v>
                  </c:pt>
                  <c:pt idx="1">
                    <c:v>3.0754460925627017E-2</c:v>
                  </c:pt>
                  <c:pt idx="2">
                    <c:v>7.455426635907518E-2</c:v>
                  </c:pt>
                  <c:pt idx="3">
                    <c:v>4.7983216168333717E-2</c:v>
                  </c:pt>
                  <c:pt idx="4">
                    <c:v>1.3037648271818207E-2</c:v>
                  </c:pt>
                  <c:pt idx="5">
                    <c:v>2.9086898789472595E-2</c:v>
                  </c:pt>
                  <c:pt idx="6">
                    <c:v>2.2722867616000612E-2</c:v>
                  </c:pt>
                  <c:pt idx="7">
                    <c:v>1.0323098823871396E-2</c:v>
                  </c:pt>
                  <c:pt idx="8">
                    <c:v>1.8006714133393383E-2</c:v>
                  </c:pt>
                  <c:pt idx="9">
                    <c:v>1.4764515523907696E-2</c:v>
                  </c:pt>
                  <c:pt idx="10">
                    <c:v>1.0082208868023159E-2</c:v>
                  </c:pt>
                  <c:pt idx="11">
                    <c:v>4.0172388547346921E-3</c:v>
                  </c:pt>
                  <c:pt idx="12">
                    <c:v>4.0642686274174984E-3</c:v>
                  </c:pt>
                  <c:pt idx="13">
                    <c:v>5.4169273289899683E-3</c:v>
                  </c:pt>
                  <c:pt idx="14">
                    <c:v>5.2317195186122947E-3</c:v>
                  </c:pt>
                  <c:pt idx="15">
                    <c:v>6.5901708644619094E-3</c:v>
                  </c:pt>
                </c:numCache>
              </c:numRef>
            </c:plus>
            <c:minus>
              <c:numRef>
                <c:f>'AfCsx3 single-turnover 4-6'!$V$31:$V$46</c:f>
                <c:numCache>
                  <c:formatCode>General</c:formatCode>
                  <c:ptCount val="16"/>
                  <c:pt idx="0">
                    <c:v>4.4125963179856544E-2</c:v>
                  </c:pt>
                  <c:pt idx="1">
                    <c:v>3.0754460925627017E-2</c:v>
                  </c:pt>
                  <c:pt idx="2">
                    <c:v>7.455426635907518E-2</c:v>
                  </c:pt>
                  <c:pt idx="3">
                    <c:v>4.7983216168333717E-2</c:v>
                  </c:pt>
                  <c:pt idx="4">
                    <c:v>1.3037648271818207E-2</c:v>
                  </c:pt>
                  <c:pt idx="5">
                    <c:v>2.9086898789472595E-2</c:v>
                  </c:pt>
                  <c:pt idx="6">
                    <c:v>2.2722867616000612E-2</c:v>
                  </c:pt>
                  <c:pt idx="7">
                    <c:v>1.0323098823871396E-2</c:v>
                  </c:pt>
                  <c:pt idx="8">
                    <c:v>1.8006714133393383E-2</c:v>
                  </c:pt>
                  <c:pt idx="9">
                    <c:v>1.4764515523907696E-2</c:v>
                  </c:pt>
                  <c:pt idx="10">
                    <c:v>1.0082208868023159E-2</c:v>
                  </c:pt>
                  <c:pt idx="11">
                    <c:v>4.0172388547346921E-3</c:v>
                  </c:pt>
                  <c:pt idx="12">
                    <c:v>4.0642686274174984E-3</c:v>
                  </c:pt>
                  <c:pt idx="13">
                    <c:v>5.4169273289899683E-3</c:v>
                  </c:pt>
                  <c:pt idx="14">
                    <c:v>5.2317195186122947E-3</c:v>
                  </c:pt>
                  <c:pt idx="15">
                    <c:v>6.5901708644619094E-3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'AfCsx3 single-turnover 4-6'!$Q$31:$Q$47</c:f>
              <c:numCache>
                <c:formatCode>General</c:formatCode>
                <c:ptCount val="17"/>
                <c:pt idx="0">
                  <c:v>0.16666666666666666</c:v>
                </c:pt>
                <c:pt idx="1">
                  <c:v>0.25</c:v>
                </c:pt>
                <c:pt idx="2">
                  <c:v>0.33333333333333331</c:v>
                </c:pt>
                <c:pt idx="3">
                  <c:v>0.41666666666666669</c:v>
                </c:pt>
                <c:pt idx="4">
                  <c:v>0.5</c:v>
                </c:pt>
                <c:pt idx="5">
                  <c:v>0.58333333333333337</c:v>
                </c:pt>
                <c:pt idx="6">
                  <c:v>0.66666666666666663</c:v>
                </c:pt>
                <c:pt idx="7">
                  <c:v>0.75</c:v>
                </c:pt>
                <c:pt idx="8">
                  <c:v>0.83333333333333337</c:v>
                </c:pt>
                <c:pt idx="9">
                  <c:v>0.91666666666666663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10</c:v>
                </c:pt>
              </c:numCache>
            </c:numRef>
          </c:xVal>
          <c:yVal>
            <c:numRef>
              <c:f>'AfCsx3 single-turnover 4-6'!$U$31:$U$47</c:f>
              <c:numCache>
                <c:formatCode>General</c:formatCode>
                <c:ptCount val="17"/>
                <c:pt idx="0">
                  <c:v>0.38495035237230635</c:v>
                </c:pt>
                <c:pt idx="1">
                  <c:v>0.64622794053200194</c:v>
                </c:pt>
                <c:pt idx="2">
                  <c:v>0.69764906232327772</c:v>
                </c:pt>
                <c:pt idx="3">
                  <c:v>0.70714583777451079</c:v>
                </c:pt>
                <c:pt idx="4">
                  <c:v>0.83302520788963552</c:v>
                </c:pt>
                <c:pt idx="5">
                  <c:v>0.86392018722251962</c:v>
                </c:pt>
                <c:pt idx="6">
                  <c:v>0.85256813140367826</c:v>
                </c:pt>
                <c:pt idx="7">
                  <c:v>0.91605160795914609</c:v>
                </c:pt>
                <c:pt idx="8">
                  <c:v>0.92660357975794005</c:v>
                </c:pt>
                <c:pt idx="9">
                  <c:v>0.92723008375261173</c:v>
                </c:pt>
                <c:pt idx="10">
                  <c:v>0.95306572254420008</c:v>
                </c:pt>
                <c:pt idx="11">
                  <c:v>0.97650048395195654</c:v>
                </c:pt>
                <c:pt idx="12">
                  <c:v>0.98164131560437828</c:v>
                </c:pt>
                <c:pt idx="13">
                  <c:v>0.98420374240442554</c:v>
                </c:pt>
                <c:pt idx="14">
                  <c:v>0.98394368759248152</c:v>
                </c:pt>
                <c:pt idx="15">
                  <c:v>0.98211948903761925</c:v>
                </c:pt>
                <c:pt idx="16">
                  <c:v>0.98188138150041704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45-3347-87AA-354A113D1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61631"/>
        <c:axId val="240463311"/>
      </c:scatterChart>
      <c:valAx>
        <c:axId val="24046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Time (min)</a:t>
                </a:r>
              </a:p>
            </c:rich>
          </c:tx>
          <c:layout>
            <c:manualLayout>
              <c:xMode val="edge"/>
              <c:yMode val="edge"/>
              <c:x val="0.76473032162447641"/>
              <c:y val="0.91345212509755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3311"/>
        <c:crosses val="autoZero"/>
        <c:crossBetween val="midCat"/>
      </c:valAx>
      <c:valAx>
        <c:axId val="24046331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Fraction of cA4 cut compared to no protein control</a:t>
                </a:r>
              </a:p>
            </c:rich>
          </c:tx>
          <c:layout>
            <c:manualLayout>
              <c:xMode val="edge"/>
              <c:yMode val="edge"/>
              <c:x val="1.9129901499297962E-2"/>
              <c:y val="0.14769085861693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AAfCsx3 (8 uM dimer) at 50 °C,</a:t>
            </a:r>
            <a:r>
              <a:rPr lang="en-US" sz="1200" b="0" i="0" u="none" strike="noStrike" baseline="0">
                <a:effectLst/>
              </a:rPr>
              <a:t> technical replicate 4</a:t>
            </a:r>
            <a:r>
              <a:rPr lang="en-US" sz="1200"/>
              <a:t>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7030A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'AfCsx3 single-turnover 4-6'!$G$4:$G$20</c:f>
              <c:numCache>
                <c:formatCode>General</c:formatCode>
                <c:ptCount val="17"/>
                <c:pt idx="0">
                  <c:v>0.16666666666666666</c:v>
                </c:pt>
                <c:pt idx="1">
                  <c:v>0.25</c:v>
                </c:pt>
                <c:pt idx="2">
                  <c:v>0.33333333333333331</c:v>
                </c:pt>
                <c:pt idx="3">
                  <c:v>0.41666666666666669</c:v>
                </c:pt>
                <c:pt idx="4">
                  <c:v>0.5</c:v>
                </c:pt>
                <c:pt idx="5">
                  <c:v>0.58333333333333337</c:v>
                </c:pt>
                <c:pt idx="6">
                  <c:v>0.66666666666666663</c:v>
                </c:pt>
                <c:pt idx="7">
                  <c:v>0.75</c:v>
                </c:pt>
                <c:pt idx="8">
                  <c:v>0.83333333333333337</c:v>
                </c:pt>
                <c:pt idx="9">
                  <c:v>0.91666666666666663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10</c:v>
                </c:pt>
              </c:numCache>
            </c:numRef>
          </c:xVal>
          <c:yVal>
            <c:numRef>
              <c:f>'AfCsx3 single-turnover 4-6'!$M$4:$M$20</c:f>
              <c:numCache>
                <c:formatCode>General</c:formatCode>
                <c:ptCount val="17"/>
                <c:pt idx="0">
                  <c:v>6.8920062403893159E-2</c:v>
                </c:pt>
                <c:pt idx="1">
                  <c:v>0.13021062231571107</c:v>
                </c:pt>
                <c:pt idx="2">
                  <c:v>0.15995385016432762</c:v>
                </c:pt>
                <c:pt idx="3">
                  <c:v>0.20952389645793804</c:v>
                </c:pt>
                <c:pt idx="4">
                  <c:v>0.28993161736357825</c:v>
                </c:pt>
                <c:pt idx="5">
                  <c:v>0.3159107870204918</c:v>
                </c:pt>
                <c:pt idx="6">
                  <c:v>0.35785675059602134</c:v>
                </c:pt>
                <c:pt idx="7">
                  <c:v>0.3975428895225453</c:v>
                </c:pt>
                <c:pt idx="8">
                  <c:v>0.40763173548865339</c:v>
                </c:pt>
                <c:pt idx="9">
                  <c:v>0.44717973545492268</c:v>
                </c:pt>
                <c:pt idx="10">
                  <c:v>0.44620860479104296</c:v>
                </c:pt>
                <c:pt idx="11">
                  <c:v>0.50199725948371932</c:v>
                </c:pt>
                <c:pt idx="12">
                  <c:v>0.51674343000550094</c:v>
                </c:pt>
                <c:pt idx="13">
                  <c:v>0.52207596555402569</c:v>
                </c:pt>
                <c:pt idx="14">
                  <c:v>0.53143012819385516</c:v>
                </c:pt>
                <c:pt idx="15">
                  <c:v>0.54693721981927823</c:v>
                </c:pt>
                <c:pt idx="16">
                  <c:v>0.55297944777469732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68-B040-BA67-39F577FB5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61631"/>
        <c:axId val="240463311"/>
      </c:scatterChart>
      <c:valAx>
        <c:axId val="24046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Time (min)</a:t>
                </a:r>
              </a:p>
            </c:rich>
          </c:tx>
          <c:layout>
            <c:manualLayout>
              <c:xMode val="edge"/>
              <c:yMode val="edge"/>
              <c:x val="0.76473032162447641"/>
              <c:y val="0.91345212509755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3311"/>
        <c:crosses val="autoZero"/>
        <c:crossBetween val="midCat"/>
      </c:valAx>
      <c:valAx>
        <c:axId val="24046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Fraction</a:t>
                </a:r>
                <a:r>
                  <a:rPr lang="en-US" sz="1400" baseline="0"/>
                  <a:t> cA4 converted to A2-P</a:t>
                </a:r>
                <a:r>
                  <a:rPr lang="en-US" sz="1400"/>
                  <a:t> </a:t>
                </a:r>
              </a:p>
            </c:rich>
          </c:tx>
          <c:layout>
            <c:manualLayout>
              <c:xMode val="edge"/>
              <c:yMode val="edge"/>
              <c:x val="1.9129775444736076E-2"/>
              <c:y val="0.134378345055622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AfCsx3</a:t>
            </a:r>
            <a:r>
              <a:rPr lang="en-US" sz="1200" baseline="0"/>
              <a:t> </a:t>
            </a:r>
            <a:r>
              <a:rPr lang="en-US" sz="1200"/>
              <a:t>(8 uM dimer) at 50 °C,</a:t>
            </a:r>
            <a:r>
              <a:rPr lang="en-US" sz="1200" baseline="0"/>
              <a:t> </a:t>
            </a:r>
            <a:r>
              <a:rPr lang="en-US" sz="1200" b="0" i="0" u="none" strike="noStrike" baseline="0">
                <a:effectLst/>
              </a:rPr>
              <a:t>technical replicate 5</a:t>
            </a:r>
            <a:r>
              <a:rPr lang="en-US" sz="1200"/>
              <a:t>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7030A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'AfCsx3 single-turnover 4-6'!$G$71:$G$87</c:f>
              <c:numCache>
                <c:formatCode>General</c:formatCode>
                <c:ptCount val="17"/>
                <c:pt idx="0">
                  <c:v>0.16666666666666666</c:v>
                </c:pt>
                <c:pt idx="1">
                  <c:v>0.25</c:v>
                </c:pt>
                <c:pt idx="2">
                  <c:v>0.33333333333333331</c:v>
                </c:pt>
                <c:pt idx="3">
                  <c:v>0.41666666666666669</c:v>
                </c:pt>
                <c:pt idx="4">
                  <c:v>0.5</c:v>
                </c:pt>
                <c:pt idx="5">
                  <c:v>0.58333333333333337</c:v>
                </c:pt>
                <c:pt idx="6">
                  <c:v>0.66666666666666663</c:v>
                </c:pt>
                <c:pt idx="7">
                  <c:v>0.75</c:v>
                </c:pt>
                <c:pt idx="8">
                  <c:v>0.83333333333333337</c:v>
                </c:pt>
                <c:pt idx="9">
                  <c:v>0.91666666666666663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10</c:v>
                </c:pt>
              </c:numCache>
            </c:numRef>
          </c:xVal>
          <c:yVal>
            <c:numRef>
              <c:f>'AfCsx3 single-turnover 4-6'!$M$71:$M$87</c:f>
              <c:numCache>
                <c:formatCode>General</c:formatCode>
                <c:ptCount val="17"/>
                <c:pt idx="0">
                  <c:v>6.6833066493705642E-2</c:v>
                </c:pt>
                <c:pt idx="1">
                  <c:v>0.13810098094893786</c:v>
                </c:pt>
                <c:pt idx="2">
                  <c:v>0.19668568210349799</c:v>
                </c:pt>
                <c:pt idx="3">
                  <c:v>0.23067742461884611</c:v>
                </c:pt>
                <c:pt idx="4">
                  <c:v>0.28045118202646102</c:v>
                </c:pt>
                <c:pt idx="5">
                  <c:v>0.34317122495500046</c:v>
                </c:pt>
                <c:pt idx="6">
                  <c:v>0.36995607190663315</c:v>
                </c:pt>
                <c:pt idx="7">
                  <c:v>0.40273302187536575</c:v>
                </c:pt>
                <c:pt idx="8">
                  <c:v>0.42831267314483817</c:v>
                </c:pt>
                <c:pt idx="9">
                  <c:v>0.48487528926051199</c:v>
                </c:pt>
                <c:pt idx="10">
                  <c:v>0.49322112948433217</c:v>
                </c:pt>
                <c:pt idx="11">
                  <c:v>0.54904702761788249</c:v>
                </c:pt>
                <c:pt idx="12">
                  <c:v>0.56077600371553937</c:v>
                </c:pt>
                <c:pt idx="13">
                  <c:v>0.56692574259963968</c:v>
                </c:pt>
                <c:pt idx="14">
                  <c:v>0.57258139914036288</c:v>
                </c:pt>
                <c:pt idx="15">
                  <c:v>0.58679622599924175</c:v>
                </c:pt>
                <c:pt idx="16">
                  <c:v>0.59415307629305603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E3-2947-8712-8DCF94B7A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61631"/>
        <c:axId val="240463311"/>
      </c:scatterChart>
      <c:valAx>
        <c:axId val="24046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Time (min)</a:t>
                </a:r>
              </a:p>
            </c:rich>
          </c:tx>
          <c:layout>
            <c:manualLayout>
              <c:xMode val="edge"/>
              <c:yMode val="edge"/>
              <c:x val="0.76473032162447641"/>
              <c:y val="0.91345212509755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3311"/>
        <c:crosses val="autoZero"/>
        <c:crossBetween val="midCat"/>
      </c:valAx>
      <c:valAx>
        <c:axId val="24046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Fraction</a:t>
                </a:r>
                <a:r>
                  <a:rPr lang="en-US" sz="1400" baseline="0"/>
                  <a:t> cA4 converted to A2-P</a:t>
                </a:r>
                <a:r>
                  <a:rPr lang="en-US" sz="1400"/>
                  <a:t> </a:t>
                </a:r>
              </a:p>
            </c:rich>
          </c:tx>
          <c:layout>
            <c:manualLayout>
              <c:xMode val="edge"/>
              <c:yMode val="edge"/>
              <c:x val="1.9129775444736076E-2"/>
              <c:y val="0.1345783217452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AfCsx3</a:t>
            </a:r>
            <a:r>
              <a:rPr lang="en-US" sz="1200" baseline="0"/>
              <a:t> </a:t>
            </a:r>
            <a:r>
              <a:rPr lang="en-US" sz="1200"/>
              <a:t>(8 uM dimer) at 50 °C,</a:t>
            </a:r>
            <a:r>
              <a:rPr lang="en-US" sz="1200" b="0" i="0" u="none" strike="noStrike" baseline="0">
                <a:effectLst/>
              </a:rPr>
              <a:t> technical replicate 6</a:t>
            </a:r>
            <a:r>
              <a:rPr lang="en-US" sz="1200"/>
              <a:t>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7030A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'AfCsx3 single-turnover 4-6'!$G$138:$G$154</c:f>
              <c:numCache>
                <c:formatCode>General</c:formatCode>
                <c:ptCount val="17"/>
                <c:pt idx="0">
                  <c:v>0.16666666666666666</c:v>
                </c:pt>
                <c:pt idx="1">
                  <c:v>0.25</c:v>
                </c:pt>
                <c:pt idx="2">
                  <c:v>0.33333333333333331</c:v>
                </c:pt>
                <c:pt idx="3">
                  <c:v>0.41666666666666669</c:v>
                </c:pt>
                <c:pt idx="4">
                  <c:v>0.5</c:v>
                </c:pt>
                <c:pt idx="5">
                  <c:v>0.58333333333333337</c:v>
                </c:pt>
                <c:pt idx="6">
                  <c:v>0.66666666666666663</c:v>
                </c:pt>
                <c:pt idx="7">
                  <c:v>0.75</c:v>
                </c:pt>
                <c:pt idx="8">
                  <c:v>0.83333333333333337</c:v>
                </c:pt>
                <c:pt idx="9">
                  <c:v>0.91666666666666663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10</c:v>
                </c:pt>
              </c:numCache>
            </c:numRef>
          </c:xVal>
          <c:yVal>
            <c:numRef>
              <c:f>'AfCsx3 single-turnover 4-6'!$M$138:$M$154</c:f>
              <c:numCache>
                <c:formatCode>General</c:formatCode>
                <c:ptCount val="17"/>
                <c:pt idx="0">
                  <c:v>0.10636551066139768</c:v>
                </c:pt>
                <c:pt idx="1">
                  <c:v>0.20821673834878143</c:v>
                </c:pt>
                <c:pt idx="2">
                  <c:v>0.26429027772976244</c:v>
                </c:pt>
                <c:pt idx="3">
                  <c:v>0.36096208359809923</c:v>
                </c:pt>
                <c:pt idx="4">
                  <c:v>0.43534566251495571</c:v>
                </c:pt>
                <c:pt idx="5">
                  <c:v>0.47516922133966993</c:v>
                </c:pt>
                <c:pt idx="6">
                  <c:v>0.5238808447170501</c:v>
                </c:pt>
                <c:pt idx="7">
                  <c:v>0.5836582937773217</c:v>
                </c:pt>
                <c:pt idx="8">
                  <c:v>0.61124950931205513</c:v>
                </c:pt>
                <c:pt idx="9">
                  <c:v>0.64647002645577434</c:v>
                </c:pt>
                <c:pt idx="10">
                  <c:v>0.65988863029448441</c:v>
                </c:pt>
                <c:pt idx="11">
                  <c:v>0.70421896118477711</c:v>
                </c:pt>
                <c:pt idx="12">
                  <c:v>0.72349431491620275</c:v>
                </c:pt>
                <c:pt idx="13">
                  <c:v>0.73753840057893261</c:v>
                </c:pt>
                <c:pt idx="14">
                  <c:v>0.73848111586189158</c:v>
                </c:pt>
                <c:pt idx="15">
                  <c:v>0.74366464561349177</c:v>
                </c:pt>
                <c:pt idx="16">
                  <c:v>0.75146352566853825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04-894D-B49D-61C6A6FD5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61631"/>
        <c:axId val="240463311"/>
      </c:scatterChart>
      <c:valAx>
        <c:axId val="24046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Time (min)</a:t>
                </a:r>
              </a:p>
            </c:rich>
          </c:tx>
          <c:layout>
            <c:manualLayout>
              <c:xMode val="edge"/>
              <c:yMode val="edge"/>
              <c:x val="0.76473032162447641"/>
              <c:y val="0.91345212509755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3311"/>
        <c:crosses val="autoZero"/>
        <c:crossBetween val="midCat"/>
      </c:valAx>
      <c:valAx>
        <c:axId val="24046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Fraction</a:t>
                </a:r>
                <a:r>
                  <a:rPr lang="en-US" sz="1400" baseline="0"/>
                  <a:t> cA4 converted to A2-P</a:t>
                </a:r>
                <a:r>
                  <a:rPr lang="en-US" sz="1400"/>
                  <a:t> </a:t>
                </a:r>
              </a:p>
            </c:rich>
          </c:tx>
          <c:layout>
            <c:manualLayout>
              <c:xMode val="edge"/>
              <c:yMode val="edge"/>
              <c:x val="1.4198606931329133E-2"/>
              <c:y val="0.127565804274465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AfCsx3 (8 uM dimer) at 50 °C,</a:t>
            </a:r>
            <a:r>
              <a:rPr lang="en-US" sz="1200" baseline="0"/>
              <a:t> </a:t>
            </a:r>
            <a:r>
              <a:rPr lang="en-US" sz="1200" b="0" i="0" u="none" strike="noStrike" baseline="0">
                <a:effectLst/>
              </a:rPr>
              <a:t>average of three technical replicates 4-6: fraction of cA4 converted to A2-P</a:t>
            </a:r>
            <a:r>
              <a:rPr lang="en-US" sz="120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7030A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'AfCsx3 single-turnover 4-6'!$V$56:$V$72</c:f>
                <c:numCache>
                  <c:formatCode>General</c:formatCode>
                  <c:ptCount val="17"/>
                  <c:pt idx="0">
                    <c:v>2.2246090626618229E-2</c:v>
                  </c:pt>
                  <c:pt idx="1">
                    <c:v>4.294071753336115E-2</c:v>
                  </c:pt>
                  <c:pt idx="2">
                    <c:v>5.2924000454291943E-2</c:v>
                  </c:pt>
                  <c:pt idx="3">
                    <c:v>8.2011268172218474E-2</c:v>
                  </c:pt>
                  <c:pt idx="4">
                    <c:v>8.682110272208117E-2</c:v>
                  </c:pt>
                  <c:pt idx="5">
                    <c:v>8.5176142422379059E-2</c:v>
                  </c:pt>
                  <c:pt idx="6">
                    <c:v>9.2559196454326545E-2</c:v>
                  </c:pt>
                  <c:pt idx="7">
                    <c:v>0.10598729105224143</c:v>
                  </c:pt>
                  <c:pt idx="8">
                    <c:v>0.11206678442340233</c:v>
                  </c:pt>
                  <c:pt idx="9">
                    <c:v>0.10586975799940858</c:v>
                  </c:pt>
                  <c:pt idx="10">
                    <c:v>0.11228489554365058</c:v>
                  </c:pt>
                  <c:pt idx="11">
                    <c:v>0.10581873360235672</c:v>
                  </c:pt>
                  <c:pt idx="12">
                    <c:v>0.10890519176397125</c:v>
                  </c:pt>
                  <c:pt idx="13">
                    <c:v>0.11368394966650781</c:v>
                  </c:pt>
                  <c:pt idx="14">
                    <c:v>0.10961010796082836</c:v>
                  </c:pt>
                  <c:pt idx="16">
                    <c:v>0.10475190876976288</c:v>
                  </c:pt>
                </c:numCache>
              </c:numRef>
            </c:plus>
            <c:minus>
              <c:numRef>
                <c:f>'AfCsx3 single-turnover 4-6'!$V$56:$V$72</c:f>
                <c:numCache>
                  <c:formatCode>General</c:formatCode>
                  <c:ptCount val="17"/>
                  <c:pt idx="0">
                    <c:v>2.2246090626618229E-2</c:v>
                  </c:pt>
                  <c:pt idx="1">
                    <c:v>4.294071753336115E-2</c:v>
                  </c:pt>
                  <c:pt idx="2">
                    <c:v>5.2924000454291943E-2</c:v>
                  </c:pt>
                  <c:pt idx="3">
                    <c:v>8.2011268172218474E-2</c:v>
                  </c:pt>
                  <c:pt idx="4">
                    <c:v>8.682110272208117E-2</c:v>
                  </c:pt>
                  <c:pt idx="5">
                    <c:v>8.5176142422379059E-2</c:v>
                  </c:pt>
                  <c:pt idx="6">
                    <c:v>9.2559196454326545E-2</c:v>
                  </c:pt>
                  <c:pt idx="7">
                    <c:v>0.10598729105224143</c:v>
                  </c:pt>
                  <c:pt idx="8">
                    <c:v>0.11206678442340233</c:v>
                  </c:pt>
                  <c:pt idx="9">
                    <c:v>0.10586975799940858</c:v>
                  </c:pt>
                  <c:pt idx="10">
                    <c:v>0.11228489554365058</c:v>
                  </c:pt>
                  <c:pt idx="11">
                    <c:v>0.10581873360235672</c:v>
                  </c:pt>
                  <c:pt idx="12">
                    <c:v>0.10890519176397125</c:v>
                  </c:pt>
                  <c:pt idx="13">
                    <c:v>0.11368394966650781</c:v>
                  </c:pt>
                  <c:pt idx="14">
                    <c:v>0.10961010796082836</c:v>
                  </c:pt>
                  <c:pt idx="16">
                    <c:v>0.10475190876976288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'AfCsx3 single-turnover 4-6'!$Q$56:$Q$72</c:f>
              <c:numCache>
                <c:formatCode>General</c:formatCode>
                <c:ptCount val="17"/>
                <c:pt idx="0">
                  <c:v>0.16666666666666666</c:v>
                </c:pt>
                <c:pt idx="1">
                  <c:v>0.25</c:v>
                </c:pt>
                <c:pt idx="2">
                  <c:v>0.33333333333333331</c:v>
                </c:pt>
                <c:pt idx="3">
                  <c:v>0.41666666666666669</c:v>
                </c:pt>
                <c:pt idx="4">
                  <c:v>0.5</c:v>
                </c:pt>
                <c:pt idx="5">
                  <c:v>0.58333333333333337</c:v>
                </c:pt>
                <c:pt idx="6">
                  <c:v>0.66666666666666663</c:v>
                </c:pt>
                <c:pt idx="7">
                  <c:v>0.75</c:v>
                </c:pt>
                <c:pt idx="8">
                  <c:v>0.83333333333333337</c:v>
                </c:pt>
                <c:pt idx="9">
                  <c:v>0.91666666666666663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10</c:v>
                </c:pt>
              </c:numCache>
            </c:numRef>
          </c:xVal>
          <c:yVal>
            <c:numRef>
              <c:f>'AfCsx3 single-turnover 4-6'!$U$56:$U$72</c:f>
              <c:numCache>
                <c:formatCode>General</c:formatCode>
                <c:ptCount val="17"/>
                <c:pt idx="0">
                  <c:v>8.0706213186332157E-2</c:v>
                </c:pt>
                <c:pt idx="1">
                  <c:v>0.15884278053781012</c:v>
                </c:pt>
                <c:pt idx="2">
                  <c:v>0.20697660333252935</c:v>
                </c:pt>
                <c:pt idx="3">
                  <c:v>0.26705446822496109</c:v>
                </c:pt>
                <c:pt idx="4">
                  <c:v>0.33524282063499827</c:v>
                </c:pt>
                <c:pt idx="5">
                  <c:v>0.37808374443838738</c:v>
                </c:pt>
                <c:pt idx="6">
                  <c:v>0.41723122240656824</c:v>
                </c:pt>
                <c:pt idx="7">
                  <c:v>0.46131140172507762</c:v>
                </c:pt>
                <c:pt idx="8">
                  <c:v>0.48239797264851553</c:v>
                </c:pt>
                <c:pt idx="9">
                  <c:v>0.5261750170570697</c:v>
                </c:pt>
                <c:pt idx="10">
                  <c:v>0.53310612152328651</c:v>
                </c:pt>
                <c:pt idx="11">
                  <c:v>0.58508774942879294</c:v>
                </c:pt>
                <c:pt idx="12">
                  <c:v>0.60033791621241439</c:v>
                </c:pt>
                <c:pt idx="13">
                  <c:v>0.60884670291086607</c:v>
                </c:pt>
                <c:pt idx="14">
                  <c:v>0.61416421439870317</c:v>
                </c:pt>
                <c:pt idx="16">
                  <c:v>0.6328653499120972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91-E14F-ACD8-2F0BBB72B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61631"/>
        <c:axId val="240463311"/>
      </c:scatterChart>
      <c:valAx>
        <c:axId val="24046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Time (min)</a:t>
                </a:r>
              </a:p>
            </c:rich>
          </c:tx>
          <c:layout>
            <c:manualLayout>
              <c:xMode val="edge"/>
              <c:yMode val="edge"/>
              <c:x val="0.76473032162447641"/>
              <c:y val="0.91345212509755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3311"/>
        <c:crosses val="autoZero"/>
        <c:crossBetween val="midCat"/>
      </c:valAx>
      <c:valAx>
        <c:axId val="24046331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Fraction of cA4</a:t>
                </a:r>
                <a:r>
                  <a:rPr lang="en-US" sz="1400" baseline="0"/>
                  <a:t> and cleavage products converted to A2-P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1.9129901499297962E-2"/>
              <c:y val="0.14769085861693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AfCsx3 (8 uM dimer) at 50 °C, </a:t>
            </a:r>
            <a:r>
              <a:rPr lang="en-US" sz="1200" b="0" i="0" u="none" strike="noStrike" baseline="0">
                <a:effectLst/>
              </a:rPr>
              <a:t>average of six technical replicates </a:t>
            </a:r>
            <a:r>
              <a:rPr lang="en-US" sz="1200"/>
              <a:t>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'Average 1-6 single-turnover'!$Q$31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7030A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'Average 1-6 single-turnover'!$I$6:$I$22</c:f>
                <c:numCache>
                  <c:formatCode>General</c:formatCode>
                  <c:ptCount val="17"/>
                  <c:pt idx="0">
                    <c:v>3.1006680902665496E-2</c:v>
                  </c:pt>
                  <c:pt idx="1">
                    <c:v>2.3550056024048537E-2</c:v>
                  </c:pt>
                  <c:pt idx="2">
                    <c:v>4.8596701381158701E-2</c:v>
                  </c:pt>
                  <c:pt idx="3">
                    <c:v>3.2792214709626837E-2</c:v>
                  </c:pt>
                  <c:pt idx="4">
                    <c:v>1.4481531003115977E-2</c:v>
                  </c:pt>
                  <c:pt idx="5">
                    <c:v>1.8725512209039123E-2</c:v>
                  </c:pt>
                  <c:pt idx="6">
                    <c:v>1.4897562803800496E-2</c:v>
                  </c:pt>
                  <c:pt idx="7">
                    <c:v>7.291190112762201E-3</c:v>
                  </c:pt>
                  <c:pt idx="8">
                    <c:v>1.3258652949126487E-2</c:v>
                  </c:pt>
                  <c:pt idx="9">
                    <c:v>1.0153834977596527E-2</c:v>
                  </c:pt>
                  <c:pt idx="10">
                    <c:v>9.486397897160749E-3</c:v>
                  </c:pt>
                  <c:pt idx="11">
                    <c:v>4.2840452561856172E-3</c:v>
                  </c:pt>
                  <c:pt idx="12">
                    <c:v>4.2390227682560138E-3</c:v>
                  </c:pt>
                  <c:pt idx="13">
                    <c:v>5.0977415032053986E-3</c:v>
                  </c:pt>
                  <c:pt idx="14">
                    <c:v>4.7424104983011016E-3</c:v>
                  </c:pt>
                  <c:pt idx="15">
                    <c:v>6.0951689624979136E-3</c:v>
                  </c:pt>
                  <c:pt idx="16">
                    <c:v>7.2436959229143071E-3</c:v>
                  </c:pt>
                </c:numCache>
              </c:numRef>
            </c:plus>
            <c:minus>
              <c:numRef>
                <c:f>'Average 1-6 single-turnover'!$I$6:$I$22</c:f>
                <c:numCache>
                  <c:formatCode>General</c:formatCode>
                  <c:ptCount val="17"/>
                  <c:pt idx="0">
                    <c:v>3.1006680902665496E-2</c:v>
                  </c:pt>
                  <c:pt idx="1">
                    <c:v>2.3550056024048537E-2</c:v>
                  </c:pt>
                  <c:pt idx="2">
                    <c:v>4.8596701381158701E-2</c:v>
                  </c:pt>
                  <c:pt idx="3">
                    <c:v>3.2792214709626837E-2</c:v>
                  </c:pt>
                  <c:pt idx="4">
                    <c:v>1.4481531003115977E-2</c:v>
                  </c:pt>
                  <c:pt idx="5">
                    <c:v>1.8725512209039123E-2</c:v>
                  </c:pt>
                  <c:pt idx="6">
                    <c:v>1.4897562803800496E-2</c:v>
                  </c:pt>
                  <c:pt idx="7">
                    <c:v>7.291190112762201E-3</c:v>
                  </c:pt>
                  <c:pt idx="8">
                    <c:v>1.3258652949126487E-2</c:v>
                  </c:pt>
                  <c:pt idx="9">
                    <c:v>1.0153834977596527E-2</c:v>
                  </c:pt>
                  <c:pt idx="10">
                    <c:v>9.486397897160749E-3</c:v>
                  </c:pt>
                  <c:pt idx="11">
                    <c:v>4.2840452561856172E-3</c:v>
                  </c:pt>
                  <c:pt idx="12">
                    <c:v>4.2390227682560138E-3</c:v>
                  </c:pt>
                  <c:pt idx="13">
                    <c:v>5.0977415032053986E-3</c:v>
                  </c:pt>
                  <c:pt idx="14">
                    <c:v>4.7424104983011016E-3</c:v>
                  </c:pt>
                  <c:pt idx="15">
                    <c:v>6.0951689624979136E-3</c:v>
                  </c:pt>
                  <c:pt idx="16">
                    <c:v>7.2436959229143071E-3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'Average 1-6 single-turnover'!$A$6:$A$22</c:f>
              <c:numCache>
                <c:formatCode>General</c:formatCode>
                <c:ptCount val="17"/>
                <c:pt idx="0">
                  <c:v>0.16666666666666666</c:v>
                </c:pt>
                <c:pt idx="1">
                  <c:v>0.25</c:v>
                </c:pt>
                <c:pt idx="2">
                  <c:v>0.33333333333333331</c:v>
                </c:pt>
                <c:pt idx="3">
                  <c:v>0.41666666666666669</c:v>
                </c:pt>
                <c:pt idx="4">
                  <c:v>0.5</c:v>
                </c:pt>
                <c:pt idx="5">
                  <c:v>0.58333333333333337</c:v>
                </c:pt>
                <c:pt idx="6">
                  <c:v>0.66666666666666663</c:v>
                </c:pt>
                <c:pt idx="7">
                  <c:v>0.75</c:v>
                </c:pt>
                <c:pt idx="8">
                  <c:v>0.83333333333333337</c:v>
                </c:pt>
                <c:pt idx="9">
                  <c:v>0.91666666666666663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10</c:v>
                </c:pt>
              </c:numCache>
            </c:numRef>
          </c:xVal>
          <c:yVal>
            <c:numRef>
              <c:f>'Average 1-6 single-turnover'!$H$6:$H$22</c:f>
              <c:numCache>
                <c:formatCode>General</c:formatCode>
                <c:ptCount val="17"/>
                <c:pt idx="0">
                  <c:v>0.39577612965076892</c:v>
                </c:pt>
                <c:pt idx="1">
                  <c:v>0.63619043733394287</c:v>
                </c:pt>
                <c:pt idx="2">
                  <c:v>0.70668572469835256</c:v>
                </c:pt>
                <c:pt idx="3">
                  <c:v>0.70951315631759737</c:v>
                </c:pt>
                <c:pt idx="4">
                  <c:v>0.82216806531726261</c:v>
                </c:pt>
                <c:pt idx="5">
                  <c:v>0.86252212777922088</c:v>
                </c:pt>
                <c:pt idx="6">
                  <c:v>0.85246162519369906</c:v>
                </c:pt>
                <c:pt idx="7">
                  <c:v>0.91321217115672237</c:v>
                </c:pt>
                <c:pt idx="8">
                  <c:v>0.93045294476786955</c:v>
                </c:pt>
                <c:pt idx="9">
                  <c:v>0.92532087405967911</c:v>
                </c:pt>
                <c:pt idx="10">
                  <c:v>0.94775658868400547</c:v>
                </c:pt>
                <c:pt idx="11">
                  <c:v>0.97585506493938212</c:v>
                </c:pt>
                <c:pt idx="12">
                  <c:v>0.98201547170392667</c:v>
                </c:pt>
                <c:pt idx="13">
                  <c:v>0.98454698647672678</c:v>
                </c:pt>
                <c:pt idx="14">
                  <c:v>0.9843404913305247</c:v>
                </c:pt>
                <c:pt idx="15">
                  <c:v>0.98249556767285995</c:v>
                </c:pt>
                <c:pt idx="16">
                  <c:v>0.98251105343229206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B9-3C49-BB08-67353BE38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61631"/>
        <c:axId val="240463311"/>
      </c:scatterChart>
      <c:valAx>
        <c:axId val="24046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Time (min)</a:t>
                </a:r>
              </a:p>
            </c:rich>
          </c:tx>
          <c:layout>
            <c:manualLayout>
              <c:xMode val="edge"/>
              <c:yMode val="edge"/>
              <c:x val="0.76473032162447641"/>
              <c:y val="0.91345212509755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3311"/>
        <c:crosses val="autoZero"/>
        <c:crossBetween val="midCat"/>
      </c:valAx>
      <c:valAx>
        <c:axId val="24046331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Fraction of cA4 cut compared to no protein control</a:t>
                </a:r>
              </a:p>
            </c:rich>
          </c:tx>
          <c:layout>
            <c:manualLayout>
              <c:xMode val="edge"/>
              <c:yMode val="edge"/>
              <c:x val="1.9129901499297962E-2"/>
              <c:y val="0.14769085861693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AfCsx3 (8 uM dimer) at 50 °C</a:t>
            </a:r>
            <a:r>
              <a:rPr lang="en-US" sz="1200" b="0" i="0" u="none" strike="noStrike" baseline="0">
                <a:effectLst/>
              </a:rPr>
              <a:t>, technical replicate 2   </a:t>
            </a:r>
            <a:r>
              <a:rPr lang="en-US" sz="1200"/>
              <a:t>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7030A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'AfCsx3 single-turnover 1-3'!$G$71:$G$87</c:f>
              <c:numCache>
                <c:formatCode>General</c:formatCode>
                <c:ptCount val="17"/>
                <c:pt idx="0">
                  <c:v>0.16666666666666666</c:v>
                </c:pt>
                <c:pt idx="1">
                  <c:v>0.25</c:v>
                </c:pt>
                <c:pt idx="2">
                  <c:v>0.33333333333333331</c:v>
                </c:pt>
                <c:pt idx="3">
                  <c:v>0.41666666666666669</c:v>
                </c:pt>
                <c:pt idx="4">
                  <c:v>0.5</c:v>
                </c:pt>
                <c:pt idx="5">
                  <c:v>0.58333333333333337</c:v>
                </c:pt>
                <c:pt idx="6">
                  <c:v>0.66666666666666663</c:v>
                </c:pt>
                <c:pt idx="7">
                  <c:v>0.75</c:v>
                </c:pt>
                <c:pt idx="8">
                  <c:v>0.83333333333333337</c:v>
                </c:pt>
                <c:pt idx="9">
                  <c:v>0.91666666666666663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10</c:v>
                </c:pt>
              </c:numCache>
            </c:numRef>
          </c:xVal>
          <c:yVal>
            <c:numRef>
              <c:f>'AfCsx3 single-turnover 1-3'!$L$71:$L$87</c:f>
              <c:numCache>
                <c:formatCode>General</c:formatCode>
                <c:ptCount val="17"/>
                <c:pt idx="0">
                  <c:v>0.4130682300960149</c:v>
                </c:pt>
                <c:pt idx="1">
                  <c:v>0.62584887285371604</c:v>
                </c:pt>
                <c:pt idx="2">
                  <c:v>0.72686915429714305</c:v>
                </c:pt>
                <c:pt idx="3">
                  <c:v>0.72537892899860779</c:v>
                </c:pt>
                <c:pt idx="4">
                  <c:v>0.81096230645045331</c:v>
                </c:pt>
                <c:pt idx="5">
                  <c:v>0.85732138538664149</c:v>
                </c:pt>
                <c:pt idx="6">
                  <c:v>0.85637103995503172</c:v>
                </c:pt>
                <c:pt idx="7">
                  <c:v>0.91179827055432461</c:v>
                </c:pt>
                <c:pt idx="8">
                  <c:v>0.94330084903625566</c:v>
                </c:pt>
                <c:pt idx="9">
                  <c:v>0.92021804349104885</c:v>
                </c:pt>
                <c:pt idx="10">
                  <c:v>0.93877527010333539</c:v>
                </c:pt>
                <c:pt idx="11">
                  <c:v>0.97153277515245395</c:v>
                </c:pt>
                <c:pt idx="12">
                  <c:v>0.97849761760034515</c:v>
                </c:pt>
                <c:pt idx="13">
                  <c:v>0.97930024771727553</c:v>
                </c:pt>
                <c:pt idx="14">
                  <c:v>0.98001660163271176</c:v>
                </c:pt>
                <c:pt idx="15">
                  <c:v>0.97634855585403635</c:v>
                </c:pt>
                <c:pt idx="16">
                  <c:v>0.97474198840500137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A4-EE4C-9D1D-8E5F76FEC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61631"/>
        <c:axId val="240463311"/>
      </c:scatterChart>
      <c:valAx>
        <c:axId val="24046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Time (min)</a:t>
                </a:r>
              </a:p>
            </c:rich>
          </c:tx>
          <c:layout>
            <c:manualLayout>
              <c:xMode val="edge"/>
              <c:yMode val="edge"/>
              <c:x val="0.76473032162447641"/>
              <c:y val="0.91345212509755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3311"/>
        <c:crosses val="autoZero"/>
        <c:crossBetween val="midCat"/>
      </c:valAx>
      <c:valAx>
        <c:axId val="24046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cA4 cut</a:t>
                </a:r>
              </a:p>
            </c:rich>
          </c:tx>
          <c:layout>
            <c:manualLayout>
              <c:xMode val="edge"/>
              <c:yMode val="edge"/>
              <c:x val="1.9129901499297962E-2"/>
              <c:y val="0.14769085861693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AfCsx3 (8 uM dimer) at 50 °C,</a:t>
            </a:r>
            <a:r>
              <a:rPr lang="en-US" sz="1200" b="0" i="0" u="none" strike="noStrike" baseline="0">
                <a:effectLst/>
              </a:rPr>
              <a:t>, average of  three technical replicates 1-3:  fraction cA4 cut</a:t>
            </a:r>
            <a:r>
              <a:rPr lang="en-US" sz="1200"/>
              <a:t>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7030A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'AfCsx3 single-turnover 1-3'!$V$6:$V$21</c:f>
                <c:numCache>
                  <c:formatCode>General</c:formatCode>
                  <c:ptCount val="16"/>
                  <c:pt idx="0">
                    <c:v>4.2966614699389692E-2</c:v>
                  </c:pt>
                  <c:pt idx="1">
                    <c:v>4.3619961591827378E-2</c:v>
                  </c:pt>
                  <c:pt idx="2">
                    <c:v>7.3509560854837716E-2</c:v>
                  </c:pt>
                  <c:pt idx="3">
                    <c:v>9.2302324471505159E-2</c:v>
                  </c:pt>
                  <c:pt idx="4">
                    <c:v>7.6846775696547201E-2</c:v>
                  </c:pt>
                  <c:pt idx="5">
                    <c:v>9.1607860181418935E-2</c:v>
                  </c:pt>
                  <c:pt idx="6">
                    <c:v>9.0795014016926578E-2</c:v>
                  </c:pt>
                  <c:pt idx="7">
                    <c:v>7.4075594352288929E-2</c:v>
                  </c:pt>
                  <c:pt idx="8">
                    <c:v>8.7524212616141489E-2</c:v>
                  </c:pt>
                  <c:pt idx="9">
                    <c:v>6.2536776052067006E-2</c:v>
                  </c:pt>
                  <c:pt idx="10">
                    <c:v>6.7120997943973984E-2</c:v>
                  </c:pt>
                  <c:pt idx="11">
                    <c:v>4.2849774014256707E-2</c:v>
                  </c:pt>
                  <c:pt idx="12">
                    <c:v>3.2954124133735579E-2</c:v>
                  </c:pt>
                  <c:pt idx="13">
                    <c:v>2.7685934226652491E-2</c:v>
                  </c:pt>
                  <c:pt idx="14">
                    <c:v>2.7661544989922727E-2</c:v>
                  </c:pt>
                  <c:pt idx="15">
                    <c:v>2.5212696729447953E-2</c:v>
                  </c:pt>
                </c:numCache>
              </c:numRef>
            </c:plus>
            <c:minus>
              <c:numRef>
                <c:f>'AfCsx3 single-turnover 1-3'!$V$6:$V$21</c:f>
                <c:numCache>
                  <c:formatCode>General</c:formatCode>
                  <c:ptCount val="16"/>
                  <c:pt idx="0">
                    <c:v>4.2966614699389692E-2</c:v>
                  </c:pt>
                  <c:pt idx="1">
                    <c:v>4.3619961591827378E-2</c:v>
                  </c:pt>
                  <c:pt idx="2">
                    <c:v>7.3509560854837716E-2</c:v>
                  </c:pt>
                  <c:pt idx="3">
                    <c:v>9.2302324471505159E-2</c:v>
                  </c:pt>
                  <c:pt idx="4">
                    <c:v>7.6846775696547201E-2</c:v>
                  </c:pt>
                  <c:pt idx="5">
                    <c:v>9.1607860181418935E-2</c:v>
                  </c:pt>
                  <c:pt idx="6">
                    <c:v>9.0795014016926578E-2</c:v>
                  </c:pt>
                  <c:pt idx="7">
                    <c:v>7.4075594352288929E-2</c:v>
                  </c:pt>
                  <c:pt idx="8">
                    <c:v>8.7524212616141489E-2</c:v>
                  </c:pt>
                  <c:pt idx="9">
                    <c:v>6.2536776052067006E-2</c:v>
                  </c:pt>
                  <c:pt idx="10">
                    <c:v>6.7120997943973984E-2</c:v>
                  </c:pt>
                  <c:pt idx="11">
                    <c:v>4.2849774014256707E-2</c:v>
                  </c:pt>
                  <c:pt idx="12">
                    <c:v>3.2954124133735579E-2</c:v>
                  </c:pt>
                  <c:pt idx="13">
                    <c:v>2.7685934226652491E-2</c:v>
                  </c:pt>
                  <c:pt idx="14">
                    <c:v>2.7661544989922727E-2</c:v>
                  </c:pt>
                  <c:pt idx="15">
                    <c:v>2.5212696729447953E-2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'AfCsx3 single-turnover 1-3'!$Q$6:$Q$22</c:f>
              <c:numCache>
                <c:formatCode>General</c:formatCode>
                <c:ptCount val="17"/>
                <c:pt idx="0">
                  <c:v>0.16666666666666666</c:v>
                </c:pt>
                <c:pt idx="1">
                  <c:v>0.25</c:v>
                </c:pt>
                <c:pt idx="2">
                  <c:v>0.33333333333333331</c:v>
                </c:pt>
                <c:pt idx="3">
                  <c:v>0.41666666666666669</c:v>
                </c:pt>
                <c:pt idx="4">
                  <c:v>0.5</c:v>
                </c:pt>
                <c:pt idx="5">
                  <c:v>0.58333333333333337</c:v>
                </c:pt>
                <c:pt idx="6">
                  <c:v>0.66666666666666663</c:v>
                </c:pt>
                <c:pt idx="7">
                  <c:v>0.75</c:v>
                </c:pt>
                <c:pt idx="8">
                  <c:v>0.83333333333333337</c:v>
                </c:pt>
                <c:pt idx="9">
                  <c:v>0.91666666666666663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10</c:v>
                </c:pt>
              </c:numCache>
            </c:numRef>
          </c:xVal>
          <c:yVal>
            <c:numRef>
              <c:f>'AfCsx3 single-turnover 1-3'!$U$6:$U$22</c:f>
              <c:numCache>
                <c:formatCode>General</c:formatCode>
                <c:ptCount val="17"/>
                <c:pt idx="0">
                  <c:v>0.15143713267739098</c:v>
                </c:pt>
                <c:pt idx="1">
                  <c:v>0.22588797730307841</c:v>
                </c:pt>
                <c:pt idx="2">
                  <c:v>0.31437674550788214</c:v>
                </c:pt>
                <c:pt idx="3">
                  <c:v>0.40254003212466349</c:v>
                </c:pt>
                <c:pt idx="4">
                  <c:v>0.45908041142148298</c:v>
                </c:pt>
                <c:pt idx="5">
                  <c:v>0.56128662279893848</c:v>
                </c:pt>
                <c:pt idx="6">
                  <c:v>0.62548952983162709</c:v>
                </c:pt>
                <c:pt idx="7">
                  <c:v>0.68440684366603277</c:v>
                </c:pt>
                <c:pt idx="8">
                  <c:v>0.75017512821670929</c:v>
                </c:pt>
                <c:pt idx="9">
                  <c:v>0.78984593913270107</c:v>
                </c:pt>
                <c:pt idx="10">
                  <c:v>0.78991184150768579</c:v>
                </c:pt>
                <c:pt idx="11">
                  <c:v>0.90393133552199545</c:v>
                </c:pt>
                <c:pt idx="12">
                  <c:v>0.9306601940407363</c:v>
                </c:pt>
                <c:pt idx="13">
                  <c:v>0.94147945959761048</c:v>
                </c:pt>
                <c:pt idx="14">
                  <c:v>0.94138460111035849</c:v>
                </c:pt>
                <c:pt idx="15">
                  <c:v>0.9498956758298468</c:v>
                </c:pt>
                <c:pt idx="16" formatCode="0.00">
                  <c:v>0.95155305369374699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6F-4147-A065-4E60F85DA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61631"/>
        <c:axId val="240463311"/>
      </c:scatterChart>
      <c:valAx>
        <c:axId val="24046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Time (min)</a:t>
                </a:r>
              </a:p>
            </c:rich>
          </c:tx>
          <c:layout>
            <c:manualLayout>
              <c:xMode val="edge"/>
              <c:yMode val="edge"/>
              <c:x val="0.76473032162447641"/>
              <c:y val="0.91345212509755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3311"/>
        <c:crosses val="autoZero"/>
        <c:crossBetween val="midCat"/>
      </c:valAx>
      <c:valAx>
        <c:axId val="24046331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Fraction of cA4 cut</a:t>
                </a:r>
              </a:p>
            </c:rich>
          </c:tx>
          <c:layout>
            <c:manualLayout>
              <c:xMode val="edge"/>
              <c:yMode val="edge"/>
              <c:x val="1.9129901499297962E-2"/>
              <c:y val="0.14769085861693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AfCsx3 (8 uM dimer) at 50 °C, </a:t>
            </a:r>
            <a:r>
              <a:rPr lang="en-US" sz="1200" b="0" i="0" u="none" strike="noStrike" baseline="0">
                <a:effectLst/>
              </a:rPr>
              <a:t>technical replicate 3</a:t>
            </a:r>
            <a:r>
              <a:rPr lang="en-US" sz="1200"/>
              <a:t>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7030A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'AfCsx3 single-turnover 1-3'!$G$138:$G$154</c:f>
              <c:numCache>
                <c:formatCode>General</c:formatCode>
                <c:ptCount val="17"/>
                <c:pt idx="0">
                  <c:v>0.16666666666666666</c:v>
                </c:pt>
                <c:pt idx="1">
                  <c:v>0.25</c:v>
                </c:pt>
                <c:pt idx="2">
                  <c:v>0.33333333333333331</c:v>
                </c:pt>
                <c:pt idx="3">
                  <c:v>0.41666666666666669</c:v>
                </c:pt>
                <c:pt idx="4">
                  <c:v>0.5</c:v>
                </c:pt>
                <c:pt idx="5">
                  <c:v>0.58333333333333337</c:v>
                </c:pt>
                <c:pt idx="6">
                  <c:v>0.66666666666666663</c:v>
                </c:pt>
                <c:pt idx="7">
                  <c:v>0.75</c:v>
                </c:pt>
                <c:pt idx="8">
                  <c:v>0.83333333333333337</c:v>
                </c:pt>
                <c:pt idx="9">
                  <c:v>0.91666666666666663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10</c:v>
                </c:pt>
              </c:numCache>
            </c:numRef>
          </c:xVal>
          <c:yVal>
            <c:numRef>
              <c:f>'AfCsx3 single-turnover 1-3'!$L$138:$L$154</c:f>
              <c:numCache>
                <c:formatCode>General</c:formatCode>
                <c:ptCount val="17"/>
                <c:pt idx="0">
                  <c:v>0.41194094823819238</c:v>
                </c:pt>
                <c:pt idx="1">
                  <c:v>0.61454264235692579</c:v>
                </c:pt>
                <c:pt idx="2">
                  <c:v>0.70739433194108026</c:v>
                </c:pt>
                <c:pt idx="3">
                  <c:v>0.72037806846719676</c:v>
                </c:pt>
                <c:pt idx="4">
                  <c:v>0.81224864003851915</c:v>
                </c:pt>
                <c:pt idx="5">
                  <c:v>0.86674768447904282</c:v>
                </c:pt>
                <c:pt idx="6">
                  <c:v>0.85548379011659637</c:v>
                </c:pt>
                <c:pt idx="7">
                  <c:v>0.91045113290274071</c:v>
                </c:pt>
                <c:pt idx="8">
                  <c:v>0.93297397481412347</c:v>
                </c:pt>
                <c:pt idx="9">
                  <c:v>0.92961014162727085</c:v>
                </c:pt>
                <c:pt idx="10">
                  <c:v>0.94963649165390118</c:v>
                </c:pt>
                <c:pt idx="11">
                  <c:v>0.98133237475080426</c:v>
                </c:pt>
                <c:pt idx="12">
                  <c:v>0.98841291382156182</c:v>
                </c:pt>
                <c:pt idx="13">
                  <c:v>0.99112541656292097</c:v>
                </c:pt>
                <c:pt idx="14">
                  <c:v>0.99051366062550805</c:v>
                </c:pt>
                <c:pt idx="15">
                  <c:v>0.99026961782567757</c:v>
                </c:pt>
                <c:pt idx="16">
                  <c:v>0.99282052465904091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F3-9942-A023-2A2F3AB93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61631"/>
        <c:axId val="240463311"/>
      </c:scatterChart>
      <c:valAx>
        <c:axId val="24046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Time (min)</a:t>
                </a:r>
              </a:p>
            </c:rich>
          </c:tx>
          <c:layout>
            <c:manualLayout>
              <c:xMode val="edge"/>
              <c:yMode val="edge"/>
              <c:x val="0.76473032162447641"/>
              <c:y val="0.91345212509755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3311"/>
        <c:crosses val="autoZero"/>
        <c:crossBetween val="midCat"/>
      </c:valAx>
      <c:valAx>
        <c:axId val="24046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cA4 cut</a:t>
                </a:r>
              </a:p>
            </c:rich>
          </c:tx>
          <c:layout>
            <c:manualLayout>
              <c:xMode val="edge"/>
              <c:yMode val="edge"/>
              <c:x val="1.9129901499297962E-2"/>
              <c:y val="0.14769085861693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AfCsx3 (8 uM dimer) at 50 °C, </a:t>
            </a:r>
            <a:r>
              <a:rPr lang="en-US" sz="1200" b="0" i="0" u="none" strike="noStrike" baseline="0">
                <a:effectLst/>
              </a:rPr>
              <a:t>average of three technical replicates 1-3: fraction cA4 cut compared to no protein cntrl </a:t>
            </a:r>
            <a:r>
              <a:rPr lang="en-US" sz="1200"/>
              <a:t>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7030A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'AfCsx3 single-turnover 1-3'!$V$31:$V$46</c:f>
                <c:numCache>
                  <c:formatCode>General</c:formatCode>
                  <c:ptCount val="16"/>
                  <c:pt idx="0">
                    <c:v>1.0239270672299843E-2</c:v>
                  </c:pt>
                  <c:pt idx="1">
                    <c:v>1.1765269595742535E-2</c:v>
                  </c:pt>
                  <c:pt idx="2">
                    <c:v>1.0038726504919377E-2</c:v>
                  </c:pt>
                  <c:pt idx="3">
                    <c:v>1.9212541185259658E-2</c:v>
                  </c:pt>
                  <c:pt idx="4">
                    <c:v>8.2094062841606499E-4</c:v>
                  </c:pt>
                  <c:pt idx="5">
                    <c:v>4.969972526802484E-3</c:v>
                  </c:pt>
                  <c:pt idx="6">
                    <c:v>6.2032814155387628E-3</c:v>
                  </c:pt>
                  <c:pt idx="7">
                    <c:v>1.4663082073067698E-3</c:v>
                  </c:pt>
                  <c:pt idx="8">
                    <c:v>8.4133886301951E-3</c:v>
                  </c:pt>
                  <c:pt idx="9">
                    <c:v>5.3688684347990828E-3</c:v>
                  </c:pt>
                  <c:pt idx="10">
                    <c:v>6.2263729380191623E-3</c:v>
                  </c:pt>
                  <c:pt idx="11">
                    <c:v>5.33804311253183E-3</c:v>
                  </c:pt>
                  <c:pt idx="12">
                    <c:v>5.2900876399341818E-3</c:v>
                  </c:pt>
                  <c:pt idx="13">
                    <c:v>5.9389283474957774E-3</c:v>
                  </c:pt>
                  <c:pt idx="14">
                    <c:v>5.3275599100326785E-3</c:v>
                  </c:pt>
                  <c:pt idx="15">
                    <c:v>7.0016465392819154E-3</c:v>
                  </c:pt>
                </c:numCache>
              </c:numRef>
            </c:plus>
            <c:minus>
              <c:numRef>
                <c:f>'AfCsx3 single-turnover 1-3'!$V$31:$V$46</c:f>
                <c:numCache>
                  <c:formatCode>General</c:formatCode>
                  <c:ptCount val="16"/>
                  <c:pt idx="0">
                    <c:v>1.0239270672299843E-2</c:v>
                  </c:pt>
                  <c:pt idx="1">
                    <c:v>1.1765269595742535E-2</c:v>
                  </c:pt>
                  <c:pt idx="2">
                    <c:v>1.0038726504919377E-2</c:v>
                  </c:pt>
                  <c:pt idx="3">
                    <c:v>1.9212541185259658E-2</c:v>
                  </c:pt>
                  <c:pt idx="4">
                    <c:v>8.2094062841606499E-4</c:v>
                  </c:pt>
                  <c:pt idx="5">
                    <c:v>4.969972526802484E-3</c:v>
                  </c:pt>
                  <c:pt idx="6">
                    <c:v>6.2032814155387628E-3</c:v>
                  </c:pt>
                  <c:pt idx="7">
                    <c:v>1.4663082073067698E-3</c:v>
                  </c:pt>
                  <c:pt idx="8">
                    <c:v>8.4133886301951E-3</c:v>
                  </c:pt>
                  <c:pt idx="9">
                    <c:v>5.3688684347990828E-3</c:v>
                  </c:pt>
                  <c:pt idx="10">
                    <c:v>6.2263729380191623E-3</c:v>
                  </c:pt>
                  <c:pt idx="11">
                    <c:v>5.33804311253183E-3</c:v>
                  </c:pt>
                  <c:pt idx="12">
                    <c:v>5.2900876399341818E-3</c:v>
                  </c:pt>
                  <c:pt idx="13">
                    <c:v>5.9389283474957774E-3</c:v>
                  </c:pt>
                  <c:pt idx="14">
                    <c:v>5.3275599100326785E-3</c:v>
                  </c:pt>
                  <c:pt idx="15">
                    <c:v>7.0016465392819154E-3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'AfCsx3 single-turnover 1-3'!$Q$31:$Q$47</c:f>
              <c:numCache>
                <c:formatCode>General</c:formatCode>
                <c:ptCount val="17"/>
                <c:pt idx="0">
                  <c:v>0.16666666666666666</c:v>
                </c:pt>
                <c:pt idx="1">
                  <c:v>0.25</c:v>
                </c:pt>
                <c:pt idx="2">
                  <c:v>0.33333333333333331</c:v>
                </c:pt>
                <c:pt idx="3">
                  <c:v>0.41666666666666669</c:v>
                </c:pt>
                <c:pt idx="4">
                  <c:v>0.5</c:v>
                </c:pt>
                <c:pt idx="5">
                  <c:v>0.58333333333333337</c:v>
                </c:pt>
                <c:pt idx="6">
                  <c:v>0.66666666666666663</c:v>
                </c:pt>
                <c:pt idx="7">
                  <c:v>0.75</c:v>
                </c:pt>
                <c:pt idx="8">
                  <c:v>0.83333333333333337</c:v>
                </c:pt>
                <c:pt idx="9">
                  <c:v>0.91666666666666663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10</c:v>
                </c:pt>
              </c:numCache>
            </c:numRef>
          </c:xVal>
          <c:yVal>
            <c:numRef>
              <c:f>'AfCsx3 single-turnover 1-3'!$U$31:$U$47</c:f>
              <c:numCache>
                <c:formatCode>General</c:formatCode>
                <c:ptCount val="17"/>
                <c:pt idx="0">
                  <c:v>0.40660190692923148</c:v>
                </c:pt>
                <c:pt idx="1">
                  <c:v>0.6261529341358838</c:v>
                </c:pt>
                <c:pt idx="2">
                  <c:v>0.71572238707342739</c:v>
                </c:pt>
                <c:pt idx="3">
                  <c:v>0.71188047486068406</c:v>
                </c:pt>
                <c:pt idx="4">
                  <c:v>0.8113109227448897</c:v>
                </c:pt>
                <c:pt idx="5">
                  <c:v>0.86112406833592248</c:v>
                </c:pt>
                <c:pt idx="6">
                  <c:v>0.85235511898372007</c:v>
                </c:pt>
                <c:pt idx="7">
                  <c:v>0.91037273435429888</c:v>
                </c:pt>
                <c:pt idx="8">
                  <c:v>0.93430230977779904</c:v>
                </c:pt>
                <c:pt idx="9">
                  <c:v>0.9234116643667466</c:v>
                </c:pt>
                <c:pt idx="10">
                  <c:v>0.94244745482381065</c:v>
                </c:pt>
                <c:pt idx="11">
                  <c:v>0.9752096459268077</c:v>
                </c:pt>
                <c:pt idx="12">
                  <c:v>0.98238962780347494</c:v>
                </c:pt>
                <c:pt idx="13">
                  <c:v>0.98489023054902802</c:v>
                </c:pt>
                <c:pt idx="14">
                  <c:v>0.98473729506856778</c:v>
                </c:pt>
                <c:pt idx="15">
                  <c:v>0.98287164630810064</c:v>
                </c:pt>
                <c:pt idx="16">
                  <c:v>0.98314072536416719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61-1043-B8F1-387F7FBF9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61631"/>
        <c:axId val="240463311"/>
      </c:scatterChart>
      <c:valAx>
        <c:axId val="24046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Time (min)</a:t>
                </a:r>
              </a:p>
            </c:rich>
          </c:tx>
          <c:layout>
            <c:manualLayout>
              <c:xMode val="edge"/>
              <c:yMode val="edge"/>
              <c:x val="0.76473032162447641"/>
              <c:y val="0.91345212509755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3311"/>
        <c:crosses val="autoZero"/>
        <c:crossBetween val="midCat"/>
      </c:valAx>
      <c:valAx>
        <c:axId val="24046331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Fraction of cA4 cut compared to no protein control</a:t>
                </a:r>
              </a:p>
            </c:rich>
          </c:tx>
          <c:layout>
            <c:manualLayout>
              <c:xMode val="edge"/>
              <c:yMode val="edge"/>
              <c:x val="1.9129901499297962E-2"/>
              <c:y val="0.14769085861693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AAfCsx3 (8 uM dimer) at 50 °C </a:t>
            </a:r>
            <a:r>
              <a:rPr lang="en-US" sz="1200" b="0" i="0" u="none" strike="noStrike" baseline="0">
                <a:effectLst/>
              </a:rPr>
              <a:t>, technical replicate 1</a:t>
            </a:r>
            <a:r>
              <a:rPr lang="en-US" sz="1200"/>
              <a:t>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7030A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'AfCsx3 single-turnover 1-3'!$G$4:$G$20</c:f>
              <c:numCache>
                <c:formatCode>General</c:formatCode>
                <c:ptCount val="17"/>
                <c:pt idx="0">
                  <c:v>0.16666666666666666</c:v>
                </c:pt>
                <c:pt idx="1">
                  <c:v>0.25</c:v>
                </c:pt>
                <c:pt idx="2">
                  <c:v>0.33333333333333331</c:v>
                </c:pt>
                <c:pt idx="3">
                  <c:v>0.41666666666666669</c:v>
                </c:pt>
                <c:pt idx="4">
                  <c:v>0.5</c:v>
                </c:pt>
                <c:pt idx="5">
                  <c:v>0.58333333333333337</c:v>
                </c:pt>
                <c:pt idx="6">
                  <c:v>0.66666666666666663</c:v>
                </c:pt>
                <c:pt idx="7">
                  <c:v>0.75</c:v>
                </c:pt>
                <c:pt idx="8">
                  <c:v>0.83333333333333337</c:v>
                </c:pt>
                <c:pt idx="9">
                  <c:v>0.91666666666666663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10</c:v>
                </c:pt>
              </c:numCache>
            </c:numRef>
          </c:xVal>
          <c:yVal>
            <c:numRef>
              <c:f>'AfCsx3 single-turnover 1-3'!$M$4:$M$20</c:f>
              <c:numCache>
                <c:formatCode>General</c:formatCode>
                <c:ptCount val="17"/>
                <c:pt idx="0">
                  <c:v>5.1387292871515416E-2</c:v>
                </c:pt>
                <c:pt idx="1">
                  <c:v>9.3521177669469754E-2</c:v>
                </c:pt>
                <c:pt idx="2">
                  <c:v>0.13131907508314039</c:v>
                </c:pt>
                <c:pt idx="3">
                  <c:v>0.17877488791368426</c:v>
                </c:pt>
                <c:pt idx="4">
                  <c:v>0.22316300885800805</c:v>
                </c:pt>
                <c:pt idx="5">
                  <c:v>0.28237949247447286</c:v>
                </c:pt>
                <c:pt idx="6">
                  <c:v>0.33445126673517639</c:v>
                </c:pt>
                <c:pt idx="7">
                  <c:v>0.38576511709223293</c:v>
                </c:pt>
                <c:pt idx="8">
                  <c:v>0.42154916391235453</c:v>
                </c:pt>
                <c:pt idx="9">
                  <c:v>0.47300979255668163</c:v>
                </c:pt>
                <c:pt idx="10">
                  <c:v>0.45497227814606517</c:v>
                </c:pt>
                <c:pt idx="11">
                  <c:v>0.55847658944902911</c:v>
                </c:pt>
                <c:pt idx="12">
                  <c:v>0.59006955822126295</c:v>
                </c:pt>
                <c:pt idx="13">
                  <c:v>0.60866145936784999</c:v>
                </c:pt>
                <c:pt idx="14">
                  <c:v>0.61460465725555979</c:v>
                </c:pt>
                <c:pt idx="15">
                  <c:v>0.62760814550168087</c:v>
                </c:pt>
                <c:pt idx="16">
                  <c:v>0.62867946771031236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86-B24D-90DF-F06A31D02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61631"/>
        <c:axId val="240463311"/>
      </c:scatterChart>
      <c:valAx>
        <c:axId val="24046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Time (min)</a:t>
                </a:r>
              </a:p>
            </c:rich>
          </c:tx>
          <c:layout>
            <c:manualLayout>
              <c:xMode val="edge"/>
              <c:yMode val="edge"/>
              <c:x val="0.76473032162447641"/>
              <c:y val="0.91345212509755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3311"/>
        <c:crosses val="autoZero"/>
        <c:crossBetween val="midCat"/>
      </c:valAx>
      <c:valAx>
        <c:axId val="24046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Fraction</a:t>
                </a:r>
                <a:r>
                  <a:rPr lang="en-US" sz="1400" baseline="0"/>
                  <a:t> cA4 converted to A2-P</a:t>
                </a:r>
                <a:r>
                  <a:rPr lang="en-US" sz="1400"/>
                  <a:t> </a:t>
                </a:r>
              </a:p>
            </c:rich>
          </c:tx>
          <c:layout>
            <c:manualLayout>
              <c:xMode val="edge"/>
              <c:yMode val="edge"/>
              <c:x val="1.9129775444736076E-2"/>
              <c:y val="0.134378345055622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AfCsx3</a:t>
            </a:r>
            <a:r>
              <a:rPr lang="en-US" sz="1200" baseline="0"/>
              <a:t> </a:t>
            </a:r>
            <a:r>
              <a:rPr lang="en-US" sz="1200"/>
              <a:t>(8 uM dimer) at 50 °C,</a:t>
            </a:r>
            <a:r>
              <a:rPr lang="en-US" sz="1200" baseline="0"/>
              <a:t> </a:t>
            </a:r>
            <a:r>
              <a:rPr lang="en-US" sz="1200" b="0" i="0" u="none" strike="noStrike" baseline="0">
                <a:effectLst/>
              </a:rPr>
              <a:t>technical replicate 2</a:t>
            </a:r>
            <a:r>
              <a:rPr lang="en-US" sz="1200"/>
              <a:t>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7030A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'AfCsx3 single-turnover 1-3'!$G$71:$G$87</c:f>
              <c:numCache>
                <c:formatCode>General</c:formatCode>
                <c:ptCount val="17"/>
                <c:pt idx="0">
                  <c:v>0.16666666666666666</c:v>
                </c:pt>
                <c:pt idx="1">
                  <c:v>0.25</c:v>
                </c:pt>
                <c:pt idx="2">
                  <c:v>0.33333333333333331</c:v>
                </c:pt>
                <c:pt idx="3">
                  <c:v>0.41666666666666669</c:v>
                </c:pt>
                <c:pt idx="4">
                  <c:v>0.5</c:v>
                </c:pt>
                <c:pt idx="5">
                  <c:v>0.58333333333333337</c:v>
                </c:pt>
                <c:pt idx="6">
                  <c:v>0.66666666666666663</c:v>
                </c:pt>
                <c:pt idx="7">
                  <c:v>0.75</c:v>
                </c:pt>
                <c:pt idx="8">
                  <c:v>0.83333333333333337</c:v>
                </c:pt>
                <c:pt idx="9">
                  <c:v>0.91666666666666663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10</c:v>
                </c:pt>
              </c:numCache>
            </c:numRef>
          </c:xVal>
          <c:yVal>
            <c:numRef>
              <c:f>'AfCsx3 single-turnover 1-3'!$M$71:$M$87</c:f>
              <c:numCache>
                <c:formatCode>General</c:formatCode>
                <c:ptCount val="17"/>
                <c:pt idx="0">
                  <c:v>0.11984974225730634</c:v>
                </c:pt>
                <c:pt idx="1">
                  <c:v>0.16523061919953191</c:v>
                </c:pt>
                <c:pt idx="2">
                  <c:v>0.25958686234019968</c:v>
                </c:pt>
                <c:pt idx="3">
                  <c:v>0.33469386648935723</c:v>
                </c:pt>
                <c:pt idx="4">
                  <c:v>0.36012180591630072</c:v>
                </c:pt>
                <c:pt idx="5">
                  <c:v>0.44867162693050827</c:v>
                </c:pt>
                <c:pt idx="6">
                  <c:v>0.51180431317970754</c:v>
                </c:pt>
                <c:pt idx="7">
                  <c:v>0.53929213360187067</c:v>
                </c:pt>
                <c:pt idx="8">
                  <c:v>0.62014025222152291</c:v>
                </c:pt>
                <c:pt idx="9">
                  <c:v>0.62121788887069596</c:v>
                </c:pt>
                <c:pt idx="10">
                  <c:v>0.61003328862331341</c:v>
                </c:pt>
                <c:pt idx="11">
                  <c:v>0.69546442111085482</c:v>
                </c:pt>
                <c:pt idx="12">
                  <c:v>0.70464827335731739</c:v>
                </c:pt>
                <c:pt idx="13">
                  <c:v>0.71403413726657572</c:v>
                </c:pt>
                <c:pt idx="14">
                  <c:v>0.71216768498119609</c:v>
                </c:pt>
                <c:pt idx="15">
                  <c:v>0.73798807095563279</c:v>
                </c:pt>
                <c:pt idx="16">
                  <c:v>0.7401266796704874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FF-FA4C-94D0-867331BF1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61631"/>
        <c:axId val="240463311"/>
      </c:scatterChart>
      <c:valAx>
        <c:axId val="24046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Time (min)</a:t>
                </a:r>
              </a:p>
            </c:rich>
          </c:tx>
          <c:layout>
            <c:manualLayout>
              <c:xMode val="edge"/>
              <c:yMode val="edge"/>
              <c:x val="0.76473032162447641"/>
              <c:y val="0.91345212509755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3311"/>
        <c:crosses val="autoZero"/>
        <c:crossBetween val="midCat"/>
      </c:valAx>
      <c:valAx>
        <c:axId val="24046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Fraction</a:t>
                </a:r>
                <a:r>
                  <a:rPr lang="en-US" sz="1400" baseline="0"/>
                  <a:t> cA4 converted to A2-P</a:t>
                </a:r>
                <a:r>
                  <a:rPr lang="en-US" sz="1400"/>
                  <a:t> </a:t>
                </a:r>
              </a:p>
            </c:rich>
          </c:tx>
          <c:layout>
            <c:manualLayout>
              <c:xMode val="edge"/>
              <c:yMode val="edge"/>
              <c:x val="1.9129775444736076E-2"/>
              <c:y val="0.1345783217452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AfCsx3</a:t>
            </a:r>
            <a:r>
              <a:rPr lang="en-US" sz="1200" baseline="0"/>
              <a:t> </a:t>
            </a:r>
            <a:r>
              <a:rPr lang="en-US" sz="1200"/>
              <a:t>(8 uM dimer) at 50 °C,</a:t>
            </a:r>
            <a:r>
              <a:rPr lang="en-US" sz="1200" b="0" i="0" u="none" strike="noStrike" baseline="0">
                <a:effectLst/>
              </a:rPr>
              <a:t> technical replicate 3</a:t>
            </a:r>
            <a:r>
              <a:rPr lang="en-US" sz="1200"/>
              <a:t>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7030A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'AfCsx3 single-turnover 1-3'!$G$138:$G$154</c:f>
              <c:numCache>
                <c:formatCode>General</c:formatCode>
                <c:ptCount val="17"/>
                <c:pt idx="0">
                  <c:v>0.16666666666666666</c:v>
                </c:pt>
                <c:pt idx="1">
                  <c:v>0.25</c:v>
                </c:pt>
                <c:pt idx="2">
                  <c:v>0.33333333333333331</c:v>
                </c:pt>
                <c:pt idx="3">
                  <c:v>0.41666666666666669</c:v>
                </c:pt>
                <c:pt idx="4">
                  <c:v>0.5</c:v>
                </c:pt>
                <c:pt idx="5">
                  <c:v>0.58333333333333337</c:v>
                </c:pt>
                <c:pt idx="6">
                  <c:v>0.66666666666666663</c:v>
                </c:pt>
                <c:pt idx="7">
                  <c:v>0.75</c:v>
                </c:pt>
                <c:pt idx="8">
                  <c:v>0.83333333333333337</c:v>
                </c:pt>
                <c:pt idx="9">
                  <c:v>0.91666666666666663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10</c:v>
                </c:pt>
              </c:numCache>
            </c:numRef>
          </c:xVal>
          <c:yVal>
            <c:numRef>
              <c:f>'AfCsx3 single-turnover 1-3'!$M$138:$M$154</c:f>
              <c:numCache>
                <c:formatCode>General</c:formatCode>
                <c:ptCount val="17"/>
                <c:pt idx="0">
                  <c:v>0.11524158058588276</c:v>
                </c:pt>
                <c:pt idx="1">
                  <c:v>0.17983969252941334</c:v>
                </c:pt>
                <c:pt idx="2">
                  <c:v>0.24952509214199781</c:v>
                </c:pt>
                <c:pt idx="3">
                  <c:v>0.35065400776326316</c:v>
                </c:pt>
                <c:pt idx="4">
                  <c:v>0.38855584750887723</c:v>
                </c:pt>
                <c:pt idx="5">
                  <c:v>0.47752878162779439</c:v>
                </c:pt>
                <c:pt idx="6">
                  <c:v>0.54336036565797385</c:v>
                </c:pt>
                <c:pt idx="7">
                  <c:v>0.5802592160839668</c:v>
                </c:pt>
                <c:pt idx="8">
                  <c:v>0.62179485347847252</c:v>
                </c:pt>
                <c:pt idx="9">
                  <c:v>0.67801719956355078</c:v>
                </c:pt>
                <c:pt idx="10">
                  <c:v>0.6800128123747996</c:v>
                </c:pt>
                <c:pt idx="11">
                  <c:v>0.76670209397576217</c:v>
                </c:pt>
                <c:pt idx="12">
                  <c:v>0.78072185616089751</c:v>
                </c:pt>
                <c:pt idx="13">
                  <c:v>0.79813898672743</c:v>
                </c:pt>
                <c:pt idx="14">
                  <c:v>0.79594540912917344</c:v>
                </c:pt>
                <c:pt idx="15">
                  <c:v>0.80612307207081124</c:v>
                </c:pt>
                <c:pt idx="16">
                  <c:v>0.82441620070298949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EA-C049-8102-405A42082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61631"/>
        <c:axId val="240463311"/>
      </c:scatterChart>
      <c:valAx>
        <c:axId val="24046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Time (min)</a:t>
                </a:r>
              </a:p>
            </c:rich>
          </c:tx>
          <c:layout>
            <c:manualLayout>
              <c:xMode val="edge"/>
              <c:yMode val="edge"/>
              <c:x val="0.76473032162447641"/>
              <c:y val="0.91345212509755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3311"/>
        <c:crosses val="autoZero"/>
        <c:crossBetween val="midCat"/>
      </c:valAx>
      <c:valAx>
        <c:axId val="24046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Fraction</a:t>
                </a:r>
                <a:r>
                  <a:rPr lang="en-US" sz="1400" baseline="0"/>
                  <a:t> cA4 converted to A2-P</a:t>
                </a:r>
                <a:r>
                  <a:rPr lang="en-US" sz="1400"/>
                  <a:t> </a:t>
                </a:r>
              </a:p>
            </c:rich>
          </c:tx>
          <c:layout>
            <c:manualLayout>
              <c:xMode val="edge"/>
              <c:yMode val="edge"/>
              <c:x val="1.4198606931329133E-2"/>
              <c:y val="0.127565804274465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AfCsx3 (8 uM dimer) at 50 °C,</a:t>
            </a:r>
            <a:r>
              <a:rPr lang="en-US" sz="1200" baseline="0"/>
              <a:t> </a:t>
            </a:r>
            <a:r>
              <a:rPr lang="en-US" sz="1200" b="0" i="0" u="none" strike="noStrike" baseline="0">
                <a:effectLst/>
              </a:rPr>
              <a:t>average of three technical replicates 1-3: fraction cA4 converted to A2-P</a:t>
            </a:r>
            <a:r>
              <a:rPr lang="en-US" sz="1200"/>
              <a:t>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7030A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'AfCsx3 single-turnover 1-3'!$V$56:$V$72</c:f>
                <c:numCache>
                  <c:formatCode>General</c:formatCode>
                  <c:ptCount val="17"/>
                  <c:pt idx="0">
                    <c:v>3.8265981823287824E-2</c:v>
                  </c:pt>
                  <c:pt idx="1">
                    <c:v>4.6199846745304161E-2</c:v>
                  </c:pt>
                  <c:pt idx="2">
                    <c:v>7.1328497035736571E-2</c:v>
                  </c:pt>
                  <c:pt idx="3">
                    <c:v>9.4963050559880191E-2</c:v>
                  </c:pt>
                  <c:pt idx="4">
                    <c:v>8.8431704241121525E-2</c:v>
                  </c:pt>
                  <c:pt idx="5">
                    <c:v>0.1053320578110117</c:v>
                  </c:pt>
                  <c:pt idx="6">
                    <c:v>0.11261505164638085</c:v>
                  </c:pt>
                  <c:pt idx="7">
                    <c:v>0.10253194720675404</c:v>
                  </c:pt>
                  <c:pt idx="8">
                    <c:v>0.11513723279269071</c:v>
                  </c:pt>
                  <c:pt idx="9">
                    <c:v>0.10584567258977255</c:v>
                  </c:pt>
                  <c:pt idx="10">
                    <c:v>0.1151696522242036</c:v>
                  </c:pt>
                  <c:pt idx="11">
                    <c:v>0.10582873963313608</c:v>
                  </c:pt>
                  <c:pt idx="12">
                    <c:v>9.5972019075408907E-2</c:v>
                  </c:pt>
                  <c:pt idx="13">
                    <c:v>9.4937488489952787E-2</c:v>
                  </c:pt>
                  <c:pt idx="14">
                    <c:v>9.0757662424444385E-2</c:v>
                  </c:pt>
                  <c:pt idx="16">
                    <c:v>9.8181866156833789E-2</c:v>
                  </c:pt>
                </c:numCache>
              </c:numRef>
            </c:plus>
            <c:minus>
              <c:numRef>
                <c:f>'AfCsx3 single-turnover 1-3'!$V$56:$V$72</c:f>
                <c:numCache>
                  <c:formatCode>General</c:formatCode>
                  <c:ptCount val="17"/>
                  <c:pt idx="0">
                    <c:v>3.8265981823287824E-2</c:v>
                  </c:pt>
                  <c:pt idx="1">
                    <c:v>4.6199846745304161E-2</c:v>
                  </c:pt>
                  <c:pt idx="2">
                    <c:v>7.1328497035736571E-2</c:v>
                  </c:pt>
                  <c:pt idx="3">
                    <c:v>9.4963050559880191E-2</c:v>
                  </c:pt>
                  <c:pt idx="4">
                    <c:v>8.8431704241121525E-2</c:v>
                  </c:pt>
                  <c:pt idx="5">
                    <c:v>0.1053320578110117</c:v>
                  </c:pt>
                  <c:pt idx="6">
                    <c:v>0.11261505164638085</c:v>
                  </c:pt>
                  <c:pt idx="7">
                    <c:v>0.10253194720675404</c:v>
                  </c:pt>
                  <c:pt idx="8">
                    <c:v>0.11513723279269071</c:v>
                  </c:pt>
                  <c:pt idx="9">
                    <c:v>0.10584567258977255</c:v>
                  </c:pt>
                  <c:pt idx="10">
                    <c:v>0.1151696522242036</c:v>
                  </c:pt>
                  <c:pt idx="11">
                    <c:v>0.10582873963313608</c:v>
                  </c:pt>
                  <c:pt idx="12">
                    <c:v>9.5972019075408907E-2</c:v>
                  </c:pt>
                  <c:pt idx="13">
                    <c:v>9.4937488489952787E-2</c:v>
                  </c:pt>
                  <c:pt idx="14">
                    <c:v>9.0757662424444385E-2</c:v>
                  </c:pt>
                  <c:pt idx="16">
                    <c:v>9.8181866156833789E-2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'AfCsx3 single-turnover 1-3'!$Q$56:$Q$72</c:f>
              <c:numCache>
                <c:formatCode>General</c:formatCode>
                <c:ptCount val="17"/>
                <c:pt idx="0">
                  <c:v>0.16666666666666666</c:v>
                </c:pt>
                <c:pt idx="1">
                  <c:v>0.25</c:v>
                </c:pt>
                <c:pt idx="2">
                  <c:v>0.33333333333333331</c:v>
                </c:pt>
                <c:pt idx="3">
                  <c:v>0.41666666666666669</c:v>
                </c:pt>
                <c:pt idx="4">
                  <c:v>0.5</c:v>
                </c:pt>
                <c:pt idx="5">
                  <c:v>0.58333333333333337</c:v>
                </c:pt>
                <c:pt idx="6">
                  <c:v>0.66666666666666663</c:v>
                </c:pt>
                <c:pt idx="7">
                  <c:v>0.75</c:v>
                </c:pt>
                <c:pt idx="8">
                  <c:v>0.83333333333333337</c:v>
                </c:pt>
                <c:pt idx="9">
                  <c:v>0.91666666666666663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10</c:v>
                </c:pt>
              </c:numCache>
            </c:numRef>
          </c:xVal>
          <c:yVal>
            <c:numRef>
              <c:f>'AfCsx3 single-turnover 1-3'!$U$56:$U$72</c:f>
              <c:numCache>
                <c:formatCode>General</c:formatCode>
                <c:ptCount val="17"/>
                <c:pt idx="0">
                  <c:v>9.5492871904901508E-2</c:v>
                </c:pt>
                <c:pt idx="1">
                  <c:v>0.14619716313280501</c:v>
                </c:pt>
                <c:pt idx="2">
                  <c:v>0.21347700985511264</c:v>
                </c:pt>
                <c:pt idx="3">
                  <c:v>0.28804092072210158</c:v>
                </c:pt>
                <c:pt idx="4">
                  <c:v>0.3239468874277287</c:v>
                </c:pt>
                <c:pt idx="5">
                  <c:v>0.40285996701092519</c:v>
                </c:pt>
                <c:pt idx="6">
                  <c:v>0.46320531519095259</c:v>
                </c:pt>
                <c:pt idx="7">
                  <c:v>0.50177215559269017</c:v>
                </c:pt>
                <c:pt idx="8">
                  <c:v>0.55449475653744995</c:v>
                </c:pt>
                <c:pt idx="9">
                  <c:v>0.59074829366364279</c:v>
                </c:pt>
                <c:pt idx="10">
                  <c:v>0.58167279304805941</c:v>
                </c:pt>
                <c:pt idx="11">
                  <c:v>0.67354770151188204</c:v>
                </c:pt>
                <c:pt idx="12">
                  <c:v>0.69181322924649269</c:v>
                </c:pt>
                <c:pt idx="13">
                  <c:v>0.70694486112061872</c:v>
                </c:pt>
                <c:pt idx="14">
                  <c:v>0.70757258378864307</c:v>
                </c:pt>
                <c:pt idx="16">
                  <c:v>0.73107411602792982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EF-5D44-8C63-48EBF82B5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61631"/>
        <c:axId val="240463311"/>
      </c:scatterChart>
      <c:valAx>
        <c:axId val="24046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Time (min)</a:t>
                </a:r>
              </a:p>
            </c:rich>
          </c:tx>
          <c:layout>
            <c:manualLayout>
              <c:xMode val="edge"/>
              <c:yMode val="edge"/>
              <c:x val="0.76473032162447641"/>
              <c:y val="0.91345212509755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3311"/>
        <c:crosses val="autoZero"/>
        <c:crossBetween val="midCat"/>
      </c:valAx>
      <c:valAx>
        <c:axId val="24046331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Fraction of cA4</a:t>
                </a:r>
                <a:r>
                  <a:rPr lang="en-US" sz="1400" baseline="0"/>
                  <a:t> and cleavage products converted to A2-P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1.9129901499297962E-2"/>
              <c:y val="0.14769085861693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046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746718</xdr:colOff>
      <xdr:row>21</xdr:row>
      <xdr:rowOff>61126</xdr:rowOff>
    </xdr:from>
    <xdr:to>
      <xdr:col>13</xdr:col>
      <xdr:colOff>685800</xdr:colOff>
      <xdr:row>46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D28151-32C4-C448-8043-947664BAA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762000</xdr:colOff>
      <xdr:row>88</xdr:row>
      <xdr:rowOff>16934</xdr:rowOff>
    </xdr:from>
    <xdr:to>
      <xdr:col>13</xdr:col>
      <xdr:colOff>812800</xdr:colOff>
      <xdr:row>113</xdr:row>
      <xdr:rowOff>126999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324200E-6090-1B42-BED5-D422A6EA4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213990</xdr:colOff>
      <xdr:row>1</xdr:row>
      <xdr:rowOff>39688</xdr:rowOff>
    </xdr:from>
    <xdr:to>
      <xdr:col>29</xdr:col>
      <xdr:colOff>257968</xdr:colOff>
      <xdr:row>20</xdr:row>
      <xdr:rowOff>114772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9124C37-21FC-634A-B74B-EB7B7BCFA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812800</xdr:colOff>
      <xdr:row>157</xdr:row>
      <xdr:rowOff>12701</xdr:rowOff>
    </xdr:from>
    <xdr:to>
      <xdr:col>13</xdr:col>
      <xdr:colOff>711200</xdr:colOff>
      <xdr:row>180</xdr:row>
      <xdr:rowOff>63501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D3CA15B-010E-274A-948B-BF637CBD9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221974</xdr:colOff>
      <xdr:row>22</xdr:row>
      <xdr:rowOff>177670</xdr:rowOff>
    </xdr:from>
    <xdr:to>
      <xdr:col>29</xdr:col>
      <xdr:colOff>265952</xdr:colOff>
      <xdr:row>49</xdr:row>
      <xdr:rowOff>105540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D4A4661-6707-E24D-81B9-8B1569C3A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774700</xdr:colOff>
      <xdr:row>47</xdr:row>
      <xdr:rowOff>88901</xdr:rowOff>
    </xdr:from>
    <xdr:to>
      <xdr:col>11</xdr:col>
      <xdr:colOff>114300</xdr:colOff>
      <xdr:row>65</xdr:row>
      <xdr:rowOff>190501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1DAC86-B0C1-844F-8737-9807AE3E3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783028</xdr:colOff>
      <xdr:row>114</xdr:row>
      <xdr:rowOff>38101</xdr:rowOff>
    </xdr:from>
    <xdr:to>
      <xdr:col>11</xdr:col>
      <xdr:colOff>330200</xdr:colOff>
      <xdr:row>132</xdr:row>
      <xdr:rowOff>165517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BE3049D-E32B-5A46-842C-20818BA8D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</xdr:colOff>
      <xdr:row>180</xdr:row>
      <xdr:rowOff>201118</xdr:rowOff>
    </xdr:from>
    <xdr:to>
      <xdr:col>11</xdr:col>
      <xdr:colOff>419100</xdr:colOff>
      <xdr:row>200</xdr:row>
      <xdr:rowOff>63500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D5A7913-CB6C-E448-8067-F539AAFF75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218281</xdr:colOff>
      <xdr:row>51</xdr:row>
      <xdr:rowOff>138907</xdr:rowOff>
    </xdr:from>
    <xdr:to>
      <xdr:col>29</xdr:col>
      <xdr:colOff>297656</xdr:colOff>
      <xdr:row>73</xdr:row>
      <xdr:rowOff>79376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758BB2C-6C64-9F40-BD3B-94800DF7A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746718</xdr:colOff>
      <xdr:row>21</xdr:row>
      <xdr:rowOff>61126</xdr:rowOff>
    </xdr:from>
    <xdr:to>
      <xdr:col>13</xdr:col>
      <xdr:colOff>685800</xdr:colOff>
      <xdr:row>46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A7F900-E8F1-1D41-BF3C-5F7F8CEE9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762000</xdr:colOff>
      <xdr:row>88</xdr:row>
      <xdr:rowOff>16934</xdr:rowOff>
    </xdr:from>
    <xdr:to>
      <xdr:col>13</xdr:col>
      <xdr:colOff>812800</xdr:colOff>
      <xdr:row>113</xdr:row>
      <xdr:rowOff>126999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A85A1A-8647-074B-AC9D-6338A6A00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213990</xdr:colOff>
      <xdr:row>1</xdr:row>
      <xdr:rowOff>39688</xdr:rowOff>
    </xdr:from>
    <xdr:to>
      <xdr:col>29</xdr:col>
      <xdr:colOff>257968</xdr:colOff>
      <xdr:row>20</xdr:row>
      <xdr:rowOff>114772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69FD8D-8C2E-6B45-88CF-14F9CA133D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812800</xdr:colOff>
      <xdr:row>157</xdr:row>
      <xdr:rowOff>12701</xdr:rowOff>
    </xdr:from>
    <xdr:to>
      <xdr:col>13</xdr:col>
      <xdr:colOff>711200</xdr:colOff>
      <xdr:row>180</xdr:row>
      <xdr:rowOff>63501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1484255-F9DC-C840-93B4-B2ABAA991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221974</xdr:colOff>
      <xdr:row>22</xdr:row>
      <xdr:rowOff>177670</xdr:rowOff>
    </xdr:from>
    <xdr:to>
      <xdr:col>29</xdr:col>
      <xdr:colOff>265952</xdr:colOff>
      <xdr:row>49</xdr:row>
      <xdr:rowOff>105540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9951393-EE78-CC49-8540-108FE6AB3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774700</xdr:colOff>
      <xdr:row>47</xdr:row>
      <xdr:rowOff>88901</xdr:rowOff>
    </xdr:from>
    <xdr:to>
      <xdr:col>11</xdr:col>
      <xdr:colOff>114300</xdr:colOff>
      <xdr:row>65</xdr:row>
      <xdr:rowOff>190501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F41A165-33D7-244C-AD7A-2E6037C3E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783028</xdr:colOff>
      <xdr:row>114</xdr:row>
      <xdr:rowOff>38101</xdr:rowOff>
    </xdr:from>
    <xdr:to>
      <xdr:col>11</xdr:col>
      <xdr:colOff>330200</xdr:colOff>
      <xdr:row>132</xdr:row>
      <xdr:rowOff>165517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564FE0C-FB52-814C-82AF-73C4C1A73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</xdr:colOff>
      <xdr:row>180</xdr:row>
      <xdr:rowOff>201118</xdr:rowOff>
    </xdr:from>
    <xdr:to>
      <xdr:col>11</xdr:col>
      <xdr:colOff>419100</xdr:colOff>
      <xdr:row>200</xdr:row>
      <xdr:rowOff>63500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5F86122-6210-9C46-8CFC-77D3F0221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218281</xdr:colOff>
      <xdr:row>51</xdr:row>
      <xdr:rowOff>138907</xdr:rowOff>
    </xdr:from>
    <xdr:to>
      <xdr:col>29</xdr:col>
      <xdr:colOff>297656</xdr:colOff>
      <xdr:row>73</xdr:row>
      <xdr:rowOff>79376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19E1451-05FC-2C44-A896-94D9863D4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472873</xdr:colOff>
      <xdr:row>23</xdr:row>
      <xdr:rowOff>67553</xdr:rowOff>
    </xdr:from>
    <xdr:to>
      <xdr:col>7</xdr:col>
      <xdr:colOff>486774</xdr:colOff>
      <xdr:row>49</xdr:row>
      <xdr:rowOff>77562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9AA71A-6671-0949-A5F5-D49831D40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53DE2-37D5-3643-BFB5-B934E42961B8}">
  <sheetPr>
    <tabColor rgb="FF00B050"/>
  </sheetPr>
  <dimension ref="A1:AN199"/>
  <sheetViews>
    <sheetView topLeftCell="I18" zoomScale="76" zoomScaleNormal="76" workbookViewId="0">
      <selection activeCell="AI54" sqref="AI54"/>
    </sheetView>
  </sheetViews>
  <sheetFormatPr baseColWidth="10" defaultRowHeight="16" x14ac:dyDescent="0.2"/>
  <cols>
    <col min="1" max="1" width="11" style="1" bestFit="1" customWidth="1"/>
    <col min="2" max="2" width="14.33203125" style="1" bestFit="1" customWidth="1"/>
    <col min="3" max="5" width="11.1640625" style="1" bestFit="1" customWidth="1"/>
    <col min="6" max="6" width="10.83203125" style="1"/>
    <col min="7" max="7" width="11" style="1" bestFit="1" customWidth="1"/>
    <col min="8" max="8" width="14.5" style="5" bestFit="1" customWidth="1"/>
    <col min="9" max="9" width="13.33203125" style="5" bestFit="1" customWidth="1"/>
    <col min="10" max="10" width="13.33203125" style="5" customWidth="1"/>
    <col min="11" max="11" width="13.1640625" style="5" customWidth="1"/>
    <col min="12" max="12" width="10.83203125" style="5"/>
    <col min="13" max="13" width="11" style="5" bestFit="1" customWidth="1"/>
    <col min="14" max="15" width="10.83203125" style="5"/>
    <col min="16" max="16" width="10.83203125" style="1"/>
    <col min="17" max="17" width="11" style="1" bestFit="1" customWidth="1"/>
    <col min="18" max="20" width="13.33203125" style="1" bestFit="1" customWidth="1"/>
    <col min="21" max="16384" width="10.83203125" style="1"/>
  </cols>
  <sheetData>
    <row r="1" spans="1:27" x14ac:dyDescent="0.2">
      <c r="A1" s="21" t="s">
        <v>28</v>
      </c>
      <c r="B1" s="21"/>
      <c r="C1" s="21"/>
      <c r="D1" s="21"/>
      <c r="E1" s="21"/>
    </row>
    <row r="2" spans="1:27" ht="68" x14ac:dyDescent="0.2">
      <c r="A2" s="2" t="s">
        <v>0</v>
      </c>
      <c r="B2" s="2" t="s">
        <v>9</v>
      </c>
      <c r="C2" s="2" t="s">
        <v>10</v>
      </c>
      <c r="D2" s="2" t="s">
        <v>11</v>
      </c>
      <c r="E2" s="2" t="s">
        <v>12</v>
      </c>
      <c r="G2" s="3" t="s">
        <v>2</v>
      </c>
      <c r="H2" s="6" t="s">
        <v>20</v>
      </c>
      <c r="I2" s="6" t="s">
        <v>24</v>
      </c>
      <c r="J2" s="6" t="s">
        <v>17</v>
      </c>
      <c r="K2" s="17" t="s">
        <v>15</v>
      </c>
      <c r="L2" s="6" t="s">
        <v>16</v>
      </c>
      <c r="M2" s="6" t="s">
        <v>18</v>
      </c>
      <c r="Q2" s="26" t="s">
        <v>14</v>
      </c>
      <c r="R2" s="26"/>
      <c r="S2" s="26"/>
      <c r="T2" s="26"/>
      <c r="U2" s="26"/>
      <c r="V2" s="26"/>
      <c r="W2" s="5"/>
      <c r="X2" s="5"/>
      <c r="Y2" s="5"/>
      <c r="Z2" s="5"/>
      <c r="AA2" s="5"/>
    </row>
    <row r="3" spans="1:27" x14ac:dyDescent="0.2">
      <c r="A3" s="2" t="s">
        <v>1</v>
      </c>
      <c r="B3" s="4">
        <v>8.0509999999999997E-6</v>
      </c>
      <c r="C3" s="1">
        <v>7.7590000000000003</v>
      </c>
      <c r="D3" s="4">
        <v>2.3280000000000001E-5</v>
      </c>
      <c r="E3" s="1">
        <v>168.36</v>
      </c>
      <c r="G3" s="14" t="s">
        <v>22</v>
      </c>
      <c r="H3" s="18">
        <f>(C4-$C$3)/B4</f>
        <v>115961992.29909329</v>
      </c>
      <c r="I3" s="18">
        <f>(C26-$C$25)/B26</f>
        <v>1758575.3803596129</v>
      </c>
      <c r="J3" s="18">
        <f>(C48-$C$47)/B48</f>
        <v>179831.93277310923</v>
      </c>
      <c r="K3" s="14">
        <f>(I3+J3)/(I3+J3+H3)</f>
        <v>1.6441058041432741E-2</v>
      </c>
      <c r="L3" s="15">
        <f t="shared" ref="L3:L20" si="0">1-(H3/$H$3)</f>
        <v>0</v>
      </c>
      <c r="M3" s="15">
        <f>J3/(I3+H3+J3)</f>
        <v>1.5252868808297154E-3</v>
      </c>
      <c r="Q3" s="26" t="s">
        <v>2</v>
      </c>
      <c r="R3" s="32" t="s">
        <v>3</v>
      </c>
      <c r="S3" s="34" t="s">
        <v>4</v>
      </c>
      <c r="T3" s="36" t="s">
        <v>5</v>
      </c>
      <c r="U3" s="26" t="s">
        <v>6</v>
      </c>
      <c r="V3" s="26" t="s">
        <v>7</v>
      </c>
      <c r="W3" s="5"/>
      <c r="X3" s="5"/>
      <c r="Y3" s="5"/>
      <c r="Z3" s="5"/>
      <c r="AA3" s="5"/>
    </row>
    <row r="4" spans="1:27" x14ac:dyDescent="0.2">
      <c r="A4" s="2" t="s">
        <v>21</v>
      </c>
      <c r="B4" s="5">
        <v>8.0509999999999997E-6</v>
      </c>
      <c r="C4" s="1">
        <v>941.36900000000003</v>
      </c>
      <c r="D4" s="1">
        <v>4.3650000000000002</v>
      </c>
      <c r="E4" s="1">
        <v>3646.857</v>
      </c>
      <c r="G4" s="14">
        <f>A5/60</f>
        <v>0.16666666666666666</v>
      </c>
      <c r="H4" s="18">
        <f t="shared" ref="H4:H20" si="1">(C5-$C$3)/B5</f>
        <v>70180598.683393374</v>
      </c>
      <c r="I4" s="18">
        <f t="shared" ref="I4:I20" si="2">(C27-$C$25)/B27</f>
        <v>4046611.3416320886</v>
      </c>
      <c r="J4" s="18">
        <f t="shared" ref="J4:J20" si="3">(C49-$C$47)/B49</f>
        <v>4020961.7180205416</v>
      </c>
      <c r="K4" s="14">
        <f t="shared" ref="K4:K20" si="4">(I4+J4)/(I4+J4+H4)</f>
        <v>0.1031023841188929</v>
      </c>
      <c r="L4" s="15">
        <f t="shared" si="0"/>
        <v>0.39479654245348705</v>
      </c>
      <c r="M4" s="15">
        <f t="shared" ref="M4:M20" si="5">J4/(I4+H4+J4)</f>
        <v>5.1387292871515416E-2</v>
      </c>
      <c r="Q4" s="26"/>
      <c r="R4" s="33"/>
      <c r="S4" s="35"/>
      <c r="T4" s="37"/>
      <c r="U4" s="26"/>
      <c r="V4" s="26"/>
      <c r="W4" s="5"/>
      <c r="X4" s="5"/>
      <c r="Y4" s="5"/>
      <c r="Z4" s="5"/>
      <c r="AA4" s="5"/>
    </row>
    <row r="5" spans="1:27" x14ac:dyDescent="0.2">
      <c r="A5" s="2">
        <v>10</v>
      </c>
      <c r="B5" s="5">
        <v>8.0509999999999997E-6</v>
      </c>
      <c r="C5" s="5">
        <v>572.78300000000002</v>
      </c>
      <c r="D5" s="5">
        <v>2.355</v>
      </c>
      <c r="E5" s="5">
        <v>2319.558</v>
      </c>
      <c r="G5" s="14">
        <f t="shared" ref="G5:G20" si="6">A6/60</f>
        <v>0.25</v>
      </c>
      <c r="H5" s="18">
        <f t="shared" si="1"/>
        <v>41970438.454850331</v>
      </c>
      <c r="I5" s="18">
        <f t="shared" si="2"/>
        <v>4174273.8589211614</v>
      </c>
      <c r="J5" s="18">
        <f t="shared" si="3"/>
        <v>4760737.628384687</v>
      </c>
      <c r="K5" s="14">
        <f t="shared" si="4"/>
        <v>0.17552170735075898</v>
      </c>
      <c r="L5" s="15">
        <f t="shared" si="0"/>
        <v>0.63806728719700945</v>
      </c>
      <c r="M5" s="15">
        <f t="shared" si="5"/>
        <v>9.3521177669469754E-2</v>
      </c>
      <c r="Q5" s="15" t="s">
        <v>22</v>
      </c>
      <c r="R5" s="15">
        <v>1.6441058041432741E-2</v>
      </c>
      <c r="S5" s="15">
        <v>2.0405718812355682E-2</v>
      </c>
      <c r="T5" s="15">
        <v>1.5807140038864419E-2</v>
      </c>
      <c r="U5" s="15">
        <f>AVERAGE(R5:T5)</f>
        <v>1.7551305630884282E-2</v>
      </c>
      <c r="V5" s="15">
        <f>STDEV(R5:T5)</f>
        <v>2.4922317240604493E-3</v>
      </c>
      <c r="W5" s="5"/>
      <c r="X5" s="5"/>
      <c r="Y5" s="5"/>
      <c r="Z5" s="5"/>
      <c r="AA5" s="5"/>
    </row>
    <row r="6" spans="1:27" x14ac:dyDescent="0.2">
      <c r="A6" s="2">
        <v>15</v>
      </c>
      <c r="B6" s="5">
        <v>8.0509999999999997E-6</v>
      </c>
      <c r="C6" s="5">
        <v>345.66300000000001</v>
      </c>
      <c r="D6" s="5">
        <v>0.96</v>
      </c>
      <c r="E6" s="5">
        <v>1561.4169999999999</v>
      </c>
      <c r="G6" s="14">
        <f t="shared" si="6"/>
        <v>0.33333333333333331</v>
      </c>
      <c r="H6" s="18">
        <f t="shared" si="1"/>
        <v>33292261.830828469</v>
      </c>
      <c r="I6" s="18">
        <f t="shared" si="2"/>
        <v>4388450.8990318114</v>
      </c>
      <c r="J6" s="18">
        <f t="shared" si="3"/>
        <v>5696218.4873949569</v>
      </c>
      <c r="K6" s="14">
        <f t="shared" si="4"/>
        <v>0.2324892311057522</v>
      </c>
      <c r="L6" s="15">
        <f t="shared" si="0"/>
        <v>0.71290367498205898</v>
      </c>
      <c r="M6" s="15">
        <f t="shared" si="5"/>
        <v>0.13131907508314039</v>
      </c>
      <c r="Q6" s="19">
        <v>0.16666666666666666</v>
      </c>
      <c r="R6" s="15">
        <v>0.1031023841188929</v>
      </c>
      <c r="S6" s="15">
        <v>0.18529698032858649</v>
      </c>
      <c r="T6" s="15">
        <v>0.1659120335846935</v>
      </c>
      <c r="U6" s="15">
        <f t="shared" ref="U6:U21" si="7">AVERAGE(R6:T6)</f>
        <v>0.15143713267739098</v>
      </c>
      <c r="V6" s="15">
        <f t="shared" ref="V6:V21" si="8">STDEV(R6:T6)</f>
        <v>4.2966614699389692E-2</v>
      </c>
      <c r="W6" s="5"/>
      <c r="X6" s="5"/>
      <c r="Y6" s="5"/>
      <c r="Z6" s="5"/>
      <c r="AA6" s="5"/>
    </row>
    <row r="7" spans="1:27" x14ac:dyDescent="0.2">
      <c r="A7" s="2">
        <v>20</v>
      </c>
      <c r="B7" s="5">
        <v>8.0509999999999997E-6</v>
      </c>
      <c r="C7" s="5">
        <v>275.79500000000002</v>
      </c>
      <c r="D7" s="5">
        <v>0.121</v>
      </c>
      <c r="E7" s="5">
        <v>1352.325</v>
      </c>
      <c r="G7" s="14">
        <f t="shared" si="6"/>
        <v>0.41666666666666669</v>
      </c>
      <c r="H7" s="18">
        <f t="shared" si="1"/>
        <v>35961619.674574584</v>
      </c>
      <c r="I7" s="18">
        <f t="shared" si="2"/>
        <v>5997579.5297372062</v>
      </c>
      <c r="J7" s="18">
        <f t="shared" si="3"/>
        <v>9134220.3548085894</v>
      </c>
      <c r="K7" s="14">
        <f t="shared" si="4"/>
        <v>0.29615946662244313</v>
      </c>
      <c r="L7" s="15">
        <f t="shared" si="0"/>
        <v>0.68988442711624776</v>
      </c>
      <c r="M7" s="15">
        <f t="shared" si="5"/>
        <v>0.17877488791368426</v>
      </c>
      <c r="Q7" s="14">
        <v>0.25</v>
      </c>
      <c r="R7" s="15">
        <v>0.17552170735075898</v>
      </c>
      <c r="S7" s="15">
        <v>0.25143192745359222</v>
      </c>
      <c r="T7" s="15">
        <v>0.25071029710488407</v>
      </c>
      <c r="U7" s="15">
        <f t="shared" si="7"/>
        <v>0.22588797730307841</v>
      </c>
      <c r="V7" s="15">
        <f t="shared" si="8"/>
        <v>4.3619961591827378E-2</v>
      </c>
      <c r="W7" s="5"/>
      <c r="X7" s="5"/>
      <c r="Y7" s="5"/>
      <c r="Z7" s="5"/>
      <c r="AA7" s="5"/>
    </row>
    <row r="8" spans="1:27" x14ac:dyDescent="0.2">
      <c r="A8" s="2">
        <v>25</v>
      </c>
      <c r="B8" s="5">
        <v>8.0509999999999997E-6</v>
      </c>
      <c r="C8" s="5">
        <v>297.286</v>
      </c>
      <c r="D8" s="5">
        <v>0.78800000000000003</v>
      </c>
      <c r="E8" s="5">
        <v>1297.528</v>
      </c>
      <c r="G8" s="14">
        <f t="shared" si="6"/>
        <v>0.5</v>
      </c>
      <c r="H8" s="18">
        <f t="shared" si="1"/>
        <v>21949074.649111912</v>
      </c>
      <c r="I8" s="18">
        <f t="shared" si="2"/>
        <v>5130636.2378976494</v>
      </c>
      <c r="J8" s="18">
        <f t="shared" si="3"/>
        <v>7779225.0233426699</v>
      </c>
      <c r="K8" s="14">
        <f t="shared" si="4"/>
        <v>0.370345821640712</v>
      </c>
      <c r="L8" s="15">
        <f t="shared" si="0"/>
        <v>0.81072182174569685</v>
      </c>
      <c r="M8" s="15">
        <f t="shared" si="5"/>
        <v>0.22316300885800805</v>
      </c>
      <c r="Q8" s="14">
        <v>0.33333333333333331</v>
      </c>
      <c r="R8" s="15">
        <v>0.2324892311057522</v>
      </c>
      <c r="S8" s="15">
        <v>0.37467203432408736</v>
      </c>
      <c r="T8" s="15">
        <v>0.33596897109380702</v>
      </c>
      <c r="U8" s="15">
        <f t="shared" si="7"/>
        <v>0.31437674550788214</v>
      </c>
      <c r="V8" s="15">
        <f t="shared" si="8"/>
        <v>7.3509560854837716E-2</v>
      </c>
      <c r="W8" s="5"/>
      <c r="X8" s="5"/>
      <c r="Y8" s="5"/>
      <c r="Z8" s="5"/>
      <c r="AA8" s="5"/>
    </row>
    <row r="9" spans="1:27" x14ac:dyDescent="0.2">
      <c r="A9" s="2">
        <v>30</v>
      </c>
      <c r="B9" s="5">
        <v>8.0509999999999997E-6</v>
      </c>
      <c r="C9" s="5">
        <v>184.471</v>
      </c>
      <c r="D9" s="5">
        <v>0.153</v>
      </c>
      <c r="E9" s="5">
        <v>1009.952</v>
      </c>
      <c r="G9" s="14">
        <f t="shared" si="6"/>
        <v>0.58333333333333337</v>
      </c>
      <c r="H9" s="18">
        <f t="shared" si="1"/>
        <v>16315488.759160353</v>
      </c>
      <c r="I9" s="18">
        <f t="shared" si="2"/>
        <v>5187966.8049792526</v>
      </c>
      <c r="J9" s="18">
        <f t="shared" si="3"/>
        <v>8461484.593837535</v>
      </c>
      <c r="K9" s="14">
        <f t="shared" si="4"/>
        <v>0.45551405498746128</v>
      </c>
      <c r="L9" s="15">
        <f t="shared" si="0"/>
        <v>0.8593031351420829</v>
      </c>
      <c r="M9" s="15">
        <f t="shared" si="5"/>
        <v>0.28237949247447286</v>
      </c>
      <c r="Q9" s="14">
        <v>0.41666666666666669</v>
      </c>
      <c r="R9" s="15">
        <v>0.29615946662244313</v>
      </c>
      <c r="S9" s="15">
        <v>0.46139605096333003</v>
      </c>
      <c r="T9" s="15">
        <v>0.45006457878821743</v>
      </c>
      <c r="U9" s="15">
        <f t="shared" si="7"/>
        <v>0.40254003212466349</v>
      </c>
      <c r="V9" s="15">
        <f t="shared" si="8"/>
        <v>9.2302324471505159E-2</v>
      </c>
      <c r="W9" s="5"/>
      <c r="X9" s="5"/>
      <c r="Y9" s="5"/>
      <c r="Z9" s="5"/>
      <c r="AA9" s="5"/>
    </row>
    <row r="10" spans="1:27" x14ac:dyDescent="0.2">
      <c r="A10" s="2">
        <v>35</v>
      </c>
      <c r="B10" s="5">
        <v>8.0509999999999997E-6</v>
      </c>
      <c r="C10" s="5">
        <v>139.11500000000001</v>
      </c>
      <c r="D10" s="5">
        <v>0.18</v>
      </c>
      <c r="E10" s="5">
        <v>751.99099999999999</v>
      </c>
      <c r="G10" s="14">
        <f t="shared" si="6"/>
        <v>0.66666666666666663</v>
      </c>
      <c r="H10" s="18">
        <f t="shared" si="1"/>
        <v>17949695.689976398</v>
      </c>
      <c r="I10" s="18">
        <f t="shared" si="2"/>
        <v>6972337.4827109268</v>
      </c>
      <c r="J10" s="18">
        <f t="shared" si="3"/>
        <v>12523809.523809522</v>
      </c>
      <c r="K10" s="14">
        <f t="shared" si="4"/>
        <v>0.52064917231370966</v>
      </c>
      <c r="L10" s="15">
        <f t="shared" si="0"/>
        <v>0.84521052687953224</v>
      </c>
      <c r="M10" s="15">
        <f t="shared" si="5"/>
        <v>0.33445126673517639</v>
      </c>
      <c r="Q10" s="14">
        <v>0.5</v>
      </c>
      <c r="R10" s="15">
        <v>0.370345821640712</v>
      </c>
      <c r="S10" s="15">
        <v>0.50321028835944626</v>
      </c>
      <c r="T10" s="15">
        <v>0.50368512426429068</v>
      </c>
      <c r="U10" s="15">
        <f t="shared" si="7"/>
        <v>0.45908041142148298</v>
      </c>
      <c r="V10" s="15">
        <f t="shared" si="8"/>
        <v>7.6846775696547201E-2</v>
      </c>
      <c r="W10" s="5"/>
      <c r="X10" s="5"/>
      <c r="Y10" s="5"/>
      <c r="Z10" s="5"/>
      <c r="AA10" s="5"/>
    </row>
    <row r="11" spans="1:27" x14ac:dyDescent="0.2">
      <c r="A11" s="2">
        <v>40</v>
      </c>
      <c r="B11" s="5">
        <v>8.0509999999999997E-6</v>
      </c>
      <c r="C11" s="5">
        <v>152.27199999999999</v>
      </c>
      <c r="D11" s="5">
        <v>0.26700000000000002</v>
      </c>
      <c r="E11" s="5">
        <v>708.95799999999997</v>
      </c>
      <c r="G11" s="14">
        <f t="shared" si="6"/>
        <v>0.75</v>
      </c>
      <c r="H11" s="18">
        <f t="shared" si="1"/>
        <v>10567755.558315737</v>
      </c>
      <c r="I11" s="18">
        <f t="shared" si="2"/>
        <v>5617081.6044260031</v>
      </c>
      <c r="J11" s="18">
        <f t="shared" si="3"/>
        <v>10164752.567693742</v>
      </c>
      <c r="K11" s="14">
        <f t="shared" si="4"/>
        <v>0.59894041362969319</v>
      </c>
      <c r="L11" s="15">
        <f t="shared" si="0"/>
        <v>0.90886879960583111</v>
      </c>
      <c r="M11" s="15">
        <f t="shared" si="5"/>
        <v>0.38576511709223293</v>
      </c>
      <c r="Q11" s="14">
        <v>0.58333333333333337</v>
      </c>
      <c r="R11" s="15">
        <v>0.45551405498746128</v>
      </c>
      <c r="S11" s="15">
        <v>0.61523260993825746</v>
      </c>
      <c r="T11" s="15">
        <v>0.61311320347109688</v>
      </c>
      <c r="U11" s="15">
        <f t="shared" si="7"/>
        <v>0.56128662279893848</v>
      </c>
      <c r="V11" s="15">
        <f t="shared" si="8"/>
        <v>9.1607860181418935E-2</v>
      </c>
      <c r="W11" s="5"/>
      <c r="X11" s="5"/>
      <c r="Y11" s="5"/>
      <c r="Z11" s="5"/>
      <c r="AA11" s="5"/>
    </row>
    <row r="12" spans="1:27" x14ac:dyDescent="0.2">
      <c r="A12" s="2">
        <v>45</v>
      </c>
      <c r="B12" s="5">
        <v>8.0509999999999997E-6</v>
      </c>
      <c r="C12" s="5">
        <v>92.84</v>
      </c>
      <c r="D12" s="5">
        <v>6.3E-2</v>
      </c>
      <c r="E12" s="5">
        <v>451.18799999999999</v>
      </c>
      <c r="G12" s="14">
        <f t="shared" si="6"/>
        <v>0.83333333333333337</v>
      </c>
      <c r="H12" s="18">
        <f t="shared" si="1"/>
        <v>8507887.2189790085</v>
      </c>
      <c r="I12" s="18">
        <f t="shared" si="2"/>
        <v>5582365.1452282155</v>
      </c>
      <c r="J12" s="18">
        <f t="shared" si="3"/>
        <v>10268347.338935573</v>
      </c>
      <c r="K12" s="14">
        <f t="shared" si="4"/>
        <v>0.65072346839866568</v>
      </c>
      <c r="L12" s="15">
        <f t="shared" si="0"/>
        <v>0.92663210548301755</v>
      </c>
      <c r="M12" s="15">
        <f t="shared" si="5"/>
        <v>0.42154916391235453</v>
      </c>
      <c r="Q12" s="14">
        <v>0.66666666666666663</v>
      </c>
      <c r="R12" s="15">
        <v>0.52064917231370966</v>
      </c>
      <c r="S12" s="15">
        <v>0.67757933460505604</v>
      </c>
      <c r="T12" s="15">
        <v>0.67824008257611579</v>
      </c>
      <c r="U12" s="15">
        <f t="shared" si="7"/>
        <v>0.62548952983162709</v>
      </c>
      <c r="V12" s="15">
        <f t="shared" si="8"/>
        <v>9.0795014016926578E-2</v>
      </c>
      <c r="W12" s="5"/>
      <c r="X12" s="5"/>
      <c r="Y12" s="5"/>
      <c r="Z12" s="5"/>
      <c r="AA12" s="5"/>
    </row>
    <row r="13" spans="1:27" x14ac:dyDescent="0.2">
      <c r="A13" s="2">
        <v>50</v>
      </c>
      <c r="B13" s="5">
        <v>8.0509999999999997E-6</v>
      </c>
      <c r="C13" s="5">
        <v>76.256</v>
      </c>
      <c r="D13" s="5">
        <v>4.7E-2</v>
      </c>
      <c r="E13" s="5">
        <v>444.85500000000002</v>
      </c>
      <c r="G13" s="14">
        <f t="shared" si="6"/>
        <v>0.91666666666666663</v>
      </c>
      <c r="H13" s="18">
        <f t="shared" si="1"/>
        <v>9229785.1198608875</v>
      </c>
      <c r="I13" s="18">
        <f t="shared" si="2"/>
        <v>8063070.5394190876</v>
      </c>
      <c r="J13" s="18">
        <f t="shared" si="3"/>
        <v>15521521.942110177</v>
      </c>
      <c r="K13" s="14">
        <f t="shared" si="4"/>
        <v>0.71872740565190929</v>
      </c>
      <c r="L13" s="15">
        <f t="shared" si="0"/>
        <v>0.92040680798191965</v>
      </c>
      <c r="M13" s="15">
        <f t="shared" si="5"/>
        <v>0.47300979255668163</v>
      </c>
      <c r="Q13" s="14">
        <v>0.75</v>
      </c>
      <c r="R13" s="15">
        <v>0.59894041362969319</v>
      </c>
      <c r="S13" s="15">
        <v>0.724171779506386</v>
      </c>
      <c r="T13" s="15">
        <v>0.73010833786201923</v>
      </c>
      <c r="U13" s="15">
        <f t="shared" si="7"/>
        <v>0.68440684366603277</v>
      </c>
      <c r="V13" s="15">
        <f t="shared" si="8"/>
        <v>7.4075594352288929E-2</v>
      </c>
      <c r="W13" s="5"/>
      <c r="X13" s="5"/>
      <c r="Y13" s="5"/>
      <c r="Z13" s="5"/>
      <c r="AA13" s="5"/>
    </row>
    <row r="14" spans="1:27" x14ac:dyDescent="0.2">
      <c r="A14" s="2">
        <v>55</v>
      </c>
      <c r="B14" s="5">
        <v>8.0509999999999997E-6</v>
      </c>
      <c r="C14" s="5">
        <v>82.067999999999998</v>
      </c>
      <c r="D14" s="5">
        <v>3.0000000000000001E-3</v>
      </c>
      <c r="E14" s="5">
        <v>430.92099999999999</v>
      </c>
      <c r="G14" s="14">
        <f t="shared" si="6"/>
        <v>1</v>
      </c>
      <c r="H14" s="18">
        <f t="shared" si="1"/>
        <v>7081728.9777667373</v>
      </c>
      <c r="I14" s="18">
        <f t="shared" si="2"/>
        <v>6438450.8990318123</v>
      </c>
      <c r="J14" s="18">
        <f t="shared" si="3"/>
        <v>11286227.824463118</v>
      </c>
      <c r="K14" s="14">
        <f t="shared" si="4"/>
        <v>0.71452017305163629</v>
      </c>
      <c r="L14" s="15">
        <f t="shared" si="0"/>
        <v>0.93893060271419548</v>
      </c>
      <c r="M14" s="15">
        <f t="shared" si="5"/>
        <v>0.45497227814606517</v>
      </c>
      <c r="Q14" s="14">
        <v>0.83333333333333337</v>
      </c>
      <c r="R14" s="15">
        <v>0.65072346839866568</v>
      </c>
      <c r="S14" s="15">
        <v>0.81547379709788537</v>
      </c>
      <c r="T14" s="15">
        <v>0.78432811915357659</v>
      </c>
      <c r="U14" s="15">
        <f t="shared" si="7"/>
        <v>0.75017512821670929</v>
      </c>
      <c r="V14" s="15">
        <f t="shared" si="8"/>
        <v>8.7524212616141489E-2</v>
      </c>
      <c r="W14" s="5"/>
      <c r="X14" s="5"/>
      <c r="Y14" s="5"/>
      <c r="Z14" s="5"/>
      <c r="AA14" s="5"/>
    </row>
    <row r="15" spans="1:27" x14ac:dyDescent="0.2">
      <c r="A15" s="2">
        <v>60</v>
      </c>
      <c r="B15" s="5">
        <v>8.0509999999999997E-6</v>
      </c>
      <c r="C15" s="5">
        <v>64.774000000000001</v>
      </c>
      <c r="D15" s="5">
        <v>0.10100000000000001</v>
      </c>
      <c r="E15" s="5">
        <v>446.68900000000002</v>
      </c>
      <c r="G15" s="14">
        <f t="shared" si="6"/>
        <v>1.5</v>
      </c>
      <c r="H15" s="18">
        <f t="shared" si="1"/>
        <v>3158365.420444665</v>
      </c>
      <c r="I15" s="18">
        <f t="shared" si="2"/>
        <v>6589419.0871369289</v>
      </c>
      <c r="J15" s="18">
        <f t="shared" si="3"/>
        <v>12329831.93277311</v>
      </c>
      <c r="K15" s="14">
        <f t="shared" si="4"/>
        <v>0.85694264464747083</v>
      </c>
      <c r="L15" s="15">
        <f t="shared" si="0"/>
        <v>0.972763787877165</v>
      </c>
      <c r="M15" s="15">
        <f t="shared" si="5"/>
        <v>0.55847658944902911</v>
      </c>
      <c r="Q15" s="14">
        <v>0.91666666666666663</v>
      </c>
      <c r="R15" s="15">
        <v>0.71872740565190929</v>
      </c>
      <c r="S15" s="15">
        <v>0.814567124601834</v>
      </c>
      <c r="T15" s="15">
        <v>0.83624328714436003</v>
      </c>
      <c r="U15" s="15">
        <f t="shared" si="7"/>
        <v>0.78984593913270107</v>
      </c>
      <c r="V15" s="15">
        <f t="shared" si="8"/>
        <v>6.2536776052067006E-2</v>
      </c>
      <c r="W15" s="5"/>
      <c r="X15" s="5"/>
      <c r="Y15" s="5"/>
      <c r="Z15" s="5"/>
      <c r="AA15" s="5"/>
    </row>
    <row r="16" spans="1:27" x14ac:dyDescent="0.2">
      <c r="A16" s="2">
        <v>90</v>
      </c>
      <c r="B16" s="5">
        <v>8.0509999999999997E-6</v>
      </c>
      <c r="C16" s="5">
        <v>33.186999999999998</v>
      </c>
      <c r="D16" s="5">
        <v>3.0000000000000001E-3</v>
      </c>
      <c r="E16" s="5">
        <v>301.08999999999997</v>
      </c>
      <c r="G16" s="14">
        <f t="shared" si="6"/>
        <v>2</v>
      </c>
      <c r="H16" s="18">
        <f t="shared" si="1"/>
        <v>2289280.8346789223</v>
      </c>
      <c r="I16" s="18">
        <f t="shared" si="2"/>
        <v>6818464.7302904567</v>
      </c>
      <c r="J16" s="18">
        <f t="shared" si="3"/>
        <v>13110037.348272642</v>
      </c>
      <c r="K16" s="14">
        <f t="shared" si="4"/>
        <v>0.89696177860687942</v>
      </c>
      <c r="L16" s="15">
        <f t="shared" si="0"/>
        <v>0.98025835198851774</v>
      </c>
      <c r="M16" s="15">
        <f t="shared" si="5"/>
        <v>0.59006955822126295</v>
      </c>
      <c r="Q16" s="14">
        <v>1</v>
      </c>
      <c r="R16" s="15">
        <v>0.71452017305163629</v>
      </c>
      <c r="S16" s="15">
        <v>0.81204166755908491</v>
      </c>
      <c r="T16" s="15">
        <v>0.84317368391233649</v>
      </c>
      <c r="U16" s="15">
        <f t="shared" si="7"/>
        <v>0.78991184150768579</v>
      </c>
      <c r="V16" s="15">
        <f t="shared" si="8"/>
        <v>6.7120997943973984E-2</v>
      </c>
      <c r="W16" s="5"/>
      <c r="X16" s="5"/>
      <c r="Y16" s="5"/>
      <c r="Z16" s="5"/>
      <c r="AA16" s="5"/>
    </row>
    <row r="17" spans="1:30" x14ac:dyDescent="0.2">
      <c r="A17" s="2">
        <v>120</v>
      </c>
      <c r="B17" s="5">
        <v>8.0509999999999997E-6</v>
      </c>
      <c r="C17" s="5">
        <v>26.19</v>
      </c>
      <c r="D17" s="5">
        <v>4.9000000000000002E-2</v>
      </c>
      <c r="E17" s="5">
        <v>264.43400000000003</v>
      </c>
      <c r="G17" s="14">
        <f t="shared" si="6"/>
        <v>3</v>
      </c>
      <c r="H17" s="18">
        <f t="shared" si="1"/>
        <v>1826978.0151533971</v>
      </c>
      <c r="I17" s="18">
        <f t="shared" si="2"/>
        <v>6629668.0497925319</v>
      </c>
      <c r="J17" s="18">
        <f t="shared" si="3"/>
        <v>13152894.491129786</v>
      </c>
      <c r="K17" s="14">
        <f t="shared" si="4"/>
        <v>0.91545502735643647</v>
      </c>
      <c r="L17" s="15">
        <f t="shared" si="0"/>
        <v>0.98424502736688768</v>
      </c>
      <c r="M17" s="15">
        <f t="shared" si="5"/>
        <v>0.60866145936784999</v>
      </c>
      <c r="Q17" s="14">
        <v>1.5</v>
      </c>
      <c r="R17" s="15">
        <v>0.85694264464747083</v>
      </c>
      <c r="S17" s="15">
        <v>0.91400367177670061</v>
      </c>
      <c r="T17" s="15">
        <v>0.9408476901418148</v>
      </c>
      <c r="U17" s="15">
        <f t="shared" si="7"/>
        <v>0.90393133552199545</v>
      </c>
      <c r="V17" s="15">
        <f t="shared" si="8"/>
        <v>4.2849774014256707E-2</v>
      </c>
      <c r="W17" s="5"/>
      <c r="X17" s="5"/>
      <c r="Y17" s="5"/>
      <c r="Z17" s="5"/>
      <c r="AA17" s="5"/>
    </row>
    <row r="18" spans="1:30" s="5" customFormat="1" x14ac:dyDescent="0.2">
      <c r="A18" s="2">
        <v>180</v>
      </c>
      <c r="B18" s="5">
        <v>8.0509999999999997E-6</v>
      </c>
      <c r="C18" s="5">
        <v>22.468</v>
      </c>
      <c r="D18" s="5">
        <v>0.01</v>
      </c>
      <c r="E18" s="5">
        <v>401.78199999999998</v>
      </c>
      <c r="F18" s="1"/>
      <c r="G18" s="14">
        <f t="shared" si="6"/>
        <v>4</v>
      </c>
      <c r="H18" s="18">
        <f t="shared" si="1"/>
        <v>1892311.5140976277</v>
      </c>
      <c r="I18" s="18">
        <f t="shared" si="2"/>
        <v>6723997.2337482711</v>
      </c>
      <c r="J18" s="18">
        <f t="shared" si="3"/>
        <v>13740756.302521007</v>
      </c>
      <c r="K18" s="14">
        <f t="shared" si="4"/>
        <v>0.91535957381550082</v>
      </c>
      <c r="L18" s="15">
        <f t="shared" si="0"/>
        <v>0.9836816229474834</v>
      </c>
      <c r="M18" s="15">
        <f t="shared" si="5"/>
        <v>0.61460465725555979</v>
      </c>
      <c r="Q18" s="14">
        <v>2</v>
      </c>
      <c r="R18" s="15">
        <v>0.89696177860687942</v>
      </c>
      <c r="S18" s="15">
        <v>0.93220296862133079</v>
      </c>
      <c r="T18" s="15">
        <v>0.96281583489399836</v>
      </c>
      <c r="U18" s="15">
        <f t="shared" si="7"/>
        <v>0.9306601940407363</v>
      </c>
      <c r="V18" s="15">
        <f t="shared" si="8"/>
        <v>3.2954124133735579E-2</v>
      </c>
      <c r="AB18" s="1"/>
      <c r="AC18" s="1"/>
      <c r="AD18" s="1"/>
    </row>
    <row r="19" spans="1:30" s="5" customFormat="1" x14ac:dyDescent="0.2">
      <c r="A19" s="2">
        <v>240</v>
      </c>
      <c r="B19" s="5">
        <v>8.0509999999999997E-6</v>
      </c>
      <c r="C19" s="5">
        <v>22.994</v>
      </c>
      <c r="D19" s="5">
        <v>2E-3</v>
      </c>
      <c r="E19" s="5">
        <v>298.58300000000003</v>
      </c>
      <c r="F19" s="1"/>
      <c r="G19" s="14">
        <f t="shared" si="6"/>
        <v>5</v>
      </c>
      <c r="H19" s="18">
        <f t="shared" si="1"/>
        <v>2087690.9700658305</v>
      </c>
      <c r="I19" s="18">
        <f t="shared" si="2"/>
        <v>8584647.3029045649</v>
      </c>
      <c r="J19" s="18">
        <f t="shared" si="3"/>
        <v>17986554.621848736</v>
      </c>
      <c r="K19" s="14">
        <f t="shared" si="4"/>
        <v>0.92715381652292517</v>
      </c>
      <c r="L19" s="15">
        <f t="shared" si="0"/>
        <v>0.98199676524458823</v>
      </c>
      <c r="M19" s="15">
        <f t="shared" si="5"/>
        <v>0.62760814550168087</v>
      </c>
      <c r="Q19" s="14">
        <v>3</v>
      </c>
      <c r="R19" s="15">
        <v>0.91545502735643647</v>
      </c>
      <c r="S19" s="15">
        <v>0.93841194783194493</v>
      </c>
      <c r="T19" s="15">
        <v>0.97057140360445027</v>
      </c>
      <c r="U19" s="15">
        <f t="shared" si="7"/>
        <v>0.94147945959761048</v>
      </c>
      <c r="V19" s="15">
        <f t="shared" si="8"/>
        <v>2.7685934226652491E-2</v>
      </c>
    </row>
    <row r="20" spans="1:30" s="5" customFormat="1" x14ac:dyDescent="0.2">
      <c r="A20" s="2">
        <v>300</v>
      </c>
      <c r="B20" s="5">
        <v>8.0509999999999997E-6</v>
      </c>
      <c r="C20" s="5">
        <v>24.567</v>
      </c>
      <c r="D20" s="5">
        <v>0.02</v>
      </c>
      <c r="E20" s="5">
        <v>298.91699999999997</v>
      </c>
      <c r="F20" s="1"/>
      <c r="G20" s="14">
        <f t="shared" si="6"/>
        <v>10</v>
      </c>
      <c r="H20" s="18">
        <f t="shared" si="1"/>
        <v>2103589.616196746</v>
      </c>
      <c r="I20" s="18">
        <f t="shared" si="2"/>
        <v>8703526.9709543567</v>
      </c>
      <c r="J20" s="18">
        <f t="shared" si="3"/>
        <v>18297432.306255832</v>
      </c>
      <c r="K20" s="14">
        <f t="shared" si="4"/>
        <v>0.92772299533310165</v>
      </c>
      <c r="L20" s="15">
        <f t="shared" si="0"/>
        <v>0.9818596630284594</v>
      </c>
      <c r="M20" s="15">
        <f t="shared" si="5"/>
        <v>0.62867946771031236</v>
      </c>
      <c r="Q20" s="14">
        <v>4</v>
      </c>
      <c r="R20" s="15">
        <v>0.91535957381550082</v>
      </c>
      <c r="S20" s="15">
        <v>0.93836014069919549</v>
      </c>
      <c r="T20" s="15">
        <v>0.97043408881637938</v>
      </c>
      <c r="U20" s="15">
        <f t="shared" si="7"/>
        <v>0.94138460111035849</v>
      </c>
      <c r="V20" s="15">
        <f t="shared" si="8"/>
        <v>2.7661544989922727E-2</v>
      </c>
    </row>
    <row r="21" spans="1:30" s="5" customFormat="1" x14ac:dyDescent="0.2">
      <c r="A21" s="2">
        <v>600</v>
      </c>
      <c r="B21" s="5">
        <v>8.0509999999999997E-6</v>
      </c>
      <c r="C21" s="5">
        <v>24.695</v>
      </c>
      <c r="D21" s="5">
        <v>2.7E-2</v>
      </c>
      <c r="E21" s="5">
        <v>382.67</v>
      </c>
      <c r="F21" s="1"/>
      <c r="G21" s="8"/>
      <c r="H21" s="10"/>
      <c r="I21" s="10"/>
      <c r="J21" s="10"/>
      <c r="K21" s="10"/>
      <c r="Q21" s="14">
        <v>5</v>
      </c>
      <c r="R21" s="15">
        <v>0.92715381652292517</v>
      </c>
      <c r="S21" s="15">
        <v>0.94552538720709856</v>
      </c>
      <c r="T21" s="15">
        <v>0.97700782375951645</v>
      </c>
      <c r="U21" s="15">
        <f t="shared" si="7"/>
        <v>0.9498956758298468</v>
      </c>
      <c r="V21" s="15">
        <f t="shared" si="8"/>
        <v>2.5212696729447953E-2</v>
      </c>
    </row>
    <row r="22" spans="1:30" s="5" customFormat="1" x14ac:dyDescent="0.2">
      <c r="A22" s="2"/>
      <c r="B22" s="4"/>
      <c r="C22" s="1"/>
      <c r="D22" s="1"/>
      <c r="E22" s="1"/>
      <c r="F22" s="1"/>
      <c r="G22" s="1"/>
      <c r="Q22" s="14">
        <v>10</v>
      </c>
      <c r="R22" s="20">
        <v>0.92772299533310165</v>
      </c>
      <c r="S22" s="20">
        <v>0.94302703799915821</v>
      </c>
      <c r="T22" s="20">
        <v>0.98390912774898143</v>
      </c>
      <c r="U22" s="20">
        <f>AVERAGE(R22:T22)</f>
        <v>0.95155305369374699</v>
      </c>
      <c r="V22" s="15">
        <f>STDEV(R22:T22)</f>
        <v>2.9047204283406968E-2</v>
      </c>
    </row>
    <row r="23" spans="1:30" s="5" customFormat="1" x14ac:dyDescent="0.2">
      <c r="A23" s="2"/>
      <c r="B23" s="1"/>
      <c r="C23" s="1"/>
      <c r="D23" s="1"/>
      <c r="E23" s="1"/>
      <c r="F23" s="1"/>
      <c r="G23" s="1"/>
    </row>
    <row r="24" spans="1:30" s="5" customFormat="1" ht="17" x14ac:dyDescent="0.2">
      <c r="A24" s="11" t="s">
        <v>23</v>
      </c>
      <c r="B24" s="2" t="s">
        <v>9</v>
      </c>
      <c r="C24" s="2" t="s">
        <v>10</v>
      </c>
      <c r="D24" s="2" t="s">
        <v>11</v>
      </c>
      <c r="E24" s="2" t="s">
        <v>12</v>
      </c>
      <c r="F24" s="1"/>
      <c r="G24" s="1"/>
    </row>
    <row r="25" spans="1:30" s="5" customFormat="1" x14ac:dyDescent="0.2">
      <c r="A25" s="2" t="s">
        <v>1</v>
      </c>
      <c r="B25" s="5">
        <v>1.446E-5</v>
      </c>
      <c r="C25" s="5">
        <v>8.8379999999999992</v>
      </c>
      <c r="D25" s="5">
        <v>2.3280000000000001E-5</v>
      </c>
      <c r="E25" s="5">
        <v>369.94</v>
      </c>
      <c r="F25" s="1"/>
      <c r="G25" s="1"/>
    </row>
    <row r="26" spans="1:30" s="5" customFormat="1" x14ac:dyDescent="0.2">
      <c r="A26" s="2" t="s">
        <v>21</v>
      </c>
      <c r="B26" s="5">
        <v>1.446E-5</v>
      </c>
      <c r="C26" s="5">
        <v>34.267000000000003</v>
      </c>
      <c r="D26" s="5">
        <v>2.5000000000000001E-2</v>
      </c>
      <c r="E26" s="5">
        <v>463.98700000000002</v>
      </c>
      <c r="F26" s="1"/>
      <c r="G26" s="1"/>
    </row>
    <row r="27" spans="1:30" s="5" customFormat="1" x14ac:dyDescent="0.2">
      <c r="A27" s="2">
        <v>10</v>
      </c>
      <c r="B27" s="5">
        <v>1.446E-5</v>
      </c>
      <c r="C27" s="5">
        <v>67.352000000000004</v>
      </c>
      <c r="D27" s="5">
        <v>3.2000000000000001E-2</v>
      </c>
      <c r="E27" s="5">
        <v>606.32899999999995</v>
      </c>
      <c r="F27" s="1"/>
      <c r="G27" s="1"/>
      <c r="Q27" s="38" t="s">
        <v>8</v>
      </c>
      <c r="R27" s="39"/>
      <c r="S27" s="39"/>
      <c r="T27" s="39"/>
      <c r="U27" s="39"/>
      <c r="V27" s="40"/>
    </row>
    <row r="28" spans="1:30" s="5" customFormat="1" x14ac:dyDescent="0.2">
      <c r="A28" s="2">
        <v>15</v>
      </c>
      <c r="B28" s="5">
        <v>1.446E-5</v>
      </c>
      <c r="C28" s="5">
        <v>69.197999999999993</v>
      </c>
      <c r="D28" s="5">
        <v>0.03</v>
      </c>
      <c r="E28" s="5">
        <v>530.88900000000001</v>
      </c>
      <c r="F28" s="1"/>
      <c r="G28" s="1"/>
      <c r="Q28" s="26" t="s">
        <v>2</v>
      </c>
      <c r="R28" s="28" t="s">
        <v>3</v>
      </c>
      <c r="S28" s="28" t="s">
        <v>4</v>
      </c>
      <c r="T28" s="30" t="s">
        <v>5</v>
      </c>
      <c r="U28" s="41" t="s">
        <v>6</v>
      </c>
      <c r="V28" s="26" t="s">
        <v>7</v>
      </c>
    </row>
    <row r="29" spans="1:30" s="5" customFormat="1" x14ac:dyDescent="0.2">
      <c r="A29" s="2">
        <v>20</v>
      </c>
      <c r="B29" s="5">
        <v>1.446E-5</v>
      </c>
      <c r="C29" s="5">
        <v>72.295000000000002</v>
      </c>
      <c r="D29" s="5">
        <v>2.3280000000000001E-5</v>
      </c>
      <c r="E29" s="5">
        <v>597.33199999999999</v>
      </c>
      <c r="F29" s="1"/>
      <c r="G29" s="1"/>
      <c r="Q29" s="26"/>
      <c r="R29" s="29"/>
      <c r="S29" s="29"/>
      <c r="T29" s="31"/>
      <c r="U29" s="41"/>
      <c r="V29" s="26"/>
    </row>
    <row r="30" spans="1:30" s="5" customFormat="1" x14ac:dyDescent="0.2">
      <c r="A30" s="2">
        <v>25</v>
      </c>
      <c r="B30" s="5">
        <v>1.446E-5</v>
      </c>
      <c r="C30" s="5">
        <v>95.563000000000002</v>
      </c>
      <c r="D30" s="5">
        <v>1.0999999999999999E-2</v>
      </c>
      <c r="E30" s="5">
        <v>851.97</v>
      </c>
      <c r="F30" s="1"/>
      <c r="G30" s="1"/>
      <c r="Q30" s="15" t="s">
        <v>22</v>
      </c>
      <c r="R30" s="15">
        <v>0</v>
      </c>
      <c r="S30" s="15">
        <v>0</v>
      </c>
      <c r="T30" s="15">
        <v>0</v>
      </c>
      <c r="U30" s="42">
        <f>AVERAGE(R30:T30)</f>
        <v>0</v>
      </c>
      <c r="V30" s="15">
        <f>STDEV(R30:T30)</f>
        <v>0</v>
      </c>
    </row>
    <row r="31" spans="1:30" s="5" customFormat="1" x14ac:dyDescent="0.2">
      <c r="A31" s="2">
        <v>30</v>
      </c>
      <c r="B31" s="5">
        <v>1.446E-5</v>
      </c>
      <c r="C31" s="5">
        <v>83.027000000000001</v>
      </c>
      <c r="D31" s="5">
        <v>3.4000000000000002E-2</v>
      </c>
      <c r="E31" s="5">
        <v>726.01900000000001</v>
      </c>
      <c r="F31" s="1"/>
      <c r="G31" s="1"/>
      <c r="Q31" s="19">
        <v>0.16666666666666666</v>
      </c>
      <c r="R31" s="15">
        <v>0.39479654245348705</v>
      </c>
      <c r="S31" s="5">
        <v>0.4130682300960149</v>
      </c>
      <c r="T31" s="15">
        <v>0.41194094823819238</v>
      </c>
      <c r="U31" s="42">
        <f t="shared" ref="U31:U47" si="9">AVERAGE(R31:T31)</f>
        <v>0.40660190692923148</v>
      </c>
      <c r="V31" s="15">
        <f t="shared" ref="V31:V47" si="10">STDEV(R31:T31)</f>
        <v>1.0239270672299843E-2</v>
      </c>
    </row>
    <row r="32" spans="1:30" s="5" customFormat="1" x14ac:dyDescent="0.2">
      <c r="A32" s="2">
        <v>35</v>
      </c>
      <c r="B32" s="4">
        <v>1.446E-5</v>
      </c>
      <c r="C32" s="1">
        <v>83.855999999999995</v>
      </c>
      <c r="D32" s="1">
        <v>2E-3</v>
      </c>
      <c r="E32" s="1">
        <v>696.67700000000002</v>
      </c>
      <c r="F32" s="1"/>
      <c r="G32" s="1"/>
      <c r="Q32" s="14">
        <v>0.25</v>
      </c>
      <c r="R32" s="15">
        <v>0.63806728719700945</v>
      </c>
      <c r="S32" s="15">
        <v>0.62584887285371604</v>
      </c>
      <c r="T32" s="15">
        <v>0.61454264235692579</v>
      </c>
      <c r="U32" s="42">
        <f t="shared" si="9"/>
        <v>0.6261529341358838</v>
      </c>
      <c r="V32" s="15">
        <f t="shared" si="10"/>
        <v>1.1765269595742535E-2</v>
      </c>
    </row>
    <row r="33" spans="1:34" s="5" customFormat="1" x14ac:dyDescent="0.2">
      <c r="A33" s="2">
        <v>40</v>
      </c>
      <c r="B33" s="4">
        <v>1.446E-5</v>
      </c>
      <c r="C33" s="1">
        <v>109.658</v>
      </c>
      <c r="D33" s="1">
        <v>2E-3</v>
      </c>
      <c r="E33" s="5">
        <v>855.07100000000003</v>
      </c>
      <c r="F33" s="1"/>
      <c r="G33" s="1"/>
      <c r="Q33" s="14">
        <v>0.33333333333333331</v>
      </c>
      <c r="R33" s="15">
        <v>0.71290367498205898</v>
      </c>
      <c r="S33" s="15">
        <v>0.72686915429714305</v>
      </c>
      <c r="T33" s="15">
        <v>0.70739433194108026</v>
      </c>
      <c r="U33" s="42">
        <f t="shared" si="9"/>
        <v>0.71572238707342739</v>
      </c>
      <c r="V33" s="15">
        <f t="shared" si="10"/>
        <v>1.0038726504919377E-2</v>
      </c>
    </row>
    <row r="34" spans="1:34" s="5" customFormat="1" x14ac:dyDescent="0.2">
      <c r="A34" s="2">
        <v>45</v>
      </c>
      <c r="B34" s="4">
        <v>1.446E-5</v>
      </c>
      <c r="C34" s="1">
        <v>90.061000000000007</v>
      </c>
      <c r="D34" s="1">
        <v>5.0000000000000001E-3</v>
      </c>
      <c r="E34" s="5">
        <v>734.36400000000003</v>
      </c>
      <c r="F34" s="1"/>
      <c r="G34" s="1"/>
      <c r="Q34" s="14">
        <v>0.41666666666666669</v>
      </c>
      <c r="R34" s="15">
        <v>0.68988442711624776</v>
      </c>
      <c r="S34" s="15">
        <v>0.72537892899860779</v>
      </c>
      <c r="T34" s="15">
        <v>0.72037806846719676</v>
      </c>
      <c r="U34" s="42">
        <f t="shared" si="9"/>
        <v>0.71188047486068406</v>
      </c>
      <c r="V34" s="15">
        <f t="shared" si="10"/>
        <v>1.9212541185259658E-2</v>
      </c>
    </row>
    <row r="35" spans="1:34" s="5" customFormat="1" x14ac:dyDescent="0.2">
      <c r="A35" s="2">
        <v>50</v>
      </c>
      <c r="B35" s="5">
        <v>1.446E-5</v>
      </c>
      <c r="C35" s="5">
        <v>89.558999999999997</v>
      </c>
      <c r="D35" s="5">
        <v>2E-3</v>
      </c>
      <c r="E35" s="5">
        <v>634.69399999999996</v>
      </c>
      <c r="F35" s="1"/>
      <c r="G35" s="1"/>
      <c r="Q35" s="14">
        <v>0.5</v>
      </c>
      <c r="R35" s="15">
        <v>0.81072182174569685</v>
      </c>
      <c r="S35" s="15">
        <v>0.81096230645045331</v>
      </c>
      <c r="T35" s="15">
        <v>0.81224864003851915</v>
      </c>
      <c r="U35" s="42">
        <f t="shared" si="9"/>
        <v>0.8113109227448897</v>
      </c>
      <c r="V35" s="15">
        <f t="shared" si="10"/>
        <v>8.2094062841606499E-4</v>
      </c>
    </row>
    <row r="36" spans="1:34" s="5" customFormat="1" x14ac:dyDescent="0.2">
      <c r="A36" s="2">
        <v>55</v>
      </c>
      <c r="B36" s="5">
        <v>1.446E-5</v>
      </c>
      <c r="C36" s="5">
        <v>125.43</v>
      </c>
      <c r="D36" s="5">
        <v>2.3280000000000001E-5</v>
      </c>
      <c r="E36" s="5">
        <v>1001.9930000000001</v>
      </c>
      <c r="F36" s="1"/>
      <c r="G36" s="1"/>
      <c r="Q36" s="14">
        <v>0.58333333333333337</v>
      </c>
      <c r="R36" s="15">
        <v>0.8593031351420829</v>
      </c>
      <c r="S36" s="15">
        <v>0.85732138538664149</v>
      </c>
      <c r="T36" s="15">
        <v>0.86674768447904282</v>
      </c>
      <c r="U36" s="42">
        <f t="shared" si="9"/>
        <v>0.86112406833592248</v>
      </c>
      <c r="V36" s="15">
        <f t="shared" si="10"/>
        <v>4.969972526802484E-3</v>
      </c>
    </row>
    <row r="37" spans="1:34" s="5" customFormat="1" x14ac:dyDescent="0.2">
      <c r="A37" s="2">
        <v>60</v>
      </c>
      <c r="B37" s="5">
        <v>1.446E-5</v>
      </c>
      <c r="C37" s="5">
        <v>101.938</v>
      </c>
      <c r="D37" s="5">
        <v>3.4000000000000002E-2</v>
      </c>
      <c r="E37" s="5">
        <v>829.86199999999997</v>
      </c>
      <c r="F37" s="1"/>
      <c r="G37" s="1"/>
      <c r="Q37" s="14">
        <v>0.66666666666666663</v>
      </c>
      <c r="R37" s="15">
        <v>0.84521052687953224</v>
      </c>
      <c r="S37" s="15">
        <v>0.85637103995503172</v>
      </c>
      <c r="T37" s="15">
        <v>0.85548379011659637</v>
      </c>
      <c r="U37" s="42">
        <f t="shared" si="9"/>
        <v>0.85235511898372007</v>
      </c>
      <c r="V37" s="15">
        <f t="shared" si="10"/>
        <v>6.2032814155387628E-3</v>
      </c>
    </row>
    <row r="38" spans="1:34" s="5" customFormat="1" x14ac:dyDescent="0.2">
      <c r="A38" s="2">
        <v>90</v>
      </c>
      <c r="B38" s="5">
        <v>1.446E-5</v>
      </c>
      <c r="C38" s="5">
        <v>104.121</v>
      </c>
      <c r="D38" s="5">
        <v>8.9999999999999993E-3</v>
      </c>
      <c r="E38" s="5">
        <v>1069.6959999999999</v>
      </c>
      <c r="F38" s="1"/>
      <c r="G38" s="1"/>
      <c r="Q38" s="14">
        <v>0.75</v>
      </c>
      <c r="R38" s="15">
        <v>0.90886879960583111</v>
      </c>
      <c r="S38" s="15">
        <v>0.91179827055432461</v>
      </c>
      <c r="T38" s="15">
        <v>0.91045113290274071</v>
      </c>
      <c r="U38" s="42">
        <f t="shared" si="9"/>
        <v>0.91037273435429888</v>
      </c>
      <c r="V38" s="15">
        <f t="shared" si="10"/>
        <v>1.4663082073067698E-3</v>
      </c>
    </row>
    <row r="39" spans="1:34" s="5" customFormat="1" x14ac:dyDescent="0.2">
      <c r="A39" s="2">
        <v>120</v>
      </c>
      <c r="B39" s="5">
        <v>1.446E-5</v>
      </c>
      <c r="C39" s="5">
        <v>107.43300000000001</v>
      </c>
      <c r="D39" s="5">
        <v>2.3280000000000001E-5</v>
      </c>
      <c r="E39" s="5">
        <v>944.19799999999998</v>
      </c>
      <c r="F39" s="1"/>
      <c r="G39" s="1"/>
      <c r="Q39" s="14">
        <v>0.83333333333333337</v>
      </c>
      <c r="R39" s="15">
        <v>0.92663210548301755</v>
      </c>
      <c r="S39" s="15">
        <v>0.94330084903625566</v>
      </c>
      <c r="T39" s="15">
        <v>0.93297397481412347</v>
      </c>
      <c r="U39" s="42">
        <f t="shared" si="9"/>
        <v>0.93430230977779904</v>
      </c>
      <c r="V39" s="15">
        <f t="shared" si="10"/>
        <v>8.4133886301951E-3</v>
      </c>
    </row>
    <row r="40" spans="1:34" s="5" customFormat="1" x14ac:dyDescent="0.2">
      <c r="A40" s="2">
        <v>180</v>
      </c>
      <c r="B40" s="5">
        <v>1.446E-5</v>
      </c>
      <c r="C40" s="5">
        <v>104.703</v>
      </c>
      <c r="D40" s="5">
        <v>3.2000000000000001E-2</v>
      </c>
      <c r="E40" s="5">
        <v>1094.7760000000001</v>
      </c>
      <c r="F40" s="1"/>
      <c r="G40" s="1"/>
      <c r="Q40" s="14">
        <v>0.91666666666666663</v>
      </c>
      <c r="R40" s="15">
        <v>0.92040680798191965</v>
      </c>
      <c r="S40" s="15">
        <v>0.92021804349104885</v>
      </c>
      <c r="T40" s="15">
        <v>0.92961014162727085</v>
      </c>
      <c r="U40" s="42">
        <f t="shared" si="9"/>
        <v>0.9234116643667466</v>
      </c>
      <c r="V40" s="15">
        <f t="shared" si="10"/>
        <v>5.3688684347990828E-3</v>
      </c>
    </row>
    <row r="41" spans="1:34" s="5" customFormat="1" x14ac:dyDescent="0.2">
      <c r="A41" s="2">
        <v>240</v>
      </c>
      <c r="B41" s="5">
        <v>1.446E-5</v>
      </c>
      <c r="C41" s="5">
        <v>106.06699999999999</v>
      </c>
      <c r="D41" s="5">
        <v>2.5000000000000001E-2</v>
      </c>
      <c r="E41" s="5">
        <v>1177.385</v>
      </c>
      <c r="F41" s="1"/>
      <c r="G41" s="1"/>
      <c r="Q41" s="14">
        <v>1</v>
      </c>
      <c r="R41" s="15">
        <v>0.93893060271419548</v>
      </c>
      <c r="S41" s="15">
        <v>0.93877527010333539</v>
      </c>
      <c r="T41" s="15">
        <v>0.94963649165390118</v>
      </c>
      <c r="U41" s="42">
        <f t="shared" si="9"/>
        <v>0.94244745482381065</v>
      </c>
      <c r="V41" s="15">
        <f t="shared" si="10"/>
        <v>6.2263729380191623E-3</v>
      </c>
    </row>
    <row r="42" spans="1:34" s="5" customFormat="1" x14ac:dyDescent="0.2">
      <c r="A42" s="2">
        <v>300</v>
      </c>
      <c r="B42" s="5">
        <v>1.446E-5</v>
      </c>
      <c r="C42" s="5">
        <v>132.97200000000001</v>
      </c>
      <c r="D42" s="5">
        <v>5.0000000000000001E-3</v>
      </c>
      <c r="E42" s="5">
        <v>1193.3330000000001</v>
      </c>
      <c r="F42" s="1"/>
      <c r="G42" s="1"/>
      <c r="Q42" s="14">
        <v>1.5</v>
      </c>
      <c r="R42" s="15">
        <v>0.972763787877165</v>
      </c>
      <c r="S42" s="15">
        <v>0.97153277515245395</v>
      </c>
      <c r="T42" s="15">
        <v>0.98133237475080426</v>
      </c>
      <c r="U42" s="42">
        <f t="shared" si="9"/>
        <v>0.9752096459268077</v>
      </c>
      <c r="V42" s="15">
        <f t="shared" si="10"/>
        <v>5.33804311253183E-3</v>
      </c>
    </row>
    <row r="43" spans="1:34" s="5" customFormat="1" x14ac:dyDescent="0.2">
      <c r="A43" s="2">
        <v>600</v>
      </c>
      <c r="B43" s="5">
        <v>1.446E-5</v>
      </c>
      <c r="C43" s="5">
        <v>134.691</v>
      </c>
      <c r="D43" s="5">
        <v>6.0999999999999999E-2</v>
      </c>
      <c r="E43" s="5">
        <v>1105.6600000000001</v>
      </c>
      <c r="F43" s="1"/>
      <c r="G43" s="1"/>
      <c r="Q43" s="14">
        <v>2</v>
      </c>
      <c r="R43" s="15">
        <v>0.98025835198851774</v>
      </c>
      <c r="S43" s="15">
        <v>0.97849761760034515</v>
      </c>
      <c r="T43" s="15">
        <v>0.98841291382156182</v>
      </c>
      <c r="U43" s="42">
        <f t="shared" si="9"/>
        <v>0.98238962780347494</v>
      </c>
      <c r="V43" s="15">
        <f t="shared" si="10"/>
        <v>5.2900876399341818E-3</v>
      </c>
    </row>
    <row r="44" spans="1:34" s="5" customFormat="1" x14ac:dyDescent="0.2">
      <c r="A44" s="2"/>
      <c r="B44" s="1"/>
      <c r="C44" s="1"/>
      <c r="D44" s="1"/>
      <c r="E44" s="1"/>
      <c r="F44" s="1"/>
      <c r="G44" s="1"/>
      <c r="Q44" s="14">
        <v>3</v>
      </c>
      <c r="R44" s="15">
        <v>0.98424502736688768</v>
      </c>
      <c r="S44" s="15">
        <v>0.97930024771727553</v>
      </c>
      <c r="T44" s="15">
        <v>0.99112541656292097</v>
      </c>
      <c r="U44" s="42">
        <f t="shared" si="9"/>
        <v>0.98489023054902802</v>
      </c>
      <c r="V44" s="15">
        <f t="shared" si="10"/>
        <v>5.9389283474957774E-3</v>
      </c>
    </row>
    <row r="45" spans="1:34" s="5" customFormat="1" x14ac:dyDescent="0.2">
      <c r="A45" s="2"/>
      <c r="B45" s="1"/>
      <c r="C45" s="1"/>
      <c r="D45" s="1"/>
      <c r="E45" s="1"/>
      <c r="F45" s="1"/>
      <c r="G45" s="1"/>
      <c r="Q45" s="14">
        <v>4</v>
      </c>
      <c r="R45" s="15">
        <v>0.9836816229474834</v>
      </c>
      <c r="S45" s="15">
        <v>0.98001660163271176</v>
      </c>
      <c r="T45" s="15">
        <v>0.99051366062550805</v>
      </c>
      <c r="U45" s="42">
        <f t="shared" si="9"/>
        <v>0.98473729506856778</v>
      </c>
      <c r="V45" s="15">
        <f t="shared" si="10"/>
        <v>5.3275599100326785E-3</v>
      </c>
    </row>
    <row r="46" spans="1:34" x14ac:dyDescent="0.2">
      <c r="A46" s="2" t="s">
        <v>13</v>
      </c>
      <c r="B46" s="2" t="s">
        <v>9</v>
      </c>
      <c r="C46" s="2" t="s">
        <v>10</v>
      </c>
      <c r="D46" s="2" t="s">
        <v>11</v>
      </c>
      <c r="E46" s="2" t="s">
        <v>12</v>
      </c>
      <c r="Q46" s="14">
        <v>5</v>
      </c>
      <c r="R46" s="15">
        <v>0.98199676524458823</v>
      </c>
      <c r="S46" s="15">
        <v>0.97634855585403635</v>
      </c>
      <c r="T46" s="15">
        <v>0.99026961782567757</v>
      </c>
      <c r="U46" s="42">
        <f t="shared" si="9"/>
        <v>0.98287164630810064</v>
      </c>
      <c r="V46" s="15">
        <f t="shared" si="10"/>
        <v>7.0016465392819154E-3</v>
      </c>
      <c r="W46" s="5"/>
      <c r="X46" s="5"/>
      <c r="Y46" s="5"/>
      <c r="Z46" s="5"/>
      <c r="AA46" s="5"/>
      <c r="AB46" s="5"/>
      <c r="AC46" s="5"/>
      <c r="AD46" s="5"/>
      <c r="AH46" s="4"/>
    </row>
    <row r="47" spans="1:34" s="5" customFormat="1" x14ac:dyDescent="0.2">
      <c r="A47" s="2" t="s">
        <v>1</v>
      </c>
      <c r="B47" s="5">
        <v>2.1420000000000002E-5</v>
      </c>
      <c r="C47" s="5">
        <v>8.24</v>
      </c>
      <c r="D47" s="5">
        <v>2.3280000000000001E-5</v>
      </c>
      <c r="E47" s="5">
        <v>369.94</v>
      </c>
      <c r="F47" s="1"/>
      <c r="G47" s="1"/>
      <c r="Q47" s="14">
        <v>10</v>
      </c>
      <c r="R47" s="20">
        <v>0.9818596630284594</v>
      </c>
      <c r="S47" s="20">
        <v>0.97474198840500137</v>
      </c>
      <c r="T47" s="20">
        <v>0.99282052465904091</v>
      </c>
      <c r="U47" s="42">
        <f t="shared" si="9"/>
        <v>0.98314072536416719</v>
      </c>
      <c r="V47" s="15">
        <f t="shared" si="10"/>
        <v>9.1070966176456276E-3</v>
      </c>
      <c r="AB47" s="1"/>
      <c r="AC47" s="1"/>
      <c r="AD47" s="1"/>
      <c r="AH47" s="4"/>
    </row>
    <row r="48" spans="1:34" s="5" customFormat="1" x14ac:dyDescent="0.2">
      <c r="A48" s="2" t="s">
        <v>21</v>
      </c>
      <c r="B48" s="5">
        <v>2.1420000000000002E-5</v>
      </c>
      <c r="C48" s="5">
        <v>12.092000000000001</v>
      </c>
      <c r="D48" s="5">
        <v>2.3280000000000001E-5</v>
      </c>
      <c r="E48" s="5">
        <v>228.84</v>
      </c>
      <c r="F48" s="1"/>
      <c r="AH48" s="4"/>
    </row>
    <row r="49" spans="1:22" s="5" customFormat="1" x14ac:dyDescent="0.2">
      <c r="A49" s="2">
        <v>10</v>
      </c>
      <c r="B49" s="5">
        <v>2.1420000000000002E-5</v>
      </c>
      <c r="C49" s="5">
        <v>94.369</v>
      </c>
      <c r="D49" s="5">
        <v>2.3280000000000001E-5</v>
      </c>
      <c r="E49" s="5">
        <v>969.57299999999998</v>
      </c>
      <c r="F49" s="1"/>
    </row>
    <row r="50" spans="1:22" s="5" customFormat="1" x14ac:dyDescent="0.2">
      <c r="A50" s="2">
        <v>15</v>
      </c>
      <c r="B50" s="5">
        <v>2.1420000000000002E-5</v>
      </c>
      <c r="C50" s="5">
        <v>110.215</v>
      </c>
      <c r="D50" s="5">
        <v>2.3280000000000001E-5</v>
      </c>
      <c r="E50" s="5">
        <v>859.59199999999998</v>
      </c>
      <c r="F50" s="1"/>
    </row>
    <row r="51" spans="1:22" s="5" customFormat="1" x14ac:dyDescent="0.2">
      <c r="A51" s="2">
        <v>20</v>
      </c>
      <c r="B51" s="5">
        <v>2.1420000000000002E-5</v>
      </c>
      <c r="C51" s="5">
        <v>130.25299999999999</v>
      </c>
      <c r="D51" s="5">
        <v>2.3280000000000001E-5</v>
      </c>
      <c r="E51" s="5">
        <v>974.68799999999999</v>
      </c>
      <c r="F51" s="1"/>
    </row>
    <row r="52" spans="1:22" s="5" customFormat="1" x14ac:dyDescent="0.2">
      <c r="A52" s="2">
        <v>25</v>
      </c>
      <c r="B52" s="5">
        <v>2.1420000000000002E-5</v>
      </c>
      <c r="C52" s="5">
        <v>203.89500000000001</v>
      </c>
      <c r="D52" s="5">
        <v>2.1000000000000001E-2</v>
      </c>
      <c r="E52" s="5">
        <v>1446.171</v>
      </c>
      <c r="F52" s="1"/>
      <c r="Q52" s="23" t="s">
        <v>19</v>
      </c>
      <c r="R52" s="24"/>
      <c r="S52" s="24"/>
      <c r="T52" s="24"/>
      <c r="U52" s="24"/>
      <c r="V52" s="25"/>
    </row>
    <row r="53" spans="1:22" s="5" customFormat="1" x14ac:dyDescent="0.2">
      <c r="A53" s="2">
        <v>30</v>
      </c>
      <c r="B53" s="5">
        <v>2.1420000000000002E-5</v>
      </c>
      <c r="C53" s="5">
        <v>174.87100000000001</v>
      </c>
      <c r="D53" s="5">
        <v>0.01</v>
      </c>
      <c r="E53" s="5">
        <v>1192.3330000000001</v>
      </c>
      <c r="F53" s="1"/>
      <c r="Q53" s="26" t="s">
        <v>2</v>
      </c>
      <c r="R53" s="27" t="s">
        <v>3</v>
      </c>
      <c r="S53" s="27" t="s">
        <v>4</v>
      </c>
      <c r="T53" s="26" t="s">
        <v>5</v>
      </c>
      <c r="U53" s="26" t="s">
        <v>6</v>
      </c>
      <c r="V53" s="26" t="s">
        <v>7</v>
      </c>
    </row>
    <row r="54" spans="1:22" s="5" customFormat="1" x14ac:dyDescent="0.2">
      <c r="A54" s="2">
        <v>35</v>
      </c>
      <c r="B54" s="5">
        <v>2.1420000000000002E-5</v>
      </c>
      <c r="C54" s="5">
        <v>189.48500000000001</v>
      </c>
      <c r="D54" s="5">
        <v>1.7999999999999999E-2</v>
      </c>
      <c r="E54" s="5">
        <v>1289.8910000000001</v>
      </c>
      <c r="F54" s="1"/>
      <c r="Q54" s="26"/>
      <c r="R54" s="27"/>
      <c r="S54" s="27"/>
      <c r="T54" s="26"/>
      <c r="U54" s="26"/>
      <c r="V54" s="26"/>
    </row>
    <row r="55" spans="1:22" s="5" customFormat="1" x14ac:dyDescent="0.2">
      <c r="A55" s="2">
        <v>40</v>
      </c>
      <c r="B55" s="5">
        <v>2.1420000000000002E-5</v>
      </c>
      <c r="C55" s="5">
        <v>276.5</v>
      </c>
      <c r="D55" s="5">
        <v>1.0999999999999999E-2</v>
      </c>
      <c r="E55" s="5">
        <v>1957.07</v>
      </c>
      <c r="F55" s="1"/>
      <c r="Q55" s="15" t="s">
        <v>22</v>
      </c>
      <c r="R55" s="15">
        <v>1.5252868808297154E-3</v>
      </c>
      <c r="S55" s="15">
        <v>1.9943310986610973E-3</v>
      </c>
      <c r="T55" s="16">
        <v>1.4034925664831303E-3</v>
      </c>
      <c r="U55" s="15">
        <f t="shared" ref="U55:U70" si="11">AVERAGE(R55:T55)</f>
        <v>1.6410368486579809E-3</v>
      </c>
      <c r="V55" s="15">
        <f t="shared" ref="V55:V70" si="12">STDEV(R55:T55)</f>
        <v>3.1196327358478765E-4</v>
      </c>
    </row>
    <row r="56" spans="1:22" s="5" customFormat="1" x14ac:dyDescent="0.2">
      <c r="A56" s="2">
        <v>45</v>
      </c>
      <c r="B56" s="5">
        <v>2.1420000000000002E-5</v>
      </c>
      <c r="C56" s="5">
        <v>225.96899999999999</v>
      </c>
      <c r="D56" s="5">
        <v>2.5000000000000001E-2</v>
      </c>
      <c r="E56" s="5">
        <v>1443.2370000000001</v>
      </c>
      <c r="F56" s="1"/>
      <c r="Q56" s="19">
        <v>0.16666666666666666</v>
      </c>
      <c r="R56" s="15">
        <v>5.1387292871515416E-2</v>
      </c>
      <c r="S56" s="15">
        <v>0.11984974225730634</v>
      </c>
      <c r="T56" s="16">
        <v>0.11524158058588276</v>
      </c>
      <c r="U56" s="15">
        <f t="shared" si="11"/>
        <v>9.5492871904901508E-2</v>
      </c>
      <c r="V56" s="15">
        <f t="shared" si="12"/>
        <v>3.8265981823287824E-2</v>
      </c>
    </row>
    <row r="57" spans="1:22" s="5" customFormat="1" x14ac:dyDescent="0.2">
      <c r="A57" s="2">
        <v>50</v>
      </c>
      <c r="B57" s="5">
        <v>2.1420000000000002E-5</v>
      </c>
      <c r="C57" s="5">
        <v>228.18799999999999</v>
      </c>
      <c r="D57" s="5">
        <v>0.02</v>
      </c>
      <c r="E57" s="5">
        <v>1500.624</v>
      </c>
      <c r="F57" s="1"/>
      <c r="Q57" s="14">
        <v>0.25</v>
      </c>
      <c r="R57" s="15">
        <v>9.3521177669469754E-2</v>
      </c>
      <c r="S57" s="15">
        <v>0.16523061919953191</v>
      </c>
      <c r="T57" s="16">
        <v>0.17983969252941334</v>
      </c>
      <c r="U57" s="15">
        <f t="shared" si="11"/>
        <v>0.14619716313280501</v>
      </c>
      <c r="V57" s="15">
        <f t="shared" si="12"/>
        <v>4.6199846745304161E-2</v>
      </c>
    </row>
    <row r="58" spans="1:22" s="5" customFormat="1" x14ac:dyDescent="0.2">
      <c r="A58" s="2">
        <v>55</v>
      </c>
      <c r="B58" s="5">
        <v>2.1420000000000002E-5</v>
      </c>
      <c r="C58" s="5">
        <v>340.71100000000001</v>
      </c>
      <c r="D58" s="5">
        <v>8.0000000000000002E-3</v>
      </c>
      <c r="E58" s="5">
        <v>2007.7719999999999</v>
      </c>
      <c r="F58" s="1"/>
      <c r="Q58" s="14">
        <v>0.33333333333333331</v>
      </c>
      <c r="R58" s="15">
        <v>0.13131907508314039</v>
      </c>
      <c r="S58" s="15">
        <v>0.25958686234019968</v>
      </c>
      <c r="T58" s="16">
        <v>0.24952509214199781</v>
      </c>
      <c r="U58" s="15">
        <f t="shared" si="11"/>
        <v>0.21347700985511264</v>
      </c>
      <c r="V58" s="15">
        <f t="shared" si="12"/>
        <v>7.1328497035736571E-2</v>
      </c>
    </row>
    <row r="59" spans="1:22" s="5" customFormat="1" x14ac:dyDescent="0.2">
      <c r="A59" s="2">
        <v>60</v>
      </c>
      <c r="B59" s="5">
        <v>2.1420000000000002E-5</v>
      </c>
      <c r="C59" s="5">
        <v>249.99100000000001</v>
      </c>
      <c r="D59" s="5">
        <v>3.4000000000000002E-2</v>
      </c>
      <c r="E59" s="5">
        <v>1598.24</v>
      </c>
      <c r="F59" s="1"/>
      <c r="Q59" s="14">
        <v>0.41666666666666669</v>
      </c>
      <c r="R59" s="15">
        <v>0.17877488791368426</v>
      </c>
      <c r="S59" s="15">
        <v>0.33469386648935723</v>
      </c>
      <c r="T59" s="16">
        <v>0.35065400776326316</v>
      </c>
      <c r="U59" s="15">
        <f t="shared" si="11"/>
        <v>0.28804092072210158</v>
      </c>
      <c r="V59" s="15">
        <f t="shared" si="12"/>
        <v>9.4963050559880191E-2</v>
      </c>
    </row>
    <row r="60" spans="1:22" s="5" customFormat="1" x14ac:dyDescent="0.2">
      <c r="A60" s="2">
        <v>90</v>
      </c>
      <c r="B60" s="5">
        <v>2.1420000000000002E-5</v>
      </c>
      <c r="C60" s="5">
        <v>272.34500000000003</v>
      </c>
      <c r="D60" s="5">
        <v>3.5000000000000003E-2</v>
      </c>
      <c r="E60" s="5">
        <v>1817.894</v>
      </c>
      <c r="F60" s="1"/>
      <c r="Q60" s="14">
        <v>0.5</v>
      </c>
      <c r="R60" s="15">
        <v>0.22316300885800805</v>
      </c>
      <c r="S60" s="15">
        <v>0.36012180591630072</v>
      </c>
      <c r="T60" s="16">
        <v>0.38855584750887723</v>
      </c>
      <c r="U60" s="15">
        <f t="shared" si="11"/>
        <v>0.3239468874277287</v>
      </c>
      <c r="V60" s="15">
        <f t="shared" si="12"/>
        <v>8.8431704241121525E-2</v>
      </c>
    </row>
    <row r="61" spans="1:22" s="5" customFormat="1" x14ac:dyDescent="0.2">
      <c r="A61" s="2">
        <v>120</v>
      </c>
      <c r="B61" s="5">
        <v>2.1420000000000002E-5</v>
      </c>
      <c r="C61" s="5">
        <v>289.05700000000002</v>
      </c>
      <c r="D61" s="5">
        <v>5.0000000000000001E-3</v>
      </c>
      <c r="E61" s="5">
        <v>1848.47</v>
      </c>
      <c r="F61" s="1"/>
      <c r="Q61" s="14">
        <v>0.58333333333333337</v>
      </c>
      <c r="R61" s="15">
        <v>0.28237949247447286</v>
      </c>
      <c r="S61" s="15">
        <v>0.44867162693050827</v>
      </c>
      <c r="T61" s="16">
        <v>0.47752878162779439</v>
      </c>
      <c r="U61" s="15">
        <f t="shared" si="11"/>
        <v>0.40285996701092519</v>
      </c>
      <c r="V61" s="15">
        <f t="shared" si="12"/>
        <v>0.1053320578110117</v>
      </c>
    </row>
    <row r="62" spans="1:22" s="5" customFormat="1" x14ac:dyDescent="0.2">
      <c r="A62" s="2">
        <v>180</v>
      </c>
      <c r="B62" s="5">
        <v>2.1420000000000002E-5</v>
      </c>
      <c r="C62" s="5">
        <v>289.97500000000002</v>
      </c>
      <c r="D62" s="5">
        <v>3.6999999999999998E-2</v>
      </c>
      <c r="E62" s="5">
        <v>1875.12</v>
      </c>
      <c r="F62" s="1"/>
      <c r="Q62" s="14">
        <v>0.66666666666666663</v>
      </c>
      <c r="R62" s="15">
        <v>0.33445126673517639</v>
      </c>
      <c r="S62" s="15">
        <v>0.51180431317970754</v>
      </c>
      <c r="T62" s="16">
        <v>0.54336036565797385</v>
      </c>
      <c r="U62" s="15">
        <f t="shared" si="11"/>
        <v>0.46320531519095259</v>
      </c>
      <c r="V62" s="15">
        <f t="shared" si="12"/>
        <v>0.11261505164638085</v>
      </c>
    </row>
    <row r="63" spans="1:22" s="5" customFormat="1" x14ac:dyDescent="0.2">
      <c r="A63" s="2">
        <v>240</v>
      </c>
      <c r="B63" s="5">
        <v>2.1420000000000002E-5</v>
      </c>
      <c r="C63" s="5">
        <v>302.56700000000001</v>
      </c>
      <c r="D63" s="5">
        <v>5.6000000000000001E-2</v>
      </c>
      <c r="E63" s="5">
        <v>1826.5450000000001</v>
      </c>
      <c r="F63" s="1"/>
      <c r="Q63" s="14">
        <v>0.75</v>
      </c>
      <c r="R63" s="15">
        <v>0.38576511709223293</v>
      </c>
      <c r="S63" s="15">
        <v>0.53929213360187067</v>
      </c>
      <c r="T63" s="16">
        <v>0.5802592160839668</v>
      </c>
      <c r="U63" s="15">
        <f t="shared" si="11"/>
        <v>0.50177215559269017</v>
      </c>
      <c r="V63" s="15">
        <f t="shared" si="12"/>
        <v>0.10253194720675404</v>
      </c>
    </row>
    <row r="64" spans="1:22" s="5" customFormat="1" x14ac:dyDescent="0.2">
      <c r="A64" s="2">
        <v>300</v>
      </c>
      <c r="B64" s="5">
        <v>2.1420000000000002E-5</v>
      </c>
      <c r="C64" s="5">
        <v>393.512</v>
      </c>
      <c r="D64" s="5">
        <v>6.0999999999999999E-2</v>
      </c>
      <c r="E64" s="5">
        <v>2343.79</v>
      </c>
      <c r="F64" s="1"/>
      <c r="Q64" s="14">
        <v>0.83333333333333337</v>
      </c>
      <c r="R64" s="15">
        <v>0.42154916391235453</v>
      </c>
      <c r="S64" s="15">
        <v>0.62014025222152291</v>
      </c>
      <c r="T64" s="16">
        <v>0.62179485347847252</v>
      </c>
      <c r="U64" s="15">
        <f t="shared" si="11"/>
        <v>0.55449475653744995</v>
      </c>
      <c r="V64" s="15">
        <f t="shared" si="12"/>
        <v>0.11513723279269071</v>
      </c>
    </row>
    <row r="65" spans="1:22" s="5" customFormat="1" x14ac:dyDescent="0.2">
      <c r="A65" s="2">
        <v>600</v>
      </c>
      <c r="B65" s="5">
        <v>2.1420000000000002E-5</v>
      </c>
      <c r="C65" s="5">
        <v>400.17099999999999</v>
      </c>
      <c r="D65" s="5">
        <v>0.128</v>
      </c>
      <c r="E65" s="5">
        <v>2374.2570000000001</v>
      </c>
      <c r="F65" s="1"/>
      <c r="Q65" s="14">
        <v>0.91666666666666663</v>
      </c>
      <c r="R65" s="15">
        <v>0.47300979255668163</v>
      </c>
      <c r="S65" s="15">
        <v>0.62121788887069596</v>
      </c>
      <c r="T65" s="16">
        <v>0.67801719956355078</v>
      </c>
      <c r="U65" s="15">
        <f t="shared" si="11"/>
        <v>0.59074829366364279</v>
      </c>
      <c r="V65" s="15">
        <f t="shared" si="12"/>
        <v>0.10584567258977255</v>
      </c>
    </row>
    <row r="66" spans="1:22" s="5" customFormat="1" x14ac:dyDescent="0.2">
      <c r="A66" s="1"/>
      <c r="B66" s="1"/>
      <c r="C66" s="1"/>
      <c r="D66" s="1"/>
      <c r="E66" s="1"/>
      <c r="F66" s="1"/>
      <c r="Q66" s="14">
        <v>1</v>
      </c>
      <c r="R66" s="15">
        <v>0.45497227814606517</v>
      </c>
      <c r="S66" s="15">
        <v>0.61003328862331341</v>
      </c>
      <c r="T66" s="16">
        <v>0.6800128123747996</v>
      </c>
      <c r="U66" s="15">
        <f t="shared" si="11"/>
        <v>0.58167279304805941</v>
      </c>
      <c r="V66" s="15">
        <f t="shared" si="12"/>
        <v>0.1151696522242036</v>
      </c>
    </row>
    <row r="67" spans="1:22" s="5" customFormat="1" x14ac:dyDescent="0.2">
      <c r="A67" s="7"/>
      <c r="B67" s="12"/>
      <c r="C67" s="12"/>
      <c r="D67" s="12"/>
      <c r="E67" s="12"/>
      <c r="F67" s="1"/>
      <c r="Q67" s="14">
        <v>1.5</v>
      </c>
      <c r="R67" s="15">
        <v>0.55847658944902911</v>
      </c>
      <c r="S67" s="15">
        <v>0.69546442111085482</v>
      </c>
      <c r="T67" s="16">
        <v>0.76670209397576217</v>
      </c>
      <c r="U67" s="15">
        <f t="shared" si="11"/>
        <v>0.67354770151188204</v>
      </c>
      <c r="V67" s="15">
        <f t="shared" si="12"/>
        <v>0.10582873963313608</v>
      </c>
    </row>
    <row r="68" spans="1:22" s="5" customFormat="1" x14ac:dyDescent="0.2">
      <c r="A68" s="21" t="s">
        <v>29</v>
      </c>
      <c r="B68" s="21"/>
      <c r="C68" s="21"/>
      <c r="D68" s="21"/>
      <c r="E68" s="21"/>
      <c r="F68" s="1"/>
      <c r="Q68" s="14">
        <v>2</v>
      </c>
      <c r="R68" s="15">
        <v>0.59006955822126295</v>
      </c>
      <c r="S68" s="15">
        <v>0.70464827335731739</v>
      </c>
      <c r="T68" s="16">
        <v>0.78072185616089751</v>
      </c>
      <c r="U68" s="15">
        <f t="shared" si="11"/>
        <v>0.69181322924649269</v>
      </c>
      <c r="V68" s="15">
        <f t="shared" si="12"/>
        <v>9.5972019075408907E-2</v>
      </c>
    </row>
    <row r="69" spans="1:22" s="5" customFormat="1" ht="68" x14ac:dyDescent="0.2">
      <c r="A69" s="2" t="s">
        <v>0</v>
      </c>
      <c r="B69" s="2" t="s">
        <v>9</v>
      </c>
      <c r="C69" s="2" t="s">
        <v>10</v>
      </c>
      <c r="D69" s="2" t="s">
        <v>11</v>
      </c>
      <c r="E69" s="2" t="s">
        <v>12</v>
      </c>
      <c r="F69" s="1"/>
      <c r="G69" s="3" t="s">
        <v>2</v>
      </c>
      <c r="H69" s="6" t="s">
        <v>20</v>
      </c>
      <c r="I69" s="6" t="s">
        <v>24</v>
      </c>
      <c r="J69" s="6" t="s">
        <v>17</v>
      </c>
      <c r="K69" s="17" t="s">
        <v>15</v>
      </c>
      <c r="L69" s="6" t="s">
        <v>16</v>
      </c>
      <c r="M69" s="6" t="s">
        <v>18</v>
      </c>
      <c r="Q69" s="14">
        <v>3</v>
      </c>
      <c r="R69" s="15">
        <v>0.60866145936784999</v>
      </c>
      <c r="S69" s="15">
        <v>0.71403413726657572</v>
      </c>
      <c r="T69" s="16">
        <v>0.79813898672743</v>
      </c>
      <c r="U69" s="15">
        <f t="shared" si="11"/>
        <v>0.70694486112061872</v>
      </c>
      <c r="V69" s="15">
        <f t="shared" si="12"/>
        <v>9.4937488489952787E-2</v>
      </c>
    </row>
    <row r="70" spans="1:22" s="5" customFormat="1" x14ac:dyDescent="0.2">
      <c r="A70" s="2" t="s">
        <v>1</v>
      </c>
      <c r="B70" s="4">
        <v>1.0200000000000001E-5</v>
      </c>
      <c r="C70" s="1">
        <v>8.8949999999999996</v>
      </c>
      <c r="D70" s="4">
        <v>2.3280000000000001E-5</v>
      </c>
      <c r="E70" s="1">
        <v>273.93400000000003</v>
      </c>
      <c r="F70" s="1"/>
      <c r="G70" s="14" t="s">
        <v>22</v>
      </c>
      <c r="H70" s="14">
        <f>(C71-$C$70)/B71</f>
        <v>74998529.411764696</v>
      </c>
      <c r="I70" s="18">
        <f>(C93-$C$92)/B93</f>
        <v>1409590.7147220522</v>
      </c>
      <c r="J70" s="18">
        <f>(C115-$C$114)/B115</f>
        <v>152687.59978712079</v>
      </c>
      <c r="K70" s="14">
        <f>(I70+J70)/(I70+J70+H70)</f>
        <v>2.0405718812355682E-2</v>
      </c>
      <c r="L70" s="15">
        <f>1-(H70/$H$70)</f>
        <v>0</v>
      </c>
      <c r="M70" s="15">
        <f>J70/(I70+H70+J70)</f>
        <v>1.9943310986610973E-3</v>
      </c>
      <c r="Q70" s="14">
        <v>4</v>
      </c>
      <c r="R70" s="15">
        <v>0.61460465725555979</v>
      </c>
      <c r="S70" s="15">
        <v>0.71216768498119609</v>
      </c>
      <c r="T70" s="16">
        <v>0.79594540912917344</v>
      </c>
      <c r="U70" s="15">
        <f t="shared" si="11"/>
        <v>0.70757258378864307</v>
      </c>
      <c r="V70" s="15">
        <f t="shared" si="12"/>
        <v>9.0757662424444385E-2</v>
      </c>
    </row>
    <row r="71" spans="1:22" s="5" customFormat="1" x14ac:dyDescent="0.2">
      <c r="A71" s="2" t="s">
        <v>21</v>
      </c>
      <c r="B71" s="5">
        <v>1.0200000000000001E-5</v>
      </c>
      <c r="C71" s="5">
        <v>773.88</v>
      </c>
      <c r="D71" s="5">
        <v>0.23300000000000001</v>
      </c>
      <c r="E71" s="5">
        <v>3436.107</v>
      </c>
      <c r="F71" s="1"/>
      <c r="G71" s="14">
        <v>0.16666666666666666</v>
      </c>
      <c r="H71" s="14">
        <f t="shared" ref="H71:H87" si="13">(C72-$C$70)/B72</f>
        <v>44019019.607843138</v>
      </c>
      <c r="I71" s="18">
        <f t="shared" ref="I71:I87" si="14">(C94-$C$92)/B94</f>
        <v>3536163.7141111786</v>
      </c>
      <c r="J71" s="18">
        <f t="shared" ref="J71:J87" si="15">(C116-$C$114)/B116</f>
        <v>6475572.112825972</v>
      </c>
      <c r="K71" s="14">
        <f t="shared" ref="K71:K87" si="16">(I71+J71)/(I71+J71+H71)</f>
        <v>0.18529698032858649</v>
      </c>
      <c r="L71" s="15">
        <f>1-(H71/$H$70)</f>
        <v>0.4130682300960149</v>
      </c>
      <c r="M71" s="15">
        <f t="shared" ref="M71:M87" si="17">J71/(I71+H71+J71)</f>
        <v>0.11984974225730634</v>
      </c>
      <c r="Q71" s="14">
        <v>5</v>
      </c>
      <c r="R71" s="15">
        <v>0.62760814550168087</v>
      </c>
      <c r="S71" s="15">
        <v>0.73798807095563279</v>
      </c>
      <c r="T71" s="16">
        <v>0.80612307207081124</v>
      </c>
      <c r="U71" s="15"/>
      <c r="V71" s="15"/>
    </row>
    <row r="72" spans="1:22" s="5" customFormat="1" x14ac:dyDescent="0.2">
      <c r="A72" s="2">
        <v>10</v>
      </c>
      <c r="B72" s="5">
        <v>1.0200000000000001E-5</v>
      </c>
      <c r="C72" s="5">
        <v>457.88900000000001</v>
      </c>
      <c r="D72" s="5">
        <v>0.38700000000000001</v>
      </c>
      <c r="E72" s="5">
        <v>2176.3580000000002</v>
      </c>
      <c r="F72" s="1"/>
      <c r="G72" s="14">
        <v>0.25</v>
      </c>
      <c r="H72" s="14">
        <f t="shared" si="13"/>
        <v>28060784.31372549</v>
      </c>
      <c r="I72" s="18">
        <f t="shared" si="14"/>
        <v>3231337.8130726935</v>
      </c>
      <c r="J72" s="18">
        <f t="shared" si="15"/>
        <v>6193826.5034592869</v>
      </c>
      <c r="K72" s="14">
        <f t="shared" si="16"/>
        <v>0.25143192745359222</v>
      </c>
      <c r="L72" s="15">
        <f t="shared" ref="L72:L87" si="18">1-(H72/$H$70)</f>
        <v>0.62584887285371604</v>
      </c>
      <c r="M72" s="15">
        <f t="shared" si="17"/>
        <v>0.16523061919953191</v>
      </c>
      <c r="Q72" s="14">
        <v>10</v>
      </c>
      <c r="R72" s="15">
        <v>0.62867946771031236</v>
      </c>
      <c r="S72" s="15">
        <v>0.7401266796704874</v>
      </c>
      <c r="T72" s="15">
        <v>0.82441620070298949</v>
      </c>
      <c r="U72" s="15">
        <f>AVERAGE(R72:T72)</f>
        <v>0.73107411602792982</v>
      </c>
      <c r="V72" s="15">
        <f>STDEV(R72:T72)</f>
        <v>9.8181866156833789E-2</v>
      </c>
    </row>
    <row r="73" spans="1:22" s="5" customFormat="1" x14ac:dyDescent="0.2">
      <c r="A73" s="2">
        <v>15</v>
      </c>
      <c r="B73" s="5">
        <v>1.0200000000000001E-5</v>
      </c>
      <c r="C73" s="5">
        <v>295.11500000000001</v>
      </c>
      <c r="D73" s="5">
        <v>8.1000000000000003E-2</v>
      </c>
      <c r="E73" s="5">
        <v>1445.07</v>
      </c>
      <c r="F73" s="1"/>
      <c r="G73" s="14">
        <v>0.33333333333333331</v>
      </c>
      <c r="H73" s="14">
        <f t="shared" si="13"/>
        <v>20484411.764705881</v>
      </c>
      <c r="I73" s="18">
        <f t="shared" si="14"/>
        <v>3769945.021380574</v>
      </c>
      <c r="J73" s="18">
        <f t="shared" si="15"/>
        <v>8503512.5066524744</v>
      </c>
      <c r="K73" s="14">
        <f t="shared" si="16"/>
        <v>0.37467203432408736</v>
      </c>
      <c r="L73" s="15">
        <f t="shared" si="18"/>
        <v>0.72686915429714305</v>
      </c>
      <c r="M73" s="15">
        <f t="shared" si="17"/>
        <v>0.25958686234019968</v>
      </c>
    </row>
    <row r="74" spans="1:22" s="5" customFormat="1" x14ac:dyDescent="0.2">
      <c r="A74" s="2">
        <v>20</v>
      </c>
      <c r="B74" s="5">
        <v>1.0200000000000001E-5</v>
      </c>
      <c r="C74" s="5">
        <v>217.83600000000001</v>
      </c>
      <c r="D74" s="5">
        <v>4.7E-2</v>
      </c>
      <c r="E74" s="5">
        <v>1241.8230000000001</v>
      </c>
      <c r="F74" s="1"/>
      <c r="G74" s="14">
        <v>0.41666666666666669</v>
      </c>
      <c r="H74" s="14">
        <f t="shared" si="13"/>
        <v>20596176.470588233</v>
      </c>
      <c r="I74" s="18">
        <f t="shared" si="14"/>
        <v>4845082.4679291379</v>
      </c>
      <c r="J74" s="18">
        <f t="shared" si="15"/>
        <v>12798669.50505588</v>
      </c>
      <c r="K74" s="14">
        <f t="shared" si="16"/>
        <v>0.46139605096333003</v>
      </c>
      <c r="L74" s="15">
        <f t="shared" si="18"/>
        <v>0.72537892899860779</v>
      </c>
      <c r="M74" s="15">
        <f t="shared" si="17"/>
        <v>0.33469386648935723</v>
      </c>
    </row>
    <row r="75" spans="1:22" s="5" customFormat="1" x14ac:dyDescent="0.2">
      <c r="A75" s="2">
        <v>25</v>
      </c>
      <c r="B75" s="5">
        <v>1.0200000000000001E-5</v>
      </c>
      <c r="C75" s="5">
        <v>218.976</v>
      </c>
      <c r="D75" s="5">
        <v>0.18</v>
      </c>
      <c r="E75" s="5">
        <v>1215.4380000000001</v>
      </c>
      <c r="F75" s="1"/>
      <c r="G75" s="14">
        <v>0.5</v>
      </c>
      <c r="H75" s="14">
        <f t="shared" si="13"/>
        <v>14177549.019607842</v>
      </c>
      <c r="I75" s="18">
        <f t="shared" si="14"/>
        <v>4083506.4141722657</v>
      </c>
      <c r="J75" s="18">
        <f t="shared" si="15"/>
        <v>10277275.146354444</v>
      </c>
      <c r="K75" s="14">
        <f t="shared" si="16"/>
        <v>0.50321028835944626</v>
      </c>
      <c r="L75" s="15">
        <f t="shared" si="18"/>
        <v>0.81096230645045331</v>
      </c>
      <c r="M75" s="15">
        <f t="shared" si="17"/>
        <v>0.36012180591630072</v>
      </c>
    </row>
    <row r="76" spans="1:22" s="5" customFormat="1" x14ac:dyDescent="0.2">
      <c r="A76" s="2">
        <v>30</v>
      </c>
      <c r="B76" s="5">
        <v>1.0200000000000001E-5</v>
      </c>
      <c r="C76" s="5">
        <v>153.506</v>
      </c>
      <c r="D76" s="5">
        <v>6.0999999999999999E-2</v>
      </c>
      <c r="E76" s="5">
        <v>984.35299999999995</v>
      </c>
      <c r="F76" s="1"/>
      <c r="G76" s="14">
        <v>0.58333333333333337</v>
      </c>
      <c r="H76" s="14">
        <f t="shared" si="13"/>
        <v>10700686.274509804</v>
      </c>
      <c r="I76" s="18">
        <f t="shared" si="14"/>
        <v>4632193.0360415392</v>
      </c>
      <c r="J76" s="18">
        <f t="shared" si="15"/>
        <v>12477913.783927621</v>
      </c>
      <c r="K76" s="14">
        <f t="shared" si="16"/>
        <v>0.61523260993825746</v>
      </c>
      <c r="L76" s="15">
        <f t="shared" si="18"/>
        <v>0.85732138538664149</v>
      </c>
      <c r="M76" s="15">
        <f t="shared" si="17"/>
        <v>0.44867162693050827</v>
      </c>
    </row>
    <row r="77" spans="1:22" s="5" customFormat="1" x14ac:dyDescent="0.2">
      <c r="A77" s="2">
        <v>35</v>
      </c>
      <c r="B77" s="5">
        <v>1.0200000000000001E-5</v>
      </c>
      <c r="C77" s="5">
        <v>118.042</v>
      </c>
      <c r="D77" s="5">
        <v>0.02</v>
      </c>
      <c r="E77" s="5">
        <v>805.851</v>
      </c>
      <c r="F77" s="1"/>
      <c r="G77" s="14">
        <v>0.66666666666666663</v>
      </c>
      <c r="H77" s="14">
        <f t="shared" si="13"/>
        <v>10771960.784313725</v>
      </c>
      <c r="I77" s="18">
        <f t="shared" si="14"/>
        <v>5538485.0335980449</v>
      </c>
      <c r="J77" s="18">
        <f t="shared" si="15"/>
        <v>17099201.703033525</v>
      </c>
      <c r="K77" s="14">
        <f t="shared" si="16"/>
        <v>0.67757933460505604</v>
      </c>
      <c r="L77" s="15">
        <f t="shared" si="18"/>
        <v>0.85637103995503172</v>
      </c>
      <c r="M77" s="15">
        <f t="shared" si="17"/>
        <v>0.51180431317970754</v>
      </c>
    </row>
    <row r="78" spans="1:22" s="5" customFormat="1" x14ac:dyDescent="0.2">
      <c r="A78" s="2">
        <v>40</v>
      </c>
      <c r="B78" s="5">
        <v>1.0200000000000001E-5</v>
      </c>
      <c r="C78" s="5">
        <v>118.76900000000001</v>
      </c>
      <c r="D78" s="5">
        <v>2.9000000000000001E-2</v>
      </c>
      <c r="E78" s="5">
        <v>663.45899999999995</v>
      </c>
      <c r="F78" s="1"/>
      <c r="G78" s="14">
        <v>0.75</v>
      </c>
      <c r="H78" s="14">
        <f t="shared" si="13"/>
        <v>6614999.9999999991</v>
      </c>
      <c r="I78" s="18">
        <f t="shared" si="14"/>
        <v>4433842.3946243124</v>
      </c>
      <c r="J78" s="18">
        <f t="shared" si="15"/>
        <v>12933475.252794039</v>
      </c>
      <c r="K78" s="14">
        <f t="shared" si="16"/>
        <v>0.724171779506386</v>
      </c>
      <c r="L78" s="15">
        <f t="shared" si="18"/>
        <v>0.91179827055432461</v>
      </c>
      <c r="M78" s="15">
        <f t="shared" si="17"/>
        <v>0.53929213360187067</v>
      </c>
    </row>
    <row r="79" spans="1:22" s="5" customFormat="1" x14ac:dyDescent="0.2">
      <c r="A79" s="2">
        <v>45</v>
      </c>
      <c r="B79" s="5">
        <v>1.0200000000000001E-5</v>
      </c>
      <c r="C79" s="5">
        <v>76.367999999999995</v>
      </c>
      <c r="D79" s="5">
        <v>0.11700000000000001</v>
      </c>
      <c r="E79" s="5">
        <v>408.58100000000002</v>
      </c>
      <c r="F79" s="1"/>
      <c r="G79" s="14">
        <v>0.83333333333333337</v>
      </c>
      <c r="H79" s="14">
        <f t="shared" si="13"/>
        <v>4252352.9411764694</v>
      </c>
      <c r="I79" s="18">
        <f t="shared" si="14"/>
        <v>4501405.0091631031</v>
      </c>
      <c r="J79" s="18">
        <f t="shared" si="15"/>
        <v>14290952.634379989</v>
      </c>
      <c r="K79" s="14">
        <f t="shared" si="16"/>
        <v>0.81547379709788537</v>
      </c>
      <c r="L79" s="15">
        <f t="shared" si="18"/>
        <v>0.94330084903625566</v>
      </c>
      <c r="M79" s="15">
        <f t="shared" si="17"/>
        <v>0.62014025222152291</v>
      </c>
    </row>
    <row r="80" spans="1:22" s="5" customFormat="1" x14ac:dyDescent="0.2">
      <c r="A80" s="2">
        <v>50</v>
      </c>
      <c r="B80" s="5">
        <v>1.0200000000000001E-5</v>
      </c>
      <c r="C80" s="5">
        <v>52.268999999999998</v>
      </c>
      <c r="D80" s="5">
        <v>0.03</v>
      </c>
      <c r="E80" s="5">
        <v>344.947</v>
      </c>
      <c r="F80" s="1"/>
      <c r="G80" s="14">
        <v>0.91666666666666663</v>
      </c>
      <c r="H80" s="14">
        <f t="shared" si="13"/>
        <v>5983529.4117647065</v>
      </c>
      <c r="I80" s="18">
        <f t="shared" si="14"/>
        <v>6238973.7324373843</v>
      </c>
      <c r="J80" s="18">
        <f t="shared" si="15"/>
        <v>20045396.487493344</v>
      </c>
      <c r="K80" s="14">
        <f t="shared" si="16"/>
        <v>0.814567124601834</v>
      </c>
      <c r="L80" s="15">
        <f t="shared" si="18"/>
        <v>0.92021804349104885</v>
      </c>
      <c r="M80" s="15">
        <f t="shared" si="17"/>
        <v>0.62121788887069596</v>
      </c>
    </row>
    <row r="81" spans="1:40" s="5" customFormat="1" x14ac:dyDescent="0.2">
      <c r="A81" s="2">
        <v>55</v>
      </c>
      <c r="B81" s="5">
        <v>1.0200000000000001E-5</v>
      </c>
      <c r="C81" s="5">
        <v>69.927000000000007</v>
      </c>
      <c r="D81" s="5">
        <v>8.6999999999999994E-2</v>
      </c>
      <c r="E81" s="5">
        <v>405.46499999999997</v>
      </c>
      <c r="F81" s="1"/>
      <c r="G81" s="14">
        <v>1</v>
      </c>
      <c r="H81" s="14">
        <f t="shared" si="13"/>
        <v>4591764.7058823528</v>
      </c>
      <c r="I81" s="18">
        <f t="shared" si="14"/>
        <v>4935003.0543677453</v>
      </c>
      <c r="J81" s="18">
        <f t="shared" si="15"/>
        <v>14902927.08887706</v>
      </c>
      <c r="K81" s="14">
        <f t="shared" si="16"/>
        <v>0.81204166755908491</v>
      </c>
      <c r="L81" s="15">
        <f t="shared" si="18"/>
        <v>0.93877527010333539</v>
      </c>
      <c r="M81" s="15">
        <f t="shared" si="17"/>
        <v>0.61003328862331341</v>
      </c>
    </row>
    <row r="82" spans="1:40" s="5" customFormat="1" x14ac:dyDescent="0.2">
      <c r="A82" s="2">
        <v>60</v>
      </c>
      <c r="B82" s="5">
        <v>1.0200000000000001E-5</v>
      </c>
      <c r="C82" s="5">
        <v>55.731000000000002</v>
      </c>
      <c r="D82" s="5">
        <v>3.9E-2</v>
      </c>
      <c r="E82" s="5">
        <v>375.15600000000001</v>
      </c>
      <c r="F82" s="1"/>
      <c r="G82" s="14">
        <v>1.5</v>
      </c>
      <c r="H82" s="14">
        <f t="shared" si="13"/>
        <v>2135000</v>
      </c>
      <c r="I82" s="18">
        <f t="shared" si="14"/>
        <v>5425595.6017104452</v>
      </c>
      <c r="J82" s="18">
        <f t="shared" si="15"/>
        <v>17266045.769026075</v>
      </c>
      <c r="K82" s="14">
        <f t="shared" si="16"/>
        <v>0.91400367177670061</v>
      </c>
      <c r="L82" s="15">
        <f t="shared" si="18"/>
        <v>0.97153277515245395</v>
      </c>
      <c r="M82" s="15">
        <f t="shared" si="17"/>
        <v>0.69546442111085482</v>
      </c>
    </row>
    <row r="83" spans="1:40" s="5" customFormat="1" x14ac:dyDescent="0.2">
      <c r="A83" s="2">
        <v>90</v>
      </c>
      <c r="B83" s="5">
        <v>1.0200000000000001E-5</v>
      </c>
      <c r="C83" s="5">
        <v>30.672000000000001</v>
      </c>
      <c r="D83" s="5">
        <v>2.3280000000000001E-5</v>
      </c>
      <c r="E83" s="5">
        <v>253.71600000000001</v>
      </c>
      <c r="F83" s="1"/>
      <c r="G83" s="14">
        <v>2</v>
      </c>
      <c r="H83" s="14">
        <f t="shared" si="13"/>
        <v>1612647.0588235294</v>
      </c>
      <c r="I83" s="18">
        <f t="shared" si="14"/>
        <v>5412706.1698228456</v>
      </c>
      <c r="J83" s="18">
        <f t="shared" si="15"/>
        <v>16761043.108036188</v>
      </c>
      <c r="K83" s="14">
        <f t="shared" si="16"/>
        <v>0.93220296862133079</v>
      </c>
      <c r="L83" s="15">
        <f t="shared" si="18"/>
        <v>0.97849761760034515</v>
      </c>
      <c r="M83" s="15">
        <f t="shared" si="17"/>
        <v>0.70464827335731739</v>
      </c>
      <c r="Q83" s="1"/>
      <c r="R83" s="1"/>
      <c r="S83" s="1"/>
      <c r="T83" s="1"/>
      <c r="U83" s="1"/>
      <c r="V83" s="1"/>
    </row>
    <row r="84" spans="1:40" x14ac:dyDescent="0.2">
      <c r="A84" s="2">
        <v>120</v>
      </c>
      <c r="B84" s="5">
        <v>1.0200000000000001E-5</v>
      </c>
      <c r="C84" s="5">
        <v>25.344000000000001</v>
      </c>
      <c r="D84" s="5">
        <v>2.1000000000000001E-2</v>
      </c>
      <c r="E84" s="5">
        <v>232.50399999999999</v>
      </c>
      <c r="G84" s="14">
        <v>3</v>
      </c>
      <c r="H84" s="14">
        <f t="shared" si="13"/>
        <v>1552450.9803921569</v>
      </c>
      <c r="I84" s="18">
        <f t="shared" si="14"/>
        <v>5655894.9297495419</v>
      </c>
      <c r="J84" s="18">
        <f t="shared" si="15"/>
        <v>17998669.505055878</v>
      </c>
      <c r="K84" s="14">
        <f t="shared" si="16"/>
        <v>0.93841194783194493</v>
      </c>
      <c r="L84" s="15">
        <f t="shared" si="18"/>
        <v>0.97930024771727553</v>
      </c>
      <c r="M84" s="15">
        <f t="shared" si="17"/>
        <v>0.71403413726657572</v>
      </c>
      <c r="AB84" s="4"/>
      <c r="AJ84" s="4"/>
      <c r="AN84" s="4"/>
    </row>
    <row r="85" spans="1:40" x14ac:dyDescent="0.2">
      <c r="A85" s="2">
        <v>180</v>
      </c>
      <c r="B85" s="5">
        <v>1.0200000000000001E-5</v>
      </c>
      <c r="C85" s="5">
        <v>24.73</v>
      </c>
      <c r="D85" s="5">
        <v>0.01</v>
      </c>
      <c r="E85" s="5">
        <v>301.76</v>
      </c>
      <c r="G85" s="14">
        <v>4</v>
      </c>
      <c r="H85" s="14">
        <f t="shared" si="13"/>
        <v>1498725.4901960783</v>
      </c>
      <c r="I85" s="18">
        <f t="shared" si="14"/>
        <v>5499694.5632254118</v>
      </c>
      <c r="J85" s="18">
        <f t="shared" si="15"/>
        <v>17315806.279936135</v>
      </c>
      <c r="K85" s="14">
        <f t="shared" si="16"/>
        <v>0.93836014069919549</v>
      </c>
      <c r="L85" s="15">
        <f t="shared" si="18"/>
        <v>0.98001660163271176</v>
      </c>
      <c r="M85" s="15">
        <f t="shared" si="17"/>
        <v>0.71216768498119609</v>
      </c>
      <c r="Z85" s="4"/>
      <c r="AB85" s="4"/>
      <c r="AJ85" s="4"/>
      <c r="AN85" s="4"/>
    </row>
    <row r="86" spans="1:40" x14ac:dyDescent="0.2">
      <c r="A86" s="2">
        <v>240</v>
      </c>
      <c r="B86" s="5">
        <v>1.0200000000000001E-5</v>
      </c>
      <c r="C86" s="5">
        <v>24.181999999999999</v>
      </c>
      <c r="D86" s="5">
        <v>1.2E-2</v>
      </c>
      <c r="E86" s="5">
        <v>393.12400000000002</v>
      </c>
      <c r="G86" s="14">
        <v>5</v>
      </c>
      <c r="H86" s="14">
        <f t="shared" si="13"/>
        <v>1773823.5294117646</v>
      </c>
      <c r="I86" s="18">
        <f t="shared" si="14"/>
        <v>6757910.8124618195</v>
      </c>
      <c r="J86" s="18">
        <f t="shared" si="15"/>
        <v>24030654.603512503</v>
      </c>
      <c r="K86" s="14">
        <f t="shared" si="16"/>
        <v>0.94552538720709856</v>
      </c>
      <c r="L86" s="15">
        <f t="shared" si="18"/>
        <v>0.97634855585403635</v>
      </c>
      <c r="M86" s="15">
        <f t="shared" si="17"/>
        <v>0.73798807095563279</v>
      </c>
      <c r="Q86" s="5"/>
      <c r="R86" s="5"/>
      <c r="S86" s="5"/>
      <c r="T86" s="5"/>
      <c r="U86" s="5"/>
      <c r="AF86" s="4"/>
      <c r="AH86" s="4"/>
      <c r="AJ86" s="4"/>
      <c r="AN86" s="4"/>
    </row>
    <row r="87" spans="1:40" s="5" customFormat="1" x14ac:dyDescent="0.2">
      <c r="A87" s="2">
        <v>300</v>
      </c>
      <c r="B87" s="5">
        <v>1.0200000000000001E-5</v>
      </c>
      <c r="C87" s="5">
        <v>26.988</v>
      </c>
      <c r="D87" s="5">
        <v>2.1000000000000001E-2</v>
      </c>
      <c r="E87" s="5">
        <v>246.24</v>
      </c>
      <c r="F87" s="1"/>
      <c r="G87" s="14">
        <v>10</v>
      </c>
      <c r="H87" s="14">
        <f t="shared" si="13"/>
        <v>1894313.7254901959</v>
      </c>
      <c r="I87" s="18">
        <f t="shared" si="14"/>
        <v>6746304.2150274888</v>
      </c>
      <c r="J87" s="18">
        <f t="shared" si="15"/>
        <v>24608728.046833418</v>
      </c>
      <c r="K87" s="14">
        <f t="shared" si="16"/>
        <v>0.94302703799915821</v>
      </c>
      <c r="L87" s="15">
        <f t="shared" si="18"/>
        <v>0.97474198840500137</v>
      </c>
      <c r="M87" s="15">
        <f t="shared" si="17"/>
        <v>0.7401266796704874</v>
      </c>
    </row>
    <row r="88" spans="1:40" s="5" customFormat="1" x14ac:dyDescent="0.2">
      <c r="A88" s="2">
        <v>600</v>
      </c>
      <c r="B88" s="5">
        <v>1.0200000000000001E-5</v>
      </c>
      <c r="C88" s="5">
        <v>28.216999999999999</v>
      </c>
      <c r="D88" s="5">
        <v>2.7E-2</v>
      </c>
      <c r="E88" s="5">
        <v>240.51900000000001</v>
      </c>
      <c r="F88" s="1"/>
      <c r="G88" s="1"/>
    </row>
    <row r="89" spans="1:40" s="5" customFormat="1" x14ac:dyDescent="0.2">
      <c r="A89" s="2"/>
      <c r="B89" s="4"/>
      <c r="C89" s="1"/>
      <c r="D89" s="4"/>
      <c r="E89" s="1"/>
      <c r="F89" s="1"/>
      <c r="G89" s="1"/>
    </row>
    <row r="90" spans="1:40" s="5" customFormat="1" x14ac:dyDescent="0.2">
      <c r="A90" s="2"/>
      <c r="B90" s="4"/>
      <c r="C90" s="1"/>
      <c r="D90" s="1"/>
      <c r="E90" s="1"/>
      <c r="F90" s="1"/>
      <c r="G90" s="1"/>
    </row>
    <row r="91" spans="1:40" s="5" customFormat="1" ht="17" x14ac:dyDescent="0.2">
      <c r="A91" s="11" t="s">
        <v>23</v>
      </c>
      <c r="B91" s="2" t="s">
        <v>9</v>
      </c>
      <c r="C91" s="2" t="s">
        <v>10</v>
      </c>
      <c r="D91" s="2" t="s">
        <v>11</v>
      </c>
      <c r="E91" s="2" t="s">
        <v>12</v>
      </c>
      <c r="F91" s="1"/>
      <c r="G91" s="1"/>
    </row>
    <row r="92" spans="1:40" s="5" customFormat="1" x14ac:dyDescent="0.2">
      <c r="A92" s="2" t="s">
        <v>1</v>
      </c>
      <c r="B92" s="5">
        <v>1.6370000000000001E-5</v>
      </c>
      <c r="C92" s="5">
        <v>9.8070000000000004</v>
      </c>
      <c r="D92" s="5">
        <v>2.3280000000000001E-5</v>
      </c>
      <c r="E92" s="5">
        <v>285.22899999999998</v>
      </c>
      <c r="F92" s="1"/>
      <c r="G92" s="1"/>
    </row>
    <row r="93" spans="1:40" s="5" customFormat="1" x14ac:dyDescent="0.2">
      <c r="A93" s="2" t="s">
        <v>21</v>
      </c>
      <c r="B93" s="5">
        <v>1.6370000000000001E-5</v>
      </c>
      <c r="C93" s="5">
        <v>32.881999999999998</v>
      </c>
      <c r="D93" s="5">
        <v>2.3280000000000001E-5</v>
      </c>
      <c r="E93" s="5">
        <v>317.72500000000002</v>
      </c>
      <c r="F93" s="1"/>
      <c r="G93" s="1"/>
    </row>
    <row r="94" spans="1:40" s="5" customFormat="1" x14ac:dyDescent="0.2">
      <c r="A94" s="2">
        <v>10</v>
      </c>
      <c r="B94" s="5">
        <v>1.6370000000000001E-5</v>
      </c>
      <c r="C94" s="5">
        <v>67.694000000000003</v>
      </c>
      <c r="D94" s="5">
        <v>1.0999999999999999E-2</v>
      </c>
      <c r="E94" s="5">
        <v>482.24799999999999</v>
      </c>
      <c r="F94" s="1"/>
      <c r="G94" s="1"/>
    </row>
    <row r="95" spans="1:40" s="5" customFormat="1" x14ac:dyDescent="0.2">
      <c r="A95" s="2">
        <v>15</v>
      </c>
      <c r="B95" s="5">
        <v>1.6370000000000001E-5</v>
      </c>
      <c r="C95" s="5">
        <v>62.704000000000001</v>
      </c>
      <c r="D95" s="5">
        <v>3.2000000000000001E-2</v>
      </c>
      <c r="E95" s="5">
        <v>512.59400000000005</v>
      </c>
      <c r="F95" s="1"/>
      <c r="G95" s="1"/>
    </row>
    <row r="96" spans="1:40" s="5" customFormat="1" x14ac:dyDescent="0.2">
      <c r="A96" s="2">
        <v>20</v>
      </c>
      <c r="B96" s="5">
        <v>1.6370000000000001E-5</v>
      </c>
      <c r="C96" s="5">
        <v>71.521000000000001</v>
      </c>
      <c r="D96" s="5">
        <v>5.6000000000000001E-2</v>
      </c>
      <c r="E96" s="5">
        <v>685.26199999999994</v>
      </c>
      <c r="F96" s="1"/>
      <c r="G96" s="1"/>
    </row>
    <row r="97" spans="1:34" s="5" customFormat="1" x14ac:dyDescent="0.2">
      <c r="A97" s="2">
        <v>25</v>
      </c>
      <c r="B97" s="5">
        <v>1.6370000000000001E-5</v>
      </c>
      <c r="C97" s="5">
        <v>89.120999999999995</v>
      </c>
      <c r="D97" s="5">
        <v>1.7000000000000001E-2</v>
      </c>
      <c r="E97" s="5">
        <v>683.99900000000002</v>
      </c>
      <c r="F97" s="1"/>
      <c r="G97" s="1"/>
    </row>
    <row r="98" spans="1:34" s="5" customFormat="1" x14ac:dyDescent="0.2">
      <c r="A98" s="2">
        <v>30</v>
      </c>
      <c r="B98" s="5">
        <v>1.6370000000000001E-5</v>
      </c>
      <c r="C98" s="5">
        <v>76.653999999999996</v>
      </c>
      <c r="D98" s="5">
        <v>0.01</v>
      </c>
      <c r="E98" s="5">
        <v>720.30899999999997</v>
      </c>
      <c r="F98" s="1"/>
      <c r="G98" s="1"/>
    </row>
    <row r="99" spans="1:34" s="5" customFormat="1" x14ac:dyDescent="0.2">
      <c r="A99" s="2">
        <v>35</v>
      </c>
      <c r="B99" s="5">
        <v>1.6370000000000001E-5</v>
      </c>
      <c r="C99" s="5">
        <v>85.635999999999996</v>
      </c>
      <c r="D99" s="5">
        <v>2.7E-2</v>
      </c>
      <c r="E99" s="5">
        <v>685.76700000000005</v>
      </c>
      <c r="F99" s="1"/>
      <c r="G99" s="1"/>
    </row>
    <row r="100" spans="1:34" s="5" customFormat="1" x14ac:dyDescent="0.2">
      <c r="A100" s="2">
        <v>40</v>
      </c>
      <c r="B100" s="5">
        <v>1.6370000000000001E-5</v>
      </c>
      <c r="C100" s="5">
        <v>100.47199999999999</v>
      </c>
      <c r="D100" s="5">
        <v>1E-3</v>
      </c>
      <c r="E100" s="5">
        <v>819.05499999999995</v>
      </c>
      <c r="F100" s="1"/>
      <c r="G100" s="1"/>
    </row>
    <row r="101" spans="1:34" s="5" customFormat="1" x14ac:dyDescent="0.2">
      <c r="A101" s="2">
        <v>45</v>
      </c>
      <c r="B101" s="5">
        <v>1.6370000000000001E-5</v>
      </c>
      <c r="C101" s="5">
        <v>82.388999999999996</v>
      </c>
      <c r="D101" s="5">
        <v>2.1999999999999999E-2</v>
      </c>
      <c r="E101" s="5">
        <v>633.96500000000003</v>
      </c>
      <c r="F101" s="1"/>
      <c r="G101" s="1"/>
    </row>
    <row r="102" spans="1:34" s="5" customFormat="1" x14ac:dyDescent="0.2">
      <c r="A102" s="2">
        <v>50</v>
      </c>
      <c r="B102" s="5">
        <v>1.6370000000000001E-5</v>
      </c>
      <c r="C102" s="5">
        <v>83.495000000000005</v>
      </c>
      <c r="D102" s="5">
        <v>2.7E-2</v>
      </c>
      <c r="E102" s="5">
        <v>661.96900000000005</v>
      </c>
      <c r="F102" s="1"/>
      <c r="G102" s="1"/>
    </row>
    <row r="103" spans="1:34" s="5" customFormat="1" x14ac:dyDescent="0.2">
      <c r="A103" s="2">
        <v>55</v>
      </c>
      <c r="B103" s="4">
        <v>1.6370000000000001E-5</v>
      </c>
      <c r="C103" s="5">
        <v>111.93899999999999</v>
      </c>
      <c r="D103" s="5">
        <v>2.3280000000000001E-5</v>
      </c>
      <c r="E103" s="4">
        <v>823.20299999999997</v>
      </c>
      <c r="F103" s="1"/>
      <c r="G103" s="1"/>
    </row>
    <row r="104" spans="1:34" s="5" customFormat="1" x14ac:dyDescent="0.2">
      <c r="A104" s="2">
        <v>60</v>
      </c>
      <c r="B104" s="4">
        <v>1.6370000000000001E-5</v>
      </c>
      <c r="C104" s="1">
        <v>90.593000000000004</v>
      </c>
      <c r="D104" s="4">
        <v>0.01</v>
      </c>
      <c r="E104" s="4">
        <v>806.673</v>
      </c>
      <c r="F104" s="1"/>
      <c r="G104" s="1"/>
    </row>
    <row r="105" spans="1:34" s="5" customFormat="1" x14ac:dyDescent="0.2">
      <c r="A105" s="2">
        <v>90</v>
      </c>
      <c r="B105" s="4">
        <v>1.6370000000000001E-5</v>
      </c>
      <c r="C105" s="1">
        <v>98.623999999999995</v>
      </c>
      <c r="D105" s="4">
        <v>0.03</v>
      </c>
      <c r="E105" s="1">
        <v>865.26099999999997</v>
      </c>
      <c r="F105" s="1"/>
      <c r="G105" s="1"/>
    </row>
    <row r="106" spans="1:34" s="5" customFormat="1" x14ac:dyDescent="0.2">
      <c r="A106" s="2">
        <v>120</v>
      </c>
      <c r="B106" s="4">
        <v>1.6370000000000001E-5</v>
      </c>
      <c r="C106" s="1">
        <v>98.412999999999997</v>
      </c>
      <c r="D106" s="1">
        <v>0.01</v>
      </c>
      <c r="E106" s="1">
        <v>895.32500000000005</v>
      </c>
      <c r="F106" s="1"/>
      <c r="G106" s="1"/>
    </row>
    <row r="107" spans="1:34" s="5" customFormat="1" x14ac:dyDescent="0.2">
      <c r="A107" s="2">
        <v>180</v>
      </c>
      <c r="B107" s="4">
        <v>1.6370000000000001E-5</v>
      </c>
      <c r="C107" s="1">
        <v>102.39400000000001</v>
      </c>
      <c r="D107" s="1">
        <v>4.0000000000000001E-3</v>
      </c>
      <c r="E107" s="5">
        <v>1020.4059999999999</v>
      </c>
      <c r="F107" s="1"/>
      <c r="G107" s="1"/>
      <c r="Q107" s="1"/>
      <c r="R107" s="1"/>
      <c r="S107" s="1"/>
      <c r="T107" s="4"/>
      <c r="U107" s="1"/>
      <c r="AD107" s="4"/>
      <c r="AE107" s="1"/>
    </row>
    <row r="108" spans="1:34" s="5" customFormat="1" x14ac:dyDescent="0.2">
      <c r="A108" s="2">
        <v>240</v>
      </c>
      <c r="B108" s="4">
        <v>1.6370000000000001E-5</v>
      </c>
      <c r="C108" s="1">
        <v>99.837000000000003</v>
      </c>
      <c r="D108" s="1">
        <v>5.0000000000000001E-3</v>
      </c>
      <c r="E108" s="1">
        <v>911.86</v>
      </c>
      <c r="F108" s="1"/>
      <c r="G108" s="1"/>
      <c r="P108" s="1"/>
      <c r="Q108" s="1"/>
      <c r="R108" s="1"/>
      <c r="S108" s="1"/>
      <c r="T108" s="4"/>
      <c r="U108" s="1"/>
      <c r="AD108" s="4"/>
      <c r="AE108" s="1"/>
      <c r="AF108" s="1"/>
      <c r="AG108" s="1"/>
      <c r="AH108" s="1"/>
    </row>
    <row r="109" spans="1:34" s="5" customFormat="1" x14ac:dyDescent="0.2">
      <c r="A109" s="2">
        <v>300</v>
      </c>
      <c r="B109" s="4">
        <v>1.6370000000000001E-5</v>
      </c>
      <c r="C109" s="1">
        <v>120.434</v>
      </c>
      <c r="D109" s="1">
        <v>2.4E-2</v>
      </c>
      <c r="E109" s="5">
        <v>960.57899999999995</v>
      </c>
      <c r="F109" s="1"/>
      <c r="P109" s="1"/>
      <c r="Q109" s="1"/>
      <c r="R109" s="1"/>
      <c r="S109" s="1"/>
      <c r="T109" s="4"/>
      <c r="U109" s="1"/>
      <c r="AD109" s="4"/>
      <c r="AE109" s="1"/>
      <c r="AF109" s="1"/>
      <c r="AG109" s="1"/>
      <c r="AH109" s="1"/>
    </row>
    <row r="110" spans="1:34" s="5" customFormat="1" x14ac:dyDescent="0.2">
      <c r="A110" s="2">
        <v>600</v>
      </c>
      <c r="B110" s="4">
        <v>1.6370000000000001E-5</v>
      </c>
      <c r="C110" s="1">
        <v>120.244</v>
      </c>
      <c r="D110" s="1">
        <v>2.7E-2</v>
      </c>
      <c r="E110" s="5">
        <v>1015.172</v>
      </c>
      <c r="F110" s="1"/>
      <c r="P110" s="1"/>
      <c r="Q110" s="1"/>
      <c r="R110" s="1"/>
      <c r="S110" s="1"/>
      <c r="T110" s="4"/>
      <c r="U110" s="1"/>
      <c r="Z110" s="1"/>
      <c r="AF110" s="1"/>
      <c r="AG110" s="1"/>
      <c r="AH110" s="1"/>
    </row>
    <row r="111" spans="1:34" s="5" customFormat="1" x14ac:dyDescent="0.2">
      <c r="A111" s="2"/>
      <c r="B111" s="4"/>
      <c r="C111" s="1"/>
      <c r="D111" s="1"/>
      <c r="E111" s="1"/>
      <c r="F111" s="1"/>
      <c r="P111" s="1"/>
      <c r="Q111" s="1"/>
      <c r="R111" s="1"/>
      <c r="S111" s="1"/>
      <c r="T111" s="4"/>
      <c r="U111" s="1"/>
    </row>
    <row r="112" spans="1:34" s="5" customFormat="1" x14ac:dyDescent="0.2">
      <c r="A112" s="2"/>
      <c r="B112" s="4"/>
      <c r="C112" s="1"/>
      <c r="D112" s="1"/>
      <c r="E112" s="1"/>
      <c r="F112" s="1"/>
      <c r="G112" s="1"/>
      <c r="P112" s="1"/>
      <c r="Q112" s="1"/>
      <c r="R112" s="1"/>
      <c r="S112" s="1"/>
      <c r="T112" s="4"/>
      <c r="U112" s="1"/>
      <c r="Z112" s="1"/>
    </row>
    <row r="113" spans="1:30" s="5" customFormat="1" x14ac:dyDescent="0.2">
      <c r="A113" s="2" t="s">
        <v>13</v>
      </c>
      <c r="B113" s="2" t="s">
        <v>9</v>
      </c>
      <c r="C113" s="2" t="s">
        <v>10</v>
      </c>
      <c r="D113" s="2" t="s">
        <v>11</v>
      </c>
      <c r="E113" s="2" t="s">
        <v>12</v>
      </c>
      <c r="F113" s="1"/>
      <c r="G113" s="1"/>
      <c r="P113" s="1"/>
      <c r="Q113" s="1"/>
      <c r="R113" s="1"/>
      <c r="S113" s="1"/>
      <c r="T113" s="4"/>
      <c r="U113" s="1"/>
    </row>
    <row r="114" spans="1:30" s="5" customFormat="1" x14ac:dyDescent="0.2">
      <c r="A114" s="2" t="s">
        <v>1</v>
      </c>
      <c r="B114" s="4">
        <v>1.8790000000000001E-5</v>
      </c>
      <c r="C114" s="1">
        <v>9.3979999999999997</v>
      </c>
      <c r="D114" s="4">
        <v>2.3280000000000001E-5</v>
      </c>
      <c r="E114" s="1">
        <v>285.22899999999998</v>
      </c>
      <c r="F114" s="1"/>
      <c r="G114" s="1"/>
      <c r="P114" s="1"/>
      <c r="Q114" s="1"/>
      <c r="R114" s="1"/>
      <c r="S114" s="1"/>
      <c r="T114" s="4"/>
      <c r="U114" s="1"/>
    </row>
    <row r="115" spans="1:30" s="5" customFormat="1" x14ac:dyDescent="0.2">
      <c r="A115" s="2" t="s">
        <v>21</v>
      </c>
      <c r="B115" s="4">
        <v>1.8790000000000001E-5</v>
      </c>
      <c r="C115" s="1">
        <v>12.266999999999999</v>
      </c>
      <c r="D115" s="4">
        <v>2.3280000000000001E-5</v>
      </c>
      <c r="E115" s="1">
        <v>218.73500000000001</v>
      </c>
      <c r="F115" s="1"/>
      <c r="G115" s="1"/>
      <c r="P115" s="1"/>
      <c r="Q115" s="1"/>
      <c r="R115" s="1"/>
      <c r="S115" s="1"/>
      <c r="T115" s="4"/>
      <c r="U115" s="1"/>
      <c r="V115" s="1"/>
      <c r="W115" s="1"/>
      <c r="X115" s="1"/>
    </row>
    <row r="116" spans="1:30" s="5" customFormat="1" x14ac:dyDescent="0.2">
      <c r="A116" s="2">
        <v>10</v>
      </c>
      <c r="B116" s="4">
        <v>1.8790000000000001E-5</v>
      </c>
      <c r="C116" s="1">
        <v>131.07400000000001</v>
      </c>
      <c r="D116" s="1">
        <v>2.4E-2</v>
      </c>
      <c r="E116" s="1">
        <v>924.72799999999995</v>
      </c>
      <c r="F116" s="1"/>
      <c r="G116" s="1"/>
      <c r="P116" s="1"/>
      <c r="Q116" s="1"/>
      <c r="R116" s="1"/>
      <c r="S116" s="1"/>
      <c r="T116" s="4"/>
      <c r="U116" s="1"/>
      <c r="V116" s="1"/>
      <c r="W116" s="1"/>
      <c r="X116" s="1"/>
    </row>
    <row r="117" spans="1:30" s="5" customFormat="1" x14ac:dyDescent="0.2">
      <c r="A117" s="2">
        <v>15</v>
      </c>
      <c r="B117" s="4">
        <v>1.8790000000000001E-5</v>
      </c>
      <c r="C117" s="1">
        <v>125.78</v>
      </c>
      <c r="D117" s="1">
        <v>1.0999999999999999E-2</v>
      </c>
      <c r="E117" s="1">
        <v>927.37099999999998</v>
      </c>
      <c r="F117" s="1"/>
      <c r="G117" s="1"/>
      <c r="P117" s="1"/>
      <c r="Q117" s="1"/>
      <c r="R117" s="1"/>
      <c r="S117" s="1"/>
      <c r="T117" s="4"/>
      <c r="U117" s="1"/>
      <c r="V117" s="1"/>
      <c r="W117" s="1"/>
      <c r="X117" s="1"/>
    </row>
    <row r="118" spans="1:30" s="5" customFormat="1" x14ac:dyDescent="0.2">
      <c r="A118" s="2">
        <v>20</v>
      </c>
      <c r="B118" s="4">
        <v>1.8790000000000001E-5</v>
      </c>
      <c r="C118" s="1">
        <v>169.179</v>
      </c>
      <c r="D118" s="1">
        <v>0.01</v>
      </c>
      <c r="E118" s="1">
        <v>1120.471</v>
      </c>
      <c r="F118" s="1"/>
      <c r="G118" s="1"/>
      <c r="P118" s="1"/>
      <c r="Q118" s="1"/>
      <c r="R118" s="1"/>
      <c r="S118" s="1"/>
      <c r="T118" s="4"/>
      <c r="U118" s="1"/>
      <c r="V118" s="1"/>
      <c r="W118" s="1"/>
      <c r="X118" s="1"/>
    </row>
    <row r="119" spans="1:30" x14ac:dyDescent="0.2">
      <c r="A119" s="2">
        <v>25</v>
      </c>
      <c r="B119" s="4">
        <v>1.8790000000000001E-5</v>
      </c>
      <c r="C119" s="1">
        <v>249.88499999999999</v>
      </c>
      <c r="D119" s="1">
        <v>2.1999999999999999E-2</v>
      </c>
      <c r="E119" s="1">
        <v>1480.1320000000001</v>
      </c>
      <c r="T119" s="4"/>
    </row>
    <row r="120" spans="1:30" x14ac:dyDescent="0.2">
      <c r="A120" s="2">
        <v>30</v>
      </c>
      <c r="B120" s="4">
        <v>1.8790000000000001E-5</v>
      </c>
      <c r="C120" s="1">
        <v>202.50800000000001</v>
      </c>
      <c r="D120" s="4">
        <v>8.3819999999999999E-4</v>
      </c>
      <c r="E120" s="1">
        <v>1352.68</v>
      </c>
      <c r="T120" s="4"/>
    </row>
    <row r="121" spans="1:30" x14ac:dyDescent="0.2">
      <c r="A121" s="2">
        <v>35</v>
      </c>
      <c r="B121" s="4">
        <v>1.8790000000000001E-5</v>
      </c>
      <c r="C121" s="1">
        <v>243.858</v>
      </c>
      <c r="D121" s="1">
        <v>8.6999999999999994E-2</v>
      </c>
      <c r="E121" s="1">
        <v>1479.39</v>
      </c>
    </row>
    <row r="122" spans="1:30" x14ac:dyDescent="0.2">
      <c r="A122" s="2">
        <v>40</v>
      </c>
      <c r="B122" s="4">
        <v>1.8790000000000001E-5</v>
      </c>
      <c r="C122" s="1">
        <v>330.69200000000001</v>
      </c>
      <c r="D122" s="1">
        <v>1.4999999999999999E-2</v>
      </c>
      <c r="E122" s="1">
        <v>1924.3340000000001</v>
      </c>
      <c r="V122" s="4"/>
      <c r="X122" s="4"/>
      <c r="Z122" s="4"/>
    </row>
    <row r="123" spans="1:30" x14ac:dyDescent="0.2">
      <c r="A123" s="2">
        <v>45</v>
      </c>
      <c r="B123" s="4">
        <v>1.8790000000000001E-5</v>
      </c>
      <c r="C123" s="1">
        <v>252.41800000000001</v>
      </c>
      <c r="D123" s="1">
        <v>4.1000000000000002E-2</v>
      </c>
      <c r="E123" s="1">
        <v>1588.6089999999999</v>
      </c>
      <c r="V123" s="4"/>
      <c r="X123" s="4"/>
      <c r="Z123" s="4"/>
    </row>
    <row r="124" spans="1:30" x14ac:dyDescent="0.2">
      <c r="A124" s="2">
        <v>50</v>
      </c>
      <c r="B124" s="4">
        <v>1.8790000000000001E-5</v>
      </c>
      <c r="C124" s="1">
        <v>277.92500000000001</v>
      </c>
      <c r="D124" s="1">
        <v>0.03</v>
      </c>
      <c r="E124" s="1">
        <v>1479.39</v>
      </c>
      <c r="V124" s="4"/>
    </row>
    <row r="125" spans="1:30" x14ac:dyDescent="0.2">
      <c r="A125" s="2">
        <v>55</v>
      </c>
      <c r="B125" s="4">
        <v>1.8790000000000001E-5</v>
      </c>
      <c r="C125" s="1">
        <v>386.05099999999999</v>
      </c>
      <c r="D125" s="1">
        <v>8.1000000000000003E-2</v>
      </c>
      <c r="E125" s="1">
        <v>2074.4789999999998</v>
      </c>
      <c r="V125" s="4"/>
    </row>
    <row r="126" spans="1:30" x14ac:dyDescent="0.2">
      <c r="A126" s="2">
        <v>60</v>
      </c>
      <c r="B126" s="4">
        <v>1.8790000000000001E-5</v>
      </c>
      <c r="C126" s="1">
        <v>289.42399999999998</v>
      </c>
      <c r="D126" s="1">
        <v>1.4999999999999999E-2</v>
      </c>
      <c r="E126" s="1">
        <v>1572.4949999999999</v>
      </c>
      <c r="V126" s="4"/>
      <c r="AD126" s="4"/>
    </row>
    <row r="127" spans="1:30" x14ac:dyDescent="0.2">
      <c r="A127" s="2">
        <v>90</v>
      </c>
      <c r="B127" s="4">
        <v>1.8790000000000001E-5</v>
      </c>
      <c r="C127" s="1">
        <v>333.827</v>
      </c>
      <c r="D127" s="1">
        <v>5.3999999999999999E-2</v>
      </c>
      <c r="E127" s="1">
        <v>1909.123</v>
      </c>
      <c r="V127" s="4"/>
      <c r="AD127" s="4"/>
    </row>
    <row r="128" spans="1:30" x14ac:dyDescent="0.2">
      <c r="A128" s="2">
        <v>120</v>
      </c>
      <c r="B128" s="4">
        <v>1.8790000000000001E-5</v>
      </c>
      <c r="C128" s="1">
        <v>324.33800000000002</v>
      </c>
      <c r="D128" s="1">
        <v>1.7000000000000001E-2</v>
      </c>
      <c r="E128" s="1">
        <v>1888.098</v>
      </c>
      <c r="V128" s="4"/>
      <c r="X128" s="4"/>
      <c r="AD128" s="4"/>
    </row>
    <row r="129" spans="1:31" x14ac:dyDescent="0.2">
      <c r="A129" s="2">
        <v>180</v>
      </c>
      <c r="B129" s="4">
        <v>1.8790000000000001E-5</v>
      </c>
      <c r="C129" s="1">
        <v>347.59300000000002</v>
      </c>
      <c r="D129" s="1">
        <v>0.03</v>
      </c>
      <c r="E129" s="1">
        <v>1995.682</v>
      </c>
      <c r="V129" s="4"/>
      <c r="AD129" s="4"/>
    </row>
    <row r="130" spans="1:31" x14ac:dyDescent="0.2">
      <c r="A130" s="2">
        <v>240</v>
      </c>
      <c r="B130" s="4">
        <v>1.8790000000000001E-5</v>
      </c>
      <c r="C130" s="1">
        <v>334.762</v>
      </c>
      <c r="D130" s="4">
        <v>2.3280000000000001E-5</v>
      </c>
      <c r="E130" s="1">
        <v>1953.6559999999999</v>
      </c>
      <c r="V130" s="4"/>
      <c r="AD130" s="4"/>
    </row>
    <row r="131" spans="1:31" x14ac:dyDescent="0.2">
      <c r="A131" s="2">
        <v>300</v>
      </c>
      <c r="B131" s="4">
        <v>1.8790000000000001E-5</v>
      </c>
      <c r="C131" s="1">
        <v>460.93400000000003</v>
      </c>
      <c r="D131" s="1">
        <v>3.6999999999999998E-2</v>
      </c>
      <c r="E131" s="1">
        <v>2419.6149999999998</v>
      </c>
      <c r="V131" s="4"/>
      <c r="AD131" s="4"/>
    </row>
    <row r="132" spans="1:31" x14ac:dyDescent="0.2">
      <c r="A132" s="2">
        <v>600</v>
      </c>
      <c r="B132" s="4">
        <v>1.8790000000000001E-5</v>
      </c>
      <c r="C132" s="1">
        <v>471.79599999999999</v>
      </c>
      <c r="D132" s="1">
        <v>6.5000000000000002E-2</v>
      </c>
      <c r="E132" s="1">
        <v>2425.3150000000001</v>
      </c>
      <c r="V132" s="4"/>
      <c r="Z132" s="4"/>
      <c r="AD132" s="4"/>
    </row>
    <row r="133" spans="1:31" x14ac:dyDescent="0.2">
      <c r="B133" s="4"/>
      <c r="V133" s="4"/>
      <c r="Z133" s="4"/>
      <c r="AD133" s="4"/>
    </row>
    <row r="134" spans="1:31" x14ac:dyDescent="0.2">
      <c r="B134" s="4"/>
      <c r="V134" s="4"/>
      <c r="Z134" s="4"/>
      <c r="AD134" s="4"/>
    </row>
    <row r="135" spans="1:31" x14ac:dyDescent="0.2">
      <c r="A135" s="22" t="s">
        <v>30</v>
      </c>
      <c r="B135" s="22"/>
      <c r="C135" s="22"/>
      <c r="D135" s="22"/>
      <c r="E135" s="22"/>
      <c r="V135" s="4"/>
      <c r="Z135" s="4"/>
      <c r="AD135" s="4"/>
    </row>
    <row r="136" spans="1:31" ht="68" x14ac:dyDescent="0.2">
      <c r="A136" s="2" t="s">
        <v>0</v>
      </c>
      <c r="B136" s="2" t="s">
        <v>9</v>
      </c>
      <c r="C136" s="2" t="s">
        <v>10</v>
      </c>
      <c r="D136" s="2" t="s">
        <v>11</v>
      </c>
      <c r="E136" s="2" t="s">
        <v>12</v>
      </c>
      <c r="G136" s="3" t="s">
        <v>2</v>
      </c>
      <c r="H136" s="6" t="s">
        <v>20</v>
      </c>
      <c r="I136" s="6" t="s">
        <v>24</v>
      </c>
      <c r="J136" s="6" t="s">
        <v>17</v>
      </c>
      <c r="K136" s="17" t="s">
        <v>15</v>
      </c>
      <c r="L136" s="6" t="s">
        <v>16</v>
      </c>
      <c r="M136" s="6" t="s">
        <v>18</v>
      </c>
      <c r="V136" s="4"/>
      <c r="AE136" s="4"/>
    </row>
    <row r="137" spans="1:31" x14ac:dyDescent="0.2">
      <c r="A137" s="2" t="s">
        <v>1</v>
      </c>
      <c r="B137" s="4">
        <v>9.9289999999999993E-6</v>
      </c>
      <c r="C137" s="1">
        <v>8.7270000000000003</v>
      </c>
      <c r="D137" s="4">
        <v>2.3280000000000001E-5</v>
      </c>
      <c r="E137" s="1">
        <v>183.06800000000001</v>
      </c>
      <c r="G137" s="14" t="s">
        <v>22</v>
      </c>
      <c r="H137" s="18">
        <f>(C138-$C$137)/B138</f>
        <v>61078759.190250784</v>
      </c>
      <c r="I137" s="18">
        <f>(C160-$C$159)/B160</f>
        <v>893886.70779584965</v>
      </c>
      <c r="J137" s="18">
        <f>(C182-$C$181)/B182</f>
        <v>87100.392596746999</v>
      </c>
      <c r="K137" s="14">
        <f>(I137+J137)/(I137+J137+H137)</f>
        <v>1.5807140038864419E-2</v>
      </c>
      <c r="L137" s="15">
        <f>1-(H137/$H$137)</f>
        <v>0</v>
      </c>
      <c r="M137" s="15">
        <f>J137/(I137+H137+J137)</f>
        <v>1.4034925664831303E-3</v>
      </c>
      <c r="V137" s="4"/>
      <c r="AE137" s="4"/>
    </row>
    <row r="138" spans="1:31" x14ac:dyDescent="0.2">
      <c r="A138" s="2" t="s">
        <v>21</v>
      </c>
      <c r="B138" s="4">
        <v>9.9289999999999993E-6</v>
      </c>
      <c r="C138" s="1">
        <v>615.178</v>
      </c>
      <c r="D138" s="1">
        <v>1.0169999999999999</v>
      </c>
      <c r="E138" s="1">
        <v>2555.8240000000001</v>
      </c>
      <c r="G138" s="14">
        <v>0.16666666666666666</v>
      </c>
      <c r="H138" s="18">
        <f t="shared" ref="H138:H154" si="19">(C139-$C$137)/B139</f>
        <v>35917917.212206669</v>
      </c>
      <c r="I138" s="18">
        <f t="shared" ref="I138:I154" si="20">(C161-$C$159)/B161</f>
        <v>2181996.6348850252</v>
      </c>
      <c r="J138" s="18">
        <f t="shared" ref="J138:J154" si="21">(C183-$C$181)/B183</f>
        <v>4962591.1385305664</v>
      </c>
      <c r="K138" s="14">
        <f t="shared" ref="K138:K154" si="22">(I138+J138)/(I138+J138+H138)</f>
        <v>0.1659120335846935</v>
      </c>
      <c r="L138" s="15">
        <f t="shared" ref="L138:L154" si="23">1-(H138/$H$137)</f>
        <v>0.41194094823819238</v>
      </c>
      <c r="M138" s="15">
        <f t="shared" ref="M138:M154" si="24">J138/(I138+H138+J138)</f>
        <v>0.11524158058588276</v>
      </c>
      <c r="V138" s="4"/>
      <c r="X138" s="4"/>
    </row>
    <row r="139" spans="1:31" x14ac:dyDescent="0.2">
      <c r="A139" s="2">
        <v>10</v>
      </c>
      <c r="B139" s="4">
        <v>9.9289999999999993E-6</v>
      </c>
      <c r="C139" s="1">
        <v>365.35599999999999</v>
      </c>
      <c r="D139" s="1">
        <v>0.157</v>
      </c>
      <c r="E139" s="1">
        <v>1639.3979999999999</v>
      </c>
      <c r="G139" s="14">
        <v>0.25</v>
      </c>
      <c r="H139" s="18">
        <f t="shared" si="19"/>
        <v>23543257.125591703</v>
      </c>
      <c r="I139" s="18">
        <f t="shared" si="20"/>
        <v>2226808.7492989339</v>
      </c>
      <c r="J139" s="18">
        <f t="shared" si="21"/>
        <v>5650701.0656197416</v>
      </c>
      <c r="K139" s="14">
        <f t="shared" si="22"/>
        <v>0.25071029710488407</v>
      </c>
      <c r="L139" s="15">
        <f t="shared" si="23"/>
        <v>0.61454264235692579</v>
      </c>
      <c r="M139" s="15">
        <f t="shared" si="24"/>
        <v>0.17983969252941334</v>
      </c>
      <c r="V139" s="4"/>
    </row>
    <row r="140" spans="1:31" x14ac:dyDescent="0.2">
      <c r="A140" s="2">
        <v>15</v>
      </c>
      <c r="B140" s="4">
        <v>9.9289999999999993E-6</v>
      </c>
      <c r="C140" s="1">
        <v>242.488</v>
      </c>
      <c r="D140" s="1">
        <v>5.0999999999999997E-2</v>
      </c>
      <c r="E140" s="1">
        <v>1300.31</v>
      </c>
      <c r="G140" s="14">
        <v>0.33333333333333331</v>
      </c>
      <c r="H140" s="18">
        <f t="shared" si="19"/>
        <v>17871991.137073219</v>
      </c>
      <c r="I140" s="18">
        <f t="shared" si="20"/>
        <v>2326584.4083006172</v>
      </c>
      <c r="J140" s="18">
        <f t="shared" si="21"/>
        <v>6715816.0403813804</v>
      </c>
      <c r="K140" s="14">
        <f t="shared" si="22"/>
        <v>0.33596897109380702</v>
      </c>
      <c r="L140" s="15">
        <f t="shared" si="23"/>
        <v>0.70739433194108026</v>
      </c>
      <c r="M140" s="15">
        <f t="shared" si="24"/>
        <v>0.24952509214199781</v>
      </c>
      <c r="V140" s="4"/>
    </row>
    <row r="141" spans="1:31" x14ac:dyDescent="0.2">
      <c r="A141" s="2">
        <v>20</v>
      </c>
      <c r="B141" s="4">
        <v>9.9289999999999993E-6</v>
      </c>
      <c r="C141" s="1">
        <v>186.178</v>
      </c>
      <c r="D141" s="1">
        <v>9.1999999999999998E-2</v>
      </c>
      <c r="E141" s="1">
        <v>1006.8869999999999</v>
      </c>
      <c r="G141" s="14">
        <v>0.41666666666666669</v>
      </c>
      <c r="H141" s="18">
        <f t="shared" si="19"/>
        <v>17078960.620404877</v>
      </c>
      <c r="I141" s="18">
        <f t="shared" si="20"/>
        <v>3087324.7335950644</v>
      </c>
      <c r="J141" s="18">
        <f t="shared" si="21"/>
        <v>10890016.825574875</v>
      </c>
      <c r="K141" s="14">
        <f t="shared" si="22"/>
        <v>0.45006457878821743</v>
      </c>
      <c r="L141" s="15">
        <f t="shared" si="23"/>
        <v>0.72037806846719676</v>
      </c>
      <c r="M141" s="15">
        <f t="shared" si="24"/>
        <v>0.35065400776326316</v>
      </c>
      <c r="Z141" s="4"/>
    </row>
    <row r="142" spans="1:31" x14ac:dyDescent="0.2">
      <c r="A142" s="2">
        <v>25</v>
      </c>
      <c r="B142" s="4">
        <v>9.9289999999999993E-6</v>
      </c>
      <c r="C142" s="1">
        <v>178.304</v>
      </c>
      <c r="D142" s="1">
        <v>0.10100000000000001</v>
      </c>
      <c r="E142" s="1">
        <v>942.42</v>
      </c>
      <c r="G142" s="14">
        <v>0.5</v>
      </c>
      <c r="H142" s="18">
        <f t="shared" si="19"/>
        <v>11467620.102729378</v>
      </c>
      <c r="I142" s="18">
        <f t="shared" si="20"/>
        <v>2660123.3875490748</v>
      </c>
      <c r="J142" s="18">
        <f t="shared" si="21"/>
        <v>8977790.241166573</v>
      </c>
      <c r="K142" s="14">
        <f t="shared" si="22"/>
        <v>0.50368512426429068</v>
      </c>
      <c r="L142" s="15">
        <f t="shared" si="23"/>
        <v>0.81224864003851915</v>
      </c>
      <c r="M142" s="15">
        <f t="shared" si="24"/>
        <v>0.38855584750887723</v>
      </c>
      <c r="Z142" s="4"/>
    </row>
    <row r="143" spans="1:31" x14ac:dyDescent="0.2">
      <c r="A143" s="2">
        <v>30</v>
      </c>
      <c r="B143" s="4">
        <v>9.9289999999999993E-6</v>
      </c>
      <c r="C143" s="1">
        <v>122.589</v>
      </c>
      <c r="D143" s="1">
        <v>8.0000000000000002E-3</v>
      </c>
      <c r="E143" s="1">
        <v>681.226</v>
      </c>
      <c r="G143" s="14">
        <v>0.58333333333333337</v>
      </c>
      <c r="H143" s="18">
        <f t="shared" si="19"/>
        <v>8138886.0912478594</v>
      </c>
      <c r="I143" s="18">
        <f t="shared" si="20"/>
        <v>2852271.4526079637</v>
      </c>
      <c r="J143" s="18">
        <f t="shared" si="21"/>
        <v>10045709.47840718</v>
      </c>
      <c r="K143" s="14">
        <f t="shared" si="22"/>
        <v>0.61311320347109688</v>
      </c>
      <c r="L143" s="15">
        <f t="shared" si="23"/>
        <v>0.86674768447904282</v>
      </c>
      <c r="M143" s="15">
        <f t="shared" si="24"/>
        <v>0.47752878162779439</v>
      </c>
    </row>
    <row r="144" spans="1:31" x14ac:dyDescent="0.2">
      <c r="A144" s="2">
        <v>35</v>
      </c>
      <c r="B144" s="4">
        <v>9.9289999999999993E-6</v>
      </c>
      <c r="C144" s="1">
        <v>89.537999999999997</v>
      </c>
      <c r="D144" s="1">
        <v>4.7E-2</v>
      </c>
      <c r="E144" s="1">
        <v>601.58500000000004</v>
      </c>
      <c r="G144" s="14">
        <v>0.66666666666666663</v>
      </c>
      <c r="H144" s="18">
        <f t="shared" si="19"/>
        <v>8826870.7825561482</v>
      </c>
      <c r="I144" s="18">
        <f t="shared" si="20"/>
        <v>3700168.2557487381</v>
      </c>
      <c r="J144" s="18">
        <f t="shared" si="21"/>
        <v>14906057.206954569</v>
      </c>
      <c r="K144" s="14">
        <f t="shared" si="22"/>
        <v>0.67824008257611579</v>
      </c>
      <c r="L144" s="15">
        <f t="shared" si="23"/>
        <v>0.85548379011659637</v>
      </c>
      <c r="M144" s="15">
        <f t="shared" si="24"/>
        <v>0.54336036565797385</v>
      </c>
      <c r="Z144" s="4"/>
    </row>
    <row r="145" spans="1:26" x14ac:dyDescent="0.2">
      <c r="A145" s="2">
        <v>40</v>
      </c>
      <c r="B145" s="4">
        <v>9.9289999999999993E-6</v>
      </c>
      <c r="C145" s="1">
        <v>96.369</v>
      </c>
      <c r="D145" s="1">
        <v>2.4E-2</v>
      </c>
      <c r="E145" s="1">
        <v>609.899</v>
      </c>
      <c r="G145" s="14">
        <v>0.75</v>
      </c>
      <c r="H145" s="18">
        <f t="shared" si="19"/>
        <v>5469533.689193273</v>
      </c>
      <c r="I145" s="18">
        <f t="shared" si="20"/>
        <v>3036791.9237240604</v>
      </c>
      <c r="J145" s="18">
        <f t="shared" si="21"/>
        <v>11759338.194054963</v>
      </c>
      <c r="K145" s="14">
        <f t="shared" si="22"/>
        <v>0.73010833786201923</v>
      </c>
      <c r="L145" s="15">
        <f t="shared" si="23"/>
        <v>0.91045113290274071</v>
      </c>
      <c r="M145" s="15">
        <f t="shared" si="24"/>
        <v>0.5802592160839668</v>
      </c>
    </row>
    <row r="146" spans="1:26" x14ac:dyDescent="0.2">
      <c r="A146" s="2">
        <v>45</v>
      </c>
      <c r="B146" s="4">
        <v>9.9289999999999993E-6</v>
      </c>
      <c r="C146" s="1">
        <v>63.033999999999999</v>
      </c>
      <c r="D146" s="1">
        <v>2.1000000000000001E-2</v>
      </c>
      <c r="E146" s="1">
        <v>436.54899999999998</v>
      </c>
      <c r="G146" s="14">
        <v>0.83333333333333337</v>
      </c>
      <c r="H146" s="18">
        <f t="shared" si="19"/>
        <v>4093866.4518078356</v>
      </c>
      <c r="I146" s="18">
        <f t="shared" si="20"/>
        <v>3085193.4941110485</v>
      </c>
      <c r="J146" s="18">
        <f t="shared" si="21"/>
        <v>11802860.347728549</v>
      </c>
      <c r="K146" s="14">
        <f t="shared" si="22"/>
        <v>0.78432811915357659</v>
      </c>
      <c r="L146" s="15">
        <f t="shared" si="23"/>
        <v>0.93297397481412347</v>
      </c>
      <c r="M146" s="15">
        <f t="shared" si="24"/>
        <v>0.62179485347847252</v>
      </c>
      <c r="X146" s="4"/>
    </row>
    <row r="147" spans="1:26" x14ac:dyDescent="0.2">
      <c r="A147" s="2">
        <v>50</v>
      </c>
      <c r="B147" s="4">
        <v>9.9289999999999993E-6</v>
      </c>
      <c r="C147" s="1">
        <v>49.375</v>
      </c>
      <c r="D147" s="4">
        <v>2.3280000000000001E-5</v>
      </c>
      <c r="E147" s="1">
        <v>418.98500000000001</v>
      </c>
      <c r="G147" s="14">
        <v>0.91666666666666663</v>
      </c>
      <c r="H147" s="18">
        <f t="shared" si="19"/>
        <v>4299325.2089837855</v>
      </c>
      <c r="I147" s="18">
        <f t="shared" si="20"/>
        <v>4154122.2658440829</v>
      </c>
      <c r="J147" s="18">
        <f t="shared" si="21"/>
        <v>17800897.363993268</v>
      </c>
      <c r="K147" s="14">
        <f t="shared" si="22"/>
        <v>0.83624328714436003</v>
      </c>
      <c r="L147" s="15">
        <f t="shared" si="23"/>
        <v>0.92961014162727085</v>
      </c>
      <c r="M147" s="15">
        <f t="shared" si="24"/>
        <v>0.67801719956355078</v>
      </c>
      <c r="X147" s="4"/>
    </row>
    <row r="148" spans="1:26" x14ac:dyDescent="0.2">
      <c r="A148" s="2">
        <v>55</v>
      </c>
      <c r="B148" s="4">
        <v>9.9289999999999993E-6</v>
      </c>
      <c r="C148" s="1">
        <v>51.414999999999999</v>
      </c>
      <c r="D148" s="1">
        <v>0.01</v>
      </c>
      <c r="E148" s="1">
        <v>381.161</v>
      </c>
      <c r="G148" s="14">
        <v>1</v>
      </c>
      <c r="H148" s="18">
        <f t="shared" si="19"/>
        <v>3076140.5982475583</v>
      </c>
      <c r="I148" s="18">
        <f t="shared" si="20"/>
        <v>3200392.5967470556</v>
      </c>
      <c r="J148" s="18">
        <f t="shared" si="21"/>
        <v>13338418.395961862</v>
      </c>
      <c r="K148" s="14">
        <f t="shared" si="22"/>
        <v>0.84317368391233649</v>
      </c>
      <c r="L148" s="15">
        <f t="shared" si="23"/>
        <v>0.94963649165390118</v>
      </c>
      <c r="M148" s="15">
        <f t="shared" si="24"/>
        <v>0.6800128123747996</v>
      </c>
      <c r="X148" s="4"/>
    </row>
    <row r="149" spans="1:26" x14ac:dyDescent="0.2">
      <c r="A149" s="2">
        <v>60</v>
      </c>
      <c r="B149" s="4">
        <v>9.9289999999999993E-6</v>
      </c>
      <c r="C149" s="1">
        <v>39.270000000000003</v>
      </c>
      <c r="D149" s="4">
        <v>8.3819999999999999E-4</v>
      </c>
      <c r="E149" s="1">
        <v>331.46</v>
      </c>
      <c r="G149" s="14">
        <v>1.5</v>
      </c>
      <c r="H149" s="18">
        <f t="shared" si="19"/>
        <v>1140195.3872494712</v>
      </c>
      <c r="I149" s="18">
        <f t="shared" si="20"/>
        <v>3356758.272574313</v>
      </c>
      <c r="J149" s="18">
        <f t="shared" si="21"/>
        <v>14778631.519910263</v>
      </c>
      <c r="K149" s="14">
        <f t="shared" si="22"/>
        <v>0.9408476901418148</v>
      </c>
      <c r="L149" s="15">
        <f t="shared" si="23"/>
        <v>0.98133237475080426</v>
      </c>
      <c r="M149" s="15">
        <f t="shared" si="24"/>
        <v>0.76670209397576217</v>
      </c>
      <c r="X149" s="4"/>
    </row>
    <row r="150" spans="1:26" x14ac:dyDescent="0.2">
      <c r="A150" s="2">
        <v>90</v>
      </c>
      <c r="B150" s="4">
        <v>9.9289999999999993E-6</v>
      </c>
      <c r="C150" s="1">
        <v>20.047999999999998</v>
      </c>
      <c r="D150" s="4">
        <v>2.3280000000000001E-5</v>
      </c>
      <c r="E150" s="1">
        <v>258.50400000000002</v>
      </c>
      <c r="G150" s="14">
        <v>2</v>
      </c>
      <c r="H150" s="18">
        <f t="shared" si="19"/>
        <v>707724.84640950745</v>
      </c>
      <c r="I150" s="18">
        <f t="shared" si="20"/>
        <v>3465787.9977565901</v>
      </c>
      <c r="J150" s="18">
        <f t="shared" si="21"/>
        <v>14859450.36455412</v>
      </c>
      <c r="K150" s="14">
        <f t="shared" si="22"/>
        <v>0.96281583489399836</v>
      </c>
      <c r="L150" s="15">
        <f t="shared" si="23"/>
        <v>0.98841291382156182</v>
      </c>
      <c r="M150" s="15">
        <f t="shared" si="24"/>
        <v>0.78072185616089751</v>
      </c>
      <c r="X150" s="4"/>
    </row>
    <row r="151" spans="1:26" x14ac:dyDescent="0.2">
      <c r="A151" s="2">
        <v>120</v>
      </c>
      <c r="B151" s="4">
        <v>9.9289999999999993E-6</v>
      </c>
      <c r="C151" s="1">
        <v>15.754</v>
      </c>
      <c r="D151" s="4">
        <v>2.3280000000000001E-5</v>
      </c>
      <c r="E151" s="1">
        <v>363.10399999999998</v>
      </c>
      <c r="G151" s="14">
        <v>3</v>
      </c>
      <c r="H151" s="18">
        <f t="shared" si="19"/>
        <v>542048.54466713662</v>
      </c>
      <c r="I151" s="18">
        <f t="shared" si="20"/>
        <v>3176051.5984296123</v>
      </c>
      <c r="J151" s="18">
        <f t="shared" si="21"/>
        <v>14701009.534492427</v>
      </c>
      <c r="K151" s="14">
        <f t="shared" si="22"/>
        <v>0.97057140360445027</v>
      </c>
      <c r="L151" s="15">
        <f t="shared" si="23"/>
        <v>0.99112541656292097</v>
      </c>
      <c r="M151" s="15">
        <f t="shared" si="24"/>
        <v>0.79813898672743</v>
      </c>
      <c r="Z151" s="4"/>
    </row>
    <row r="152" spans="1:26" x14ac:dyDescent="0.2">
      <c r="A152" s="2">
        <v>180</v>
      </c>
      <c r="B152" s="4">
        <v>9.9289999999999993E-6</v>
      </c>
      <c r="C152" s="1">
        <v>14.109</v>
      </c>
      <c r="D152" s="1">
        <v>1E-3</v>
      </c>
      <c r="E152" s="1">
        <v>297.91699999999997</v>
      </c>
      <c r="G152" s="14">
        <v>4</v>
      </c>
      <c r="H152" s="18">
        <f t="shared" si="19"/>
        <v>579413.8382515863</v>
      </c>
      <c r="I152" s="18">
        <f t="shared" si="20"/>
        <v>3419517.6668536174</v>
      </c>
      <c r="J152" s="18">
        <f t="shared" si="21"/>
        <v>15598429.613011777</v>
      </c>
      <c r="K152" s="14">
        <f t="shared" si="22"/>
        <v>0.97043408881637938</v>
      </c>
      <c r="L152" s="15">
        <f t="shared" si="23"/>
        <v>0.99051366062550805</v>
      </c>
      <c r="M152" s="15">
        <f t="shared" si="24"/>
        <v>0.79594540912917344</v>
      </c>
      <c r="Z152" s="4"/>
    </row>
    <row r="153" spans="1:26" x14ac:dyDescent="0.2">
      <c r="A153" s="2">
        <v>240</v>
      </c>
      <c r="B153" s="4">
        <v>9.9289999999999993E-6</v>
      </c>
      <c r="C153" s="1">
        <v>14.48</v>
      </c>
      <c r="D153" s="4">
        <v>2.3280000000000001E-5</v>
      </c>
      <c r="E153" s="1">
        <v>226.36500000000001</v>
      </c>
      <c r="G153" s="14">
        <v>5</v>
      </c>
      <c r="H153" s="18">
        <f t="shared" si="19"/>
        <v>594319.66965454735</v>
      </c>
      <c r="I153" s="18">
        <f t="shared" si="20"/>
        <v>4417162.086371284</v>
      </c>
      <c r="J153" s="18">
        <f t="shared" si="21"/>
        <v>20837296.690970276</v>
      </c>
      <c r="K153" s="14">
        <f t="shared" si="22"/>
        <v>0.97700782375951645</v>
      </c>
      <c r="L153" s="15">
        <f t="shared" si="23"/>
        <v>0.99026961782567757</v>
      </c>
      <c r="M153" s="15">
        <f t="shared" si="24"/>
        <v>0.80612307207081124</v>
      </c>
      <c r="Z153" s="4"/>
    </row>
    <row r="154" spans="1:26" x14ac:dyDescent="0.2">
      <c r="A154" s="2">
        <v>300</v>
      </c>
      <c r="B154" s="4">
        <v>9.9289999999999993E-6</v>
      </c>
      <c r="C154" s="1">
        <v>14.628</v>
      </c>
      <c r="D154" s="4">
        <v>2.3280000000000001E-5</v>
      </c>
      <c r="E154" s="1">
        <v>208.99700000000001</v>
      </c>
      <c r="G154" s="14">
        <v>10</v>
      </c>
      <c r="H154" s="18">
        <f t="shared" si="19"/>
        <v>438513.44546278572</v>
      </c>
      <c r="I154" s="18">
        <f t="shared" si="20"/>
        <v>4346550.7571508689</v>
      </c>
      <c r="J154" s="18">
        <f t="shared" si="21"/>
        <v>22467246.214245655</v>
      </c>
      <c r="K154" s="14">
        <f t="shared" si="22"/>
        <v>0.98390912774898143</v>
      </c>
      <c r="L154" s="15">
        <f t="shared" si="23"/>
        <v>0.99282052465904091</v>
      </c>
      <c r="M154" s="15">
        <f t="shared" si="24"/>
        <v>0.82441620070298949</v>
      </c>
      <c r="Z154" s="4"/>
    </row>
    <row r="155" spans="1:26" x14ac:dyDescent="0.2">
      <c r="A155" s="2">
        <v>600</v>
      </c>
      <c r="B155" s="4">
        <v>9.9289999999999993E-6</v>
      </c>
      <c r="C155" s="1">
        <v>13.081</v>
      </c>
      <c r="D155" s="4">
        <v>2.3280000000000001E-5</v>
      </c>
      <c r="E155" s="1">
        <v>235.161</v>
      </c>
      <c r="G155" s="8"/>
      <c r="H155" s="10"/>
      <c r="I155" s="10"/>
      <c r="J155" s="10"/>
      <c r="K155" s="10"/>
      <c r="L155" s="9"/>
      <c r="Z155" s="4"/>
    </row>
    <row r="156" spans="1:26" x14ac:dyDescent="0.2">
      <c r="A156" s="2"/>
      <c r="B156" s="4"/>
      <c r="G156" s="8"/>
      <c r="H156" s="10"/>
      <c r="I156" s="10"/>
      <c r="J156" s="10"/>
      <c r="K156" s="10"/>
      <c r="L156" s="9"/>
      <c r="Z156" s="4"/>
    </row>
    <row r="157" spans="1:26" x14ac:dyDescent="0.2">
      <c r="A157" s="2"/>
      <c r="B157" s="4"/>
      <c r="Z157" s="4"/>
    </row>
    <row r="158" spans="1:26" ht="17" x14ac:dyDescent="0.2">
      <c r="A158" s="11" t="s">
        <v>23</v>
      </c>
      <c r="B158" s="2" t="s">
        <v>9</v>
      </c>
      <c r="C158" s="2" t="s">
        <v>10</v>
      </c>
      <c r="D158" s="2" t="s">
        <v>11</v>
      </c>
      <c r="E158" s="2" t="s">
        <v>12</v>
      </c>
      <c r="Z158" s="4"/>
    </row>
    <row r="159" spans="1:26" x14ac:dyDescent="0.2">
      <c r="A159" s="2" t="s">
        <v>1</v>
      </c>
      <c r="B159" s="4">
        <v>1.783E-5</v>
      </c>
      <c r="C159" s="1">
        <v>9.4589999999999996</v>
      </c>
      <c r="D159" s="4">
        <v>2.3280000000000001E-5</v>
      </c>
      <c r="E159" s="1">
        <v>183.06800000000001</v>
      </c>
      <c r="Z159" s="4"/>
    </row>
    <row r="160" spans="1:26" x14ac:dyDescent="0.2">
      <c r="A160" s="2" t="s">
        <v>21</v>
      </c>
      <c r="B160" s="4">
        <v>1.783E-5</v>
      </c>
      <c r="C160" s="1">
        <v>25.396999999999998</v>
      </c>
      <c r="D160" s="4">
        <v>2.3280000000000001E-5</v>
      </c>
      <c r="E160" s="1">
        <v>303.60700000000003</v>
      </c>
      <c r="Z160" s="4"/>
    </row>
    <row r="161" spans="1:26" x14ac:dyDescent="0.2">
      <c r="A161" s="2">
        <v>10</v>
      </c>
      <c r="B161" s="4">
        <v>1.783E-5</v>
      </c>
      <c r="C161" s="1">
        <v>48.363999999999997</v>
      </c>
      <c r="D161" s="4">
        <v>2.3280000000000001E-5</v>
      </c>
      <c r="E161" s="1">
        <v>462.94799999999998</v>
      </c>
      <c r="Z161" s="4"/>
    </row>
    <row r="162" spans="1:26" x14ac:dyDescent="0.2">
      <c r="A162" s="2">
        <v>15</v>
      </c>
      <c r="B162" s="4">
        <v>1.783E-5</v>
      </c>
      <c r="C162" s="1">
        <v>49.162999999999997</v>
      </c>
      <c r="D162" s="4">
        <v>2.3280000000000001E-5</v>
      </c>
      <c r="E162" s="1">
        <v>553.81200000000001</v>
      </c>
      <c r="Z162" s="4"/>
    </row>
    <row r="163" spans="1:26" x14ac:dyDescent="0.2">
      <c r="A163" s="2">
        <v>20</v>
      </c>
      <c r="B163" s="4">
        <v>1.783E-5</v>
      </c>
      <c r="C163" s="1">
        <v>50.942</v>
      </c>
      <c r="D163" s="4">
        <v>2.3280000000000001E-5</v>
      </c>
      <c r="E163" s="1">
        <v>545.89200000000005</v>
      </c>
    </row>
    <row r="164" spans="1:26" x14ac:dyDescent="0.2">
      <c r="A164" s="2">
        <v>25</v>
      </c>
      <c r="B164" s="4">
        <v>1.783E-5</v>
      </c>
      <c r="C164" s="1">
        <v>64.506</v>
      </c>
      <c r="D164" s="4">
        <v>2.3280000000000001E-5</v>
      </c>
      <c r="E164" s="1">
        <v>701.78099999999995</v>
      </c>
    </row>
    <row r="165" spans="1:26" x14ac:dyDescent="0.2">
      <c r="A165" s="2">
        <v>30</v>
      </c>
      <c r="B165" s="4">
        <v>1.783E-5</v>
      </c>
      <c r="C165" s="1">
        <v>56.889000000000003</v>
      </c>
      <c r="D165" s="4">
        <v>2.3280000000000001E-5</v>
      </c>
      <c r="E165" s="1">
        <v>654.29399999999998</v>
      </c>
    </row>
    <row r="166" spans="1:26" x14ac:dyDescent="0.2">
      <c r="A166" s="2">
        <v>35</v>
      </c>
      <c r="B166" s="4">
        <v>1.783E-5</v>
      </c>
      <c r="C166" s="1">
        <v>60.314999999999998</v>
      </c>
      <c r="D166" s="4">
        <v>3.725E-4</v>
      </c>
      <c r="E166" s="1">
        <v>640.78700000000003</v>
      </c>
    </row>
    <row r="167" spans="1:26" x14ac:dyDescent="0.2">
      <c r="A167" s="2">
        <v>40</v>
      </c>
      <c r="B167" s="4">
        <v>1.783E-5</v>
      </c>
      <c r="C167" s="1">
        <v>75.433000000000007</v>
      </c>
      <c r="D167" s="4">
        <v>5.821E-4</v>
      </c>
      <c r="E167" s="1">
        <v>818.226</v>
      </c>
    </row>
    <row r="168" spans="1:26" x14ac:dyDescent="0.2">
      <c r="A168" s="2">
        <v>45</v>
      </c>
      <c r="B168" s="4">
        <v>1.783E-5</v>
      </c>
      <c r="C168" s="1">
        <v>63.604999999999997</v>
      </c>
      <c r="D168" s="4">
        <v>2.3280000000000001E-5</v>
      </c>
      <c r="E168" s="1">
        <v>724.97900000000004</v>
      </c>
    </row>
    <row r="169" spans="1:26" x14ac:dyDescent="0.2">
      <c r="A169" s="2">
        <v>50</v>
      </c>
      <c r="B169" s="4">
        <v>1.783E-5</v>
      </c>
      <c r="C169" s="1">
        <v>64.468000000000004</v>
      </c>
      <c r="D169" s="4">
        <v>2.3280000000000001E-5</v>
      </c>
      <c r="E169" s="1">
        <v>730.70699999999999</v>
      </c>
    </row>
    <row r="170" spans="1:26" x14ac:dyDescent="0.2">
      <c r="A170" s="2">
        <v>55</v>
      </c>
      <c r="B170" s="4">
        <v>1.783E-5</v>
      </c>
      <c r="C170" s="1">
        <v>83.527000000000001</v>
      </c>
      <c r="D170" s="1">
        <v>1E-3</v>
      </c>
      <c r="E170" s="1">
        <v>925.02099999999996</v>
      </c>
    </row>
    <row r="171" spans="1:26" x14ac:dyDescent="0.2">
      <c r="A171" s="2">
        <v>60</v>
      </c>
      <c r="B171" s="4">
        <v>1.783E-5</v>
      </c>
      <c r="C171" s="1">
        <v>66.522000000000006</v>
      </c>
      <c r="D171" s="4">
        <v>2.3280000000000001E-5</v>
      </c>
      <c r="E171" s="1">
        <v>671.43799999999999</v>
      </c>
    </row>
    <row r="172" spans="1:26" x14ac:dyDescent="0.2">
      <c r="A172" s="2">
        <v>90</v>
      </c>
      <c r="B172" s="4">
        <v>1.783E-5</v>
      </c>
      <c r="C172" s="1">
        <v>69.31</v>
      </c>
      <c r="D172" s="4">
        <v>2.3280000000000001E-5</v>
      </c>
      <c r="E172" s="1">
        <v>794.65800000000002</v>
      </c>
    </row>
    <row r="173" spans="1:26" x14ac:dyDescent="0.2">
      <c r="A173" s="2">
        <v>120</v>
      </c>
      <c r="B173" s="4">
        <v>1.783E-5</v>
      </c>
      <c r="C173" s="1">
        <v>71.254000000000005</v>
      </c>
      <c r="D173" s="4">
        <v>2.3280000000000001E-5</v>
      </c>
      <c r="E173" s="1">
        <v>806.673</v>
      </c>
    </row>
    <row r="174" spans="1:26" x14ac:dyDescent="0.2">
      <c r="A174" s="2">
        <v>180</v>
      </c>
      <c r="B174" s="4">
        <v>1.783E-5</v>
      </c>
      <c r="C174" s="1">
        <v>66.087999999999994</v>
      </c>
      <c r="D174" s="4">
        <v>2.3280000000000001E-5</v>
      </c>
      <c r="E174" s="1">
        <v>727.58</v>
      </c>
    </row>
    <row r="175" spans="1:26" x14ac:dyDescent="0.2">
      <c r="A175" s="2">
        <v>240</v>
      </c>
      <c r="B175" s="4">
        <v>1.783E-5</v>
      </c>
      <c r="C175" s="1">
        <v>70.429000000000002</v>
      </c>
      <c r="D175" s="4">
        <v>2.3280000000000001E-5</v>
      </c>
      <c r="E175" s="1">
        <v>773.58</v>
      </c>
    </row>
    <row r="176" spans="1:26" x14ac:dyDescent="0.2">
      <c r="A176" s="2">
        <v>300</v>
      </c>
      <c r="B176" s="4">
        <v>1.783E-5</v>
      </c>
      <c r="C176" s="1">
        <v>88.216999999999999</v>
      </c>
      <c r="D176" s="4">
        <v>2.3280000000000001E-5</v>
      </c>
      <c r="E176" s="1">
        <v>843.82</v>
      </c>
    </row>
    <row r="177" spans="1:20" x14ac:dyDescent="0.2">
      <c r="A177" s="2">
        <v>600</v>
      </c>
      <c r="B177" s="4">
        <v>1.783E-5</v>
      </c>
      <c r="C177" s="1">
        <v>86.957999999999998</v>
      </c>
      <c r="D177" s="4">
        <v>2.3280000000000001E-5</v>
      </c>
      <c r="E177" s="1">
        <v>868.38599999999997</v>
      </c>
    </row>
    <row r="178" spans="1:20" x14ac:dyDescent="0.2">
      <c r="A178" s="2"/>
    </row>
    <row r="179" spans="1:20" x14ac:dyDescent="0.2">
      <c r="A179" s="2"/>
    </row>
    <row r="180" spans="1:20" x14ac:dyDescent="0.2">
      <c r="A180" s="2" t="s">
        <v>13</v>
      </c>
      <c r="B180" s="2" t="s">
        <v>9</v>
      </c>
      <c r="C180" s="2" t="s">
        <v>10</v>
      </c>
      <c r="D180" s="2" t="s">
        <v>11</v>
      </c>
      <c r="E180" s="2" t="s">
        <v>12</v>
      </c>
    </row>
    <row r="181" spans="1:20" x14ac:dyDescent="0.2">
      <c r="A181" s="2" t="s">
        <v>1</v>
      </c>
      <c r="B181" s="4">
        <v>1.783E-5</v>
      </c>
      <c r="C181" s="1">
        <v>9.3070000000000004</v>
      </c>
      <c r="D181" s="4">
        <v>2.3280000000000001E-5</v>
      </c>
      <c r="E181" s="1">
        <v>183.06800000000001</v>
      </c>
    </row>
    <row r="182" spans="1:20" x14ac:dyDescent="0.2">
      <c r="A182" s="2" t="s">
        <v>21</v>
      </c>
      <c r="B182" s="4">
        <v>1.783E-5</v>
      </c>
      <c r="C182" s="1">
        <v>10.86</v>
      </c>
      <c r="D182" s="4">
        <v>2.3280000000000001E-5</v>
      </c>
      <c r="E182" s="1">
        <v>282.14</v>
      </c>
    </row>
    <row r="183" spans="1:20" x14ac:dyDescent="0.2">
      <c r="A183" s="2">
        <v>10</v>
      </c>
      <c r="B183" s="4">
        <v>1.783E-5</v>
      </c>
      <c r="C183" s="1">
        <v>97.79</v>
      </c>
      <c r="D183" s="4">
        <v>2.3280000000000001E-5</v>
      </c>
      <c r="E183" s="1">
        <v>761.01499999999999</v>
      </c>
    </row>
    <row r="184" spans="1:20" x14ac:dyDescent="0.2">
      <c r="A184" s="2">
        <v>15</v>
      </c>
      <c r="B184" s="4">
        <v>1.783E-5</v>
      </c>
      <c r="C184" s="1">
        <v>110.059</v>
      </c>
      <c r="D184" s="1">
        <v>1.7999999999999999E-2</v>
      </c>
      <c r="E184" s="1">
        <v>872.08699999999999</v>
      </c>
    </row>
    <row r="185" spans="1:20" x14ac:dyDescent="0.2">
      <c r="A185" s="2">
        <v>20</v>
      </c>
      <c r="B185" s="4">
        <v>1.783E-5</v>
      </c>
      <c r="C185" s="1">
        <v>129.05000000000001</v>
      </c>
      <c r="D185" s="1">
        <v>8.0000000000000002E-3</v>
      </c>
      <c r="E185" s="1">
        <v>912.44299999999998</v>
      </c>
    </row>
    <row r="186" spans="1:20" x14ac:dyDescent="0.2">
      <c r="A186" s="2">
        <v>25</v>
      </c>
      <c r="B186" s="4">
        <v>1.783E-5</v>
      </c>
      <c r="C186" s="1">
        <v>203.476</v>
      </c>
      <c r="D186" s="4">
        <v>2.3280000000000001E-5</v>
      </c>
      <c r="E186" s="1">
        <v>1309.0250000000001</v>
      </c>
    </row>
    <row r="187" spans="1:20" x14ac:dyDescent="0.2">
      <c r="A187" s="2">
        <v>30</v>
      </c>
      <c r="B187" s="4">
        <v>1.783E-5</v>
      </c>
      <c r="C187" s="1">
        <v>169.381</v>
      </c>
      <c r="D187" s="4">
        <v>2.3280000000000001E-5</v>
      </c>
      <c r="E187" s="1">
        <v>1196.002</v>
      </c>
    </row>
    <row r="188" spans="1:20" x14ac:dyDescent="0.2">
      <c r="A188" s="2">
        <v>35</v>
      </c>
      <c r="B188" s="4">
        <v>1.783E-5</v>
      </c>
      <c r="C188" s="1">
        <v>188.422</v>
      </c>
      <c r="D188" s="1">
        <v>2E-3</v>
      </c>
      <c r="E188" s="1">
        <v>1332.171</v>
      </c>
    </row>
    <row r="189" spans="1:20" x14ac:dyDescent="0.2">
      <c r="A189" s="2">
        <v>40</v>
      </c>
      <c r="B189" s="4">
        <v>1.783E-5</v>
      </c>
      <c r="C189" s="1">
        <v>275.08199999999999</v>
      </c>
      <c r="D189" s="1">
        <v>1.6E-2</v>
      </c>
      <c r="E189" s="1">
        <v>1809.2629999999999</v>
      </c>
    </row>
    <row r="190" spans="1:20" x14ac:dyDescent="0.2">
      <c r="A190" s="2">
        <v>45</v>
      </c>
      <c r="B190" s="4">
        <v>1.783E-5</v>
      </c>
      <c r="C190" s="1">
        <v>218.976</v>
      </c>
      <c r="D190" s="4">
        <v>2.3280000000000001E-5</v>
      </c>
      <c r="E190" s="1">
        <v>1470.4949999999999</v>
      </c>
      <c r="T190" s="4"/>
    </row>
    <row r="191" spans="1:20" x14ac:dyDescent="0.2">
      <c r="A191" s="2">
        <v>50</v>
      </c>
      <c r="B191" s="4">
        <v>1.783E-5</v>
      </c>
      <c r="C191" s="1">
        <v>219.75200000000001</v>
      </c>
      <c r="D191" s="4">
        <v>2.3280000000000001E-5</v>
      </c>
      <c r="E191" s="1">
        <v>1431.528</v>
      </c>
      <c r="T191" s="4"/>
    </row>
    <row r="192" spans="1:20" x14ac:dyDescent="0.2">
      <c r="A192" s="2">
        <v>55</v>
      </c>
      <c r="B192" s="4">
        <v>1.783E-5</v>
      </c>
      <c r="C192" s="1">
        <v>326.697</v>
      </c>
      <c r="D192" s="4">
        <v>3.725E-4</v>
      </c>
      <c r="E192" s="1">
        <v>2191.241</v>
      </c>
    </row>
    <row r="193" spans="1:5" x14ac:dyDescent="0.2">
      <c r="A193" s="2">
        <v>60</v>
      </c>
      <c r="B193" s="4">
        <v>1.783E-5</v>
      </c>
      <c r="C193" s="1">
        <v>247.131</v>
      </c>
      <c r="D193" s="4">
        <v>2.3280000000000001E-5</v>
      </c>
      <c r="E193" s="1">
        <v>1543.924</v>
      </c>
    </row>
    <row r="194" spans="1:5" x14ac:dyDescent="0.2">
      <c r="A194" s="2">
        <v>90</v>
      </c>
      <c r="B194" s="4">
        <v>1.783E-5</v>
      </c>
      <c r="C194" s="1">
        <v>272.81</v>
      </c>
      <c r="D194" s="1">
        <v>6.0000000000000001E-3</v>
      </c>
      <c r="E194" s="1">
        <v>1600.942</v>
      </c>
    </row>
    <row r="195" spans="1:5" x14ac:dyDescent="0.2">
      <c r="A195" s="2">
        <v>120</v>
      </c>
      <c r="B195" s="4">
        <v>1.783E-5</v>
      </c>
      <c r="C195" s="1">
        <v>274.25099999999998</v>
      </c>
      <c r="D195" s="4">
        <v>5.821E-4</v>
      </c>
      <c r="E195" s="1">
        <v>1796.56</v>
      </c>
    </row>
    <row r="196" spans="1:5" x14ac:dyDescent="0.2">
      <c r="A196" s="2">
        <v>180</v>
      </c>
      <c r="B196" s="4">
        <v>1.783E-5</v>
      </c>
      <c r="C196" s="1">
        <v>271.42599999999999</v>
      </c>
      <c r="D196" s="4">
        <v>2.3280000000000001E-5</v>
      </c>
      <c r="E196" s="1">
        <v>1541.271</v>
      </c>
    </row>
    <row r="197" spans="1:5" x14ac:dyDescent="0.2">
      <c r="A197" s="2">
        <v>240</v>
      </c>
      <c r="B197" s="4">
        <v>1.783E-5</v>
      </c>
      <c r="C197" s="1">
        <v>287.42700000000002</v>
      </c>
      <c r="D197" s="1">
        <v>3.0000000000000001E-3</v>
      </c>
      <c r="E197" s="1">
        <v>1743.374</v>
      </c>
    </row>
    <row r="198" spans="1:5" x14ac:dyDescent="0.2">
      <c r="A198" s="2">
        <v>300</v>
      </c>
      <c r="B198" s="4">
        <v>1.783E-5</v>
      </c>
      <c r="C198" s="1">
        <v>380.83600000000001</v>
      </c>
      <c r="D198" s="4">
        <v>2.3280000000000001E-5</v>
      </c>
      <c r="E198" s="1">
        <v>2107.576</v>
      </c>
    </row>
    <row r="199" spans="1:5" x14ac:dyDescent="0.2">
      <c r="A199" s="2">
        <v>600</v>
      </c>
      <c r="B199" s="4">
        <v>1.783E-5</v>
      </c>
      <c r="C199" s="1">
        <v>409.89800000000002</v>
      </c>
      <c r="D199" s="1">
        <v>2.1000000000000001E-2</v>
      </c>
      <c r="E199" s="1">
        <v>2234.3679999999999</v>
      </c>
    </row>
  </sheetData>
  <mergeCells count="24">
    <mergeCell ref="A1:E1"/>
    <mergeCell ref="Q2:V2"/>
    <mergeCell ref="Q3:Q4"/>
    <mergeCell ref="R3:R4"/>
    <mergeCell ref="S3:S4"/>
    <mergeCell ref="T3:T4"/>
    <mergeCell ref="U3:U4"/>
    <mergeCell ref="V3:V4"/>
    <mergeCell ref="Q27:V27"/>
    <mergeCell ref="Q28:Q29"/>
    <mergeCell ref="R28:R29"/>
    <mergeCell ref="S28:S29"/>
    <mergeCell ref="T28:T29"/>
    <mergeCell ref="U28:U29"/>
    <mergeCell ref="V28:V29"/>
    <mergeCell ref="A68:E68"/>
    <mergeCell ref="A135:E135"/>
    <mergeCell ref="Q52:V52"/>
    <mergeCell ref="Q53:Q54"/>
    <mergeCell ref="R53:R54"/>
    <mergeCell ref="S53:S54"/>
    <mergeCell ref="T53:T54"/>
    <mergeCell ref="U53:U54"/>
    <mergeCell ref="V53:V54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0C18B-D967-0945-B210-978F68383247}">
  <sheetPr>
    <tabColor rgb="FF00B050"/>
  </sheetPr>
  <dimension ref="A1:AN199"/>
  <sheetViews>
    <sheetView topLeftCell="I2" zoomScale="75" zoomScaleNormal="67" workbookViewId="0">
      <selection activeCell="Q27" sqref="Q27:V27"/>
    </sheetView>
  </sheetViews>
  <sheetFormatPr baseColWidth="10" defaultRowHeight="16" x14ac:dyDescent="0.2"/>
  <cols>
    <col min="1" max="1" width="11" style="1" bestFit="1" customWidth="1"/>
    <col min="2" max="2" width="14.33203125" style="1" bestFit="1" customWidth="1"/>
    <col min="3" max="5" width="11.1640625" style="1" bestFit="1" customWidth="1"/>
    <col min="6" max="6" width="10.83203125" style="1"/>
    <col min="7" max="7" width="11" style="1" bestFit="1" customWidth="1"/>
    <col min="8" max="8" width="14.5" style="5" bestFit="1" customWidth="1"/>
    <col min="9" max="9" width="13.33203125" style="5" bestFit="1" customWidth="1"/>
    <col min="10" max="10" width="13.33203125" style="5" customWidth="1"/>
    <col min="11" max="11" width="13.1640625" style="5" customWidth="1"/>
    <col min="12" max="12" width="10.83203125" style="5"/>
    <col min="13" max="13" width="11" style="5" bestFit="1" customWidth="1"/>
    <col min="14" max="15" width="10.83203125" style="5"/>
    <col min="16" max="16" width="10.83203125" style="1"/>
    <col min="17" max="17" width="11" style="1" bestFit="1" customWidth="1"/>
    <col min="18" max="20" width="13.33203125" style="1" bestFit="1" customWidth="1"/>
    <col min="21" max="16384" width="10.83203125" style="1"/>
  </cols>
  <sheetData>
    <row r="1" spans="1:27" x14ac:dyDescent="0.2">
      <c r="A1" s="21" t="s">
        <v>31</v>
      </c>
      <c r="B1" s="21"/>
      <c r="C1" s="21"/>
      <c r="D1" s="21"/>
      <c r="E1" s="21"/>
    </row>
    <row r="2" spans="1:27" ht="68" x14ac:dyDescent="0.2">
      <c r="A2" s="2" t="s">
        <v>0</v>
      </c>
      <c r="B2" s="2" t="s">
        <v>9</v>
      </c>
      <c r="C2" s="2" t="s">
        <v>10</v>
      </c>
      <c r="D2" s="2" t="s">
        <v>11</v>
      </c>
      <c r="E2" s="2" t="s">
        <v>12</v>
      </c>
      <c r="G2" s="3" t="s">
        <v>2</v>
      </c>
      <c r="H2" s="6" t="s">
        <v>20</v>
      </c>
      <c r="I2" s="6" t="s">
        <v>24</v>
      </c>
      <c r="J2" s="6" t="s">
        <v>17</v>
      </c>
      <c r="K2" s="13" t="s">
        <v>15</v>
      </c>
      <c r="L2" s="6" t="s">
        <v>16</v>
      </c>
      <c r="M2" s="6" t="s">
        <v>18</v>
      </c>
      <c r="Q2" s="26" t="s">
        <v>14</v>
      </c>
      <c r="R2" s="26"/>
      <c r="S2" s="26"/>
      <c r="T2" s="26"/>
      <c r="U2" s="26"/>
      <c r="V2" s="26"/>
      <c r="W2" s="5"/>
      <c r="X2" s="5"/>
      <c r="Y2" s="5"/>
      <c r="Z2" s="5"/>
      <c r="AA2" s="5"/>
    </row>
    <row r="3" spans="1:27" x14ac:dyDescent="0.2">
      <c r="A3" s="2" t="s">
        <v>1</v>
      </c>
      <c r="B3" s="5">
        <v>9.7149999999999993E-6</v>
      </c>
      <c r="C3" s="5">
        <v>16.193999999999999</v>
      </c>
      <c r="D3" s="5">
        <v>3.0000000000000001E-3</v>
      </c>
      <c r="E3" s="5">
        <v>360.351</v>
      </c>
      <c r="G3" s="14" t="s">
        <v>22</v>
      </c>
      <c r="H3" s="18">
        <f>(C4-$C$3)/B4</f>
        <v>90456716.417910457</v>
      </c>
      <c r="I3" s="18">
        <f>(C26-$C$25)/B26</f>
        <v>2281818.1818181821</v>
      </c>
      <c r="J3" s="18">
        <f>(C48-$C$47)/B48</f>
        <v>201766.78445229688</v>
      </c>
      <c r="K3" s="14">
        <f>(I3+J3)/(I3+J3+H3)</f>
        <v>2.6722368329797581E-2</v>
      </c>
      <c r="L3" s="15">
        <f t="shared" ref="L3:L20" si="0">1-(H3/$H$3)</f>
        <v>0</v>
      </c>
      <c r="M3" s="15">
        <f>J3/(I3+H3+J3)</f>
        <v>2.1709288806614404E-3</v>
      </c>
      <c r="Q3" s="26" t="s">
        <v>2</v>
      </c>
      <c r="R3" s="32" t="s">
        <v>25</v>
      </c>
      <c r="S3" s="34" t="s">
        <v>26</v>
      </c>
      <c r="T3" s="36" t="s">
        <v>27</v>
      </c>
      <c r="U3" s="26" t="s">
        <v>6</v>
      </c>
      <c r="V3" s="26" t="s">
        <v>7</v>
      </c>
      <c r="W3" s="5"/>
      <c r="X3" s="5"/>
      <c r="Y3" s="5"/>
      <c r="Z3" s="5"/>
      <c r="AA3" s="5"/>
    </row>
    <row r="4" spans="1:27" x14ac:dyDescent="0.2">
      <c r="A4" s="2" t="s">
        <v>21</v>
      </c>
      <c r="B4" s="4">
        <v>9.7149999999999993E-6</v>
      </c>
      <c r="C4" s="1">
        <v>894.98099999999999</v>
      </c>
      <c r="D4" s="1">
        <v>1.9179999999999999</v>
      </c>
      <c r="E4" s="1">
        <v>3270.6970000000001</v>
      </c>
      <c r="G4" s="14">
        <f>A5/60</f>
        <v>0.16666666666666666</v>
      </c>
      <c r="H4" s="18">
        <f t="shared" ref="H4:H19" si="1">(C5-$C$3)/B5</f>
        <v>59691507.977354616</v>
      </c>
      <c r="I4" s="18">
        <f t="shared" ref="I4:I20" si="2">(C27-$C$25)/B27</f>
        <v>6341852.4871355053</v>
      </c>
      <c r="J4" s="18">
        <f t="shared" ref="J4:J20" si="3">(C49-$C$47)/B49</f>
        <v>4887897.5265017673</v>
      </c>
      <c r="K4" s="14">
        <f t="shared" ref="K4:K20" si="4">(I4+J4)/(I4+J4+H4)</f>
        <v>0.15834110014043501</v>
      </c>
      <c r="L4" s="15">
        <f t="shared" si="0"/>
        <v>0.34010971942006418</v>
      </c>
      <c r="M4" s="15">
        <f t="shared" ref="M4:M20" si="5">J4/(I4+H4+J4)</f>
        <v>6.8920062403893159E-2</v>
      </c>
      <c r="Q4" s="26"/>
      <c r="R4" s="33"/>
      <c r="S4" s="35"/>
      <c r="T4" s="37"/>
      <c r="U4" s="26"/>
      <c r="V4" s="26"/>
      <c r="W4" s="5"/>
      <c r="X4" s="5"/>
      <c r="Y4" s="5"/>
      <c r="Z4" s="5"/>
      <c r="AA4" s="5"/>
    </row>
    <row r="5" spans="1:27" x14ac:dyDescent="0.2">
      <c r="A5" s="2">
        <v>10</v>
      </c>
      <c r="B5" s="4">
        <v>9.7149999999999993E-6</v>
      </c>
      <c r="C5" s="1">
        <v>596.09699999999998</v>
      </c>
      <c r="D5" s="1">
        <v>1.538</v>
      </c>
      <c r="E5" s="1">
        <v>2511.6190000000001</v>
      </c>
      <c r="G5" s="14">
        <f t="shared" ref="G5:G20" si="6">A6/60</f>
        <v>0.25</v>
      </c>
      <c r="H5" s="18">
        <f t="shared" si="1"/>
        <v>35209675.759135358</v>
      </c>
      <c r="I5" s="18">
        <f t="shared" si="2"/>
        <v>7368267.5814751284</v>
      </c>
      <c r="J5" s="18">
        <f t="shared" si="3"/>
        <v>6374072.4381625438</v>
      </c>
      <c r="K5" s="14">
        <f t="shared" si="4"/>
        <v>0.28073082999774518</v>
      </c>
      <c r="L5" s="15">
        <f t="shared" si="0"/>
        <v>0.61075664523940387</v>
      </c>
      <c r="M5" s="15">
        <f t="shared" si="5"/>
        <v>0.13021062231571107</v>
      </c>
      <c r="Q5" s="15" t="s">
        <v>22</v>
      </c>
      <c r="R5" s="15">
        <v>2.6722368329797581E-2</v>
      </c>
      <c r="S5" s="15">
        <v>2.2739505823336937E-2</v>
      </c>
      <c r="T5" s="15">
        <v>1.9429638100664819E-2</v>
      </c>
      <c r="U5" s="15">
        <f>AVERAGE(R5:T5)</f>
        <v>2.2963837417933116E-2</v>
      </c>
      <c r="V5" s="15">
        <f>STDEV(R5:T5)</f>
        <v>3.651536943120971E-3</v>
      </c>
      <c r="W5" s="5"/>
      <c r="X5" s="5"/>
      <c r="Y5" s="5"/>
      <c r="Z5" s="5"/>
      <c r="AA5" s="5"/>
    </row>
    <row r="6" spans="1:27" x14ac:dyDescent="0.2">
      <c r="A6" s="2">
        <v>15</v>
      </c>
      <c r="B6" s="4">
        <v>9.7149999999999993E-6</v>
      </c>
      <c r="C6" s="1">
        <v>358.25599999999997</v>
      </c>
      <c r="D6" s="1">
        <v>1.1679999999999999</v>
      </c>
      <c r="E6" s="1">
        <v>1653.8879999999999</v>
      </c>
      <c r="G6" s="14">
        <f t="shared" si="6"/>
        <v>0.33333333333333331</v>
      </c>
      <c r="H6" s="18">
        <f t="shared" si="1"/>
        <v>34957282.552753471</v>
      </c>
      <c r="I6" s="18">
        <f t="shared" si="2"/>
        <v>9206346.4837049749</v>
      </c>
      <c r="J6" s="18">
        <f t="shared" si="3"/>
        <v>8409231.4487632513</v>
      </c>
      <c r="K6" s="14">
        <f t="shared" si="4"/>
        <v>0.33506980160267275</v>
      </c>
      <c r="L6" s="15">
        <f t="shared" si="0"/>
        <v>0.61354685492616534</v>
      </c>
      <c r="M6" s="15">
        <f t="shared" si="5"/>
        <v>0.15995385016432762</v>
      </c>
      <c r="Q6" s="19">
        <v>0.16666666666666666</v>
      </c>
      <c r="R6" s="15">
        <v>0.15834110014043501</v>
      </c>
      <c r="S6" s="15">
        <v>0.13976205600468633</v>
      </c>
      <c r="T6" s="15">
        <v>0.16896255486322301</v>
      </c>
      <c r="U6" s="15">
        <f t="shared" ref="U6:U21" si="7">AVERAGE(R6:T6)</f>
        <v>0.1556885703361148</v>
      </c>
      <c r="V6" s="15">
        <f t="shared" ref="V6:V21" si="8">STDEV(R6:T6)</f>
        <v>1.4779858563902288E-2</v>
      </c>
      <c r="W6" s="5"/>
      <c r="X6" s="5"/>
      <c r="Y6" s="5"/>
      <c r="Z6" s="5"/>
      <c r="AA6" s="5"/>
    </row>
    <row r="7" spans="1:27" x14ac:dyDescent="0.2">
      <c r="A7" s="2">
        <v>20</v>
      </c>
      <c r="B7" s="5">
        <v>9.7149999999999993E-6</v>
      </c>
      <c r="C7" s="5">
        <v>355.80399999999997</v>
      </c>
      <c r="D7" s="5">
        <v>0.58899999999999997</v>
      </c>
      <c r="E7" s="5">
        <v>1594.385</v>
      </c>
      <c r="G7" s="14">
        <f t="shared" si="6"/>
        <v>0.41666666666666669</v>
      </c>
      <c r="H7" s="18">
        <f t="shared" si="1"/>
        <v>30595676.788471434</v>
      </c>
      <c r="I7" s="18">
        <f t="shared" si="2"/>
        <v>10337392.795883363</v>
      </c>
      <c r="J7" s="18">
        <f t="shared" si="3"/>
        <v>10849734.982332157</v>
      </c>
      <c r="K7" s="14">
        <f t="shared" si="4"/>
        <v>0.40915373270156319</v>
      </c>
      <c r="L7" s="15">
        <f t="shared" si="0"/>
        <v>0.66176445486790314</v>
      </c>
      <c r="M7" s="15">
        <f t="shared" si="5"/>
        <v>0.20952389645793804</v>
      </c>
      <c r="Q7" s="14">
        <v>0.25</v>
      </c>
      <c r="R7" s="15">
        <v>0.28073082999774518</v>
      </c>
      <c r="S7" s="15">
        <v>0.26387676013633538</v>
      </c>
      <c r="T7" s="15">
        <v>0.30489327865804755</v>
      </c>
      <c r="U7" s="15">
        <f t="shared" si="7"/>
        <v>0.2831669562640427</v>
      </c>
      <c r="V7" s="15">
        <f t="shared" si="8"/>
        <v>2.061649173112385E-2</v>
      </c>
      <c r="W7" s="5"/>
      <c r="X7" s="5"/>
      <c r="Y7" s="5"/>
      <c r="Z7" s="5"/>
      <c r="AA7" s="5"/>
    </row>
    <row r="8" spans="1:27" x14ac:dyDescent="0.2">
      <c r="A8" s="2">
        <v>25</v>
      </c>
      <c r="B8" s="5">
        <v>9.7149999999999993E-6</v>
      </c>
      <c r="C8" s="5">
        <v>313.43099999999998</v>
      </c>
      <c r="D8" s="5">
        <v>0.754</v>
      </c>
      <c r="E8" s="5">
        <v>1403.5509999999999</v>
      </c>
      <c r="G8" s="14">
        <f t="shared" si="6"/>
        <v>0.5</v>
      </c>
      <c r="H8" s="18">
        <f t="shared" si="1"/>
        <v>15823057.128152343</v>
      </c>
      <c r="I8" s="18">
        <f t="shared" si="2"/>
        <v>9186535.1629502568</v>
      </c>
      <c r="J8" s="18">
        <f t="shared" si="3"/>
        <v>10211793.286219083</v>
      </c>
      <c r="K8" s="14">
        <f t="shared" si="4"/>
        <v>0.55075426849929265</v>
      </c>
      <c r="L8" s="15">
        <f t="shared" si="0"/>
        <v>0.82507592852420442</v>
      </c>
      <c r="M8" s="15">
        <f t="shared" si="5"/>
        <v>0.28993161736357825</v>
      </c>
      <c r="Q8" s="14">
        <v>0.33333333333333331</v>
      </c>
      <c r="R8" s="15">
        <v>0.33506980160267275</v>
      </c>
      <c r="S8" s="15">
        <v>0.35505033745713005</v>
      </c>
      <c r="T8" s="15">
        <v>0.38333231042897686</v>
      </c>
      <c r="U8" s="15">
        <f t="shared" si="7"/>
        <v>0.35781748316292655</v>
      </c>
      <c r="V8" s="15">
        <f t="shared" si="8"/>
        <v>2.4249953836453005E-2</v>
      </c>
      <c r="W8" s="5"/>
      <c r="X8" s="5"/>
      <c r="Y8" s="5"/>
      <c r="Z8" s="5"/>
      <c r="AA8" s="5"/>
    </row>
    <row r="9" spans="1:27" x14ac:dyDescent="0.2">
      <c r="A9" s="2">
        <v>30</v>
      </c>
      <c r="B9" s="5">
        <v>9.7149999999999993E-6</v>
      </c>
      <c r="C9" s="5">
        <v>169.91499999999999</v>
      </c>
      <c r="D9" s="5">
        <v>0.14499999999999999</v>
      </c>
      <c r="E9" s="5">
        <v>887.83199999999999</v>
      </c>
      <c r="G9" s="14">
        <f t="shared" si="6"/>
        <v>0.58333333333333337</v>
      </c>
      <c r="H9" s="18">
        <f t="shared" si="1"/>
        <v>15207822.954194546</v>
      </c>
      <c r="I9" s="18">
        <f t="shared" si="2"/>
        <v>10369554.030874785</v>
      </c>
      <c r="J9" s="18">
        <f t="shared" si="3"/>
        <v>11811572.438162543</v>
      </c>
      <c r="K9" s="14">
        <f t="shared" si="4"/>
        <v>0.59325353643809364</v>
      </c>
      <c r="L9" s="15">
        <f t="shared" si="0"/>
        <v>0.83187734911872846</v>
      </c>
      <c r="M9" s="15">
        <f t="shared" si="5"/>
        <v>0.3159107870204918</v>
      </c>
      <c r="Q9" s="14">
        <v>0.41666666666666669</v>
      </c>
      <c r="R9" s="15">
        <v>0.40915373270156319</v>
      </c>
      <c r="S9" s="15">
        <v>0.40986308092525164</v>
      </c>
      <c r="T9" s="15">
        <v>0.49354336067213506</v>
      </c>
      <c r="U9" s="15">
        <f t="shared" si="7"/>
        <v>0.43752005809964994</v>
      </c>
      <c r="V9" s="15">
        <f t="shared" si="8"/>
        <v>4.8518899586365044E-2</v>
      </c>
      <c r="W9" s="5"/>
      <c r="X9" s="5"/>
      <c r="Y9" s="5"/>
      <c r="Z9" s="5"/>
      <c r="AA9" s="5"/>
    </row>
    <row r="10" spans="1:27" x14ac:dyDescent="0.2">
      <c r="A10" s="2">
        <v>35</v>
      </c>
      <c r="B10" s="5">
        <v>9.7149999999999993E-6</v>
      </c>
      <c r="C10" s="5">
        <v>163.93799999999999</v>
      </c>
      <c r="D10" s="5">
        <v>0.79700000000000004</v>
      </c>
      <c r="E10" s="5">
        <v>879.51300000000003</v>
      </c>
      <c r="G10" s="14">
        <f t="shared" si="6"/>
        <v>0.66666666666666663</v>
      </c>
      <c r="H10" s="18">
        <f t="shared" si="1"/>
        <v>14103654.143077718</v>
      </c>
      <c r="I10" s="18">
        <f t="shared" si="2"/>
        <v>11716809.60548885</v>
      </c>
      <c r="J10" s="18">
        <f t="shared" si="3"/>
        <v>14389355.123674912</v>
      </c>
      <c r="K10" s="14">
        <f t="shared" si="4"/>
        <v>0.64924850350882679</v>
      </c>
      <c r="L10" s="15">
        <f t="shared" si="0"/>
        <v>0.84408394753222338</v>
      </c>
      <c r="M10" s="15">
        <f t="shared" si="5"/>
        <v>0.35785675059602134</v>
      </c>
      <c r="Q10" s="14">
        <v>0.5</v>
      </c>
      <c r="R10" s="15">
        <v>0.55075426849929265</v>
      </c>
      <c r="S10" s="15">
        <v>0.5020172619691522</v>
      </c>
      <c r="T10" s="15">
        <v>0.59312321758318498</v>
      </c>
      <c r="U10" s="15">
        <f t="shared" si="7"/>
        <v>0.54863158268387657</v>
      </c>
      <c r="V10" s="15">
        <f t="shared" si="8"/>
        <v>4.5590055202749585E-2</v>
      </c>
      <c r="W10" s="5"/>
      <c r="X10" s="5"/>
      <c r="Y10" s="5"/>
      <c r="Z10" s="5"/>
      <c r="AA10" s="5"/>
    </row>
    <row r="11" spans="1:27" x14ac:dyDescent="0.2">
      <c r="A11" s="2">
        <v>40</v>
      </c>
      <c r="B11" s="5">
        <v>9.7149999999999993E-6</v>
      </c>
      <c r="C11" s="5">
        <v>153.21100000000001</v>
      </c>
      <c r="D11" s="5">
        <v>0.252</v>
      </c>
      <c r="E11" s="5">
        <v>757.29300000000001</v>
      </c>
      <c r="G11" s="14">
        <f t="shared" si="6"/>
        <v>0.75</v>
      </c>
      <c r="H11" s="18">
        <f t="shared" si="1"/>
        <v>7993515.1827071542</v>
      </c>
      <c r="I11" s="18">
        <f t="shared" si="2"/>
        <v>10247598.627787307</v>
      </c>
      <c r="J11" s="18">
        <f t="shared" si="3"/>
        <v>12036749.116607774</v>
      </c>
      <c r="K11" s="14">
        <f t="shared" si="4"/>
        <v>0.73599473642005231</v>
      </c>
      <c r="L11" s="15">
        <f t="shared" si="0"/>
        <v>0.91163160128677367</v>
      </c>
      <c r="M11" s="15">
        <f t="shared" si="5"/>
        <v>0.3975428895225453</v>
      </c>
      <c r="Q11" s="14">
        <v>0.58333333333333337</v>
      </c>
      <c r="R11" s="15">
        <v>0.59325353643809364</v>
      </c>
      <c r="S11" s="15">
        <v>0.59948069029699458</v>
      </c>
      <c r="T11" s="15">
        <v>0.6506301041324164</v>
      </c>
      <c r="U11" s="15">
        <f t="shared" si="7"/>
        <v>0.61445477695583495</v>
      </c>
      <c r="V11" s="15">
        <f t="shared" si="8"/>
        <v>3.1483092026437696E-2</v>
      </c>
      <c r="W11" s="5"/>
      <c r="X11" s="5"/>
      <c r="Y11" s="5"/>
      <c r="Z11" s="5"/>
      <c r="AA11" s="5"/>
    </row>
    <row r="12" spans="1:27" x14ac:dyDescent="0.2">
      <c r="A12" s="2">
        <v>45</v>
      </c>
      <c r="B12" s="5">
        <v>9.7149999999999993E-6</v>
      </c>
      <c r="C12" s="5">
        <v>93.850999999999999</v>
      </c>
      <c r="D12" s="5">
        <v>0.157</v>
      </c>
      <c r="E12" s="5">
        <v>575.13499999999999</v>
      </c>
      <c r="G12" s="14">
        <f t="shared" si="6"/>
        <v>0.83333333333333337</v>
      </c>
      <c r="H12" s="18">
        <f t="shared" si="1"/>
        <v>7959958.8265568716</v>
      </c>
      <c r="I12" s="18">
        <f t="shared" si="2"/>
        <v>11729416.809605487</v>
      </c>
      <c r="J12" s="18">
        <f t="shared" si="3"/>
        <v>13549028.268551236</v>
      </c>
      <c r="K12" s="14">
        <f t="shared" si="4"/>
        <v>0.76051922200066724</v>
      </c>
      <c r="L12" s="15">
        <f t="shared" si="0"/>
        <v>0.91200256717498096</v>
      </c>
      <c r="M12" s="15">
        <f t="shared" si="5"/>
        <v>0.40763173548865339</v>
      </c>
      <c r="Q12" s="14">
        <v>0.66666666666666663</v>
      </c>
      <c r="R12" s="15">
        <v>0.64924850350882679</v>
      </c>
      <c r="S12" s="15">
        <v>0.61486271888330302</v>
      </c>
      <c r="T12" s="15">
        <v>0.7014678494192037</v>
      </c>
      <c r="U12" s="15">
        <f t="shared" si="7"/>
        <v>0.65519302393711121</v>
      </c>
      <c r="V12" s="15">
        <f t="shared" si="8"/>
        <v>4.3607512553765514E-2</v>
      </c>
      <c r="W12" s="5"/>
      <c r="X12" s="5"/>
      <c r="Y12" s="5"/>
      <c r="Z12" s="5"/>
      <c r="AA12" s="5"/>
    </row>
    <row r="13" spans="1:27" x14ac:dyDescent="0.2">
      <c r="A13" s="2">
        <v>50</v>
      </c>
      <c r="B13" s="5">
        <v>9.7149999999999993E-6</v>
      </c>
      <c r="C13" s="5">
        <v>93.525000000000006</v>
      </c>
      <c r="D13" s="5">
        <v>0.34699999999999998</v>
      </c>
      <c r="E13" s="5">
        <v>623.31799999999998</v>
      </c>
      <c r="G13" s="14">
        <f t="shared" si="6"/>
        <v>0.91666666666666663</v>
      </c>
      <c r="H13" s="18">
        <f t="shared" si="1"/>
        <v>7631600.6176016461</v>
      </c>
      <c r="I13" s="18">
        <f t="shared" si="2"/>
        <v>13858233.276157804</v>
      </c>
      <c r="J13" s="18">
        <f t="shared" si="3"/>
        <v>17383259.717314489</v>
      </c>
      <c r="K13" s="14">
        <f t="shared" si="4"/>
        <v>0.80367910272447152</v>
      </c>
      <c r="L13" s="15">
        <f t="shared" si="0"/>
        <v>0.91563257080498461</v>
      </c>
      <c r="M13" s="15">
        <f t="shared" si="5"/>
        <v>0.44717973545492268</v>
      </c>
      <c r="Q13" s="14">
        <v>0.75</v>
      </c>
      <c r="R13" s="15">
        <v>0.73599473642005231</v>
      </c>
      <c r="S13" s="15">
        <v>0.69403548335305698</v>
      </c>
      <c r="T13" s="15">
        <v>0.77662361534000679</v>
      </c>
      <c r="U13" s="15">
        <f t="shared" si="7"/>
        <v>0.73555127837103873</v>
      </c>
      <c r="V13" s="15">
        <f t="shared" si="8"/>
        <v>4.1295851820181487E-2</v>
      </c>
      <c r="W13" s="5"/>
      <c r="X13" s="5"/>
      <c r="Y13" s="5"/>
      <c r="Z13" s="5"/>
      <c r="AA13" s="5"/>
    </row>
    <row r="14" spans="1:27" x14ac:dyDescent="0.2">
      <c r="A14" s="2">
        <v>55</v>
      </c>
      <c r="B14" s="5">
        <v>9.7149999999999993E-6</v>
      </c>
      <c r="C14" s="5">
        <v>90.334999999999994</v>
      </c>
      <c r="D14" s="5">
        <v>0.17599999999999999</v>
      </c>
      <c r="E14" s="5">
        <v>632.26499999999999</v>
      </c>
      <c r="G14" s="14">
        <f t="shared" si="6"/>
        <v>1</v>
      </c>
      <c r="H14" s="18">
        <f t="shared" si="1"/>
        <v>4851981.4719505925</v>
      </c>
      <c r="I14" s="18">
        <f t="shared" si="2"/>
        <v>11710291.595197253</v>
      </c>
      <c r="J14" s="18">
        <f t="shared" si="3"/>
        <v>13344787.985865725</v>
      </c>
      <c r="K14" s="14">
        <f t="shared" si="4"/>
        <v>0.83776468495684286</v>
      </c>
      <c r="L14" s="15">
        <f t="shared" si="0"/>
        <v>0.94636129118887735</v>
      </c>
      <c r="M14" s="15">
        <f t="shared" si="5"/>
        <v>0.44620860479104296</v>
      </c>
      <c r="Q14" s="14">
        <v>0.83333333333333337</v>
      </c>
      <c r="R14" s="15">
        <v>0.76051922200066724</v>
      </c>
      <c r="S14" s="15">
        <v>0.72481190061267209</v>
      </c>
      <c r="T14" s="15">
        <v>0.81284282623838866</v>
      </c>
      <c r="U14" s="15">
        <f t="shared" si="7"/>
        <v>0.76605798295057603</v>
      </c>
      <c r="V14" s="15">
        <f t="shared" si="8"/>
        <v>4.4276058669164377E-2</v>
      </c>
      <c r="W14" s="5"/>
      <c r="X14" s="5"/>
      <c r="Y14" s="5"/>
      <c r="Z14" s="5"/>
      <c r="AA14" s="5"/>
    </row>
    <row r="15" spans="1:27" x14ac:dyDescent="0.2">
      <c r="A15" s="2">
        <v>60</v>
      </c>
      <c r="B15" s="5">
        <v>9.7149999999999993E-6</v>
      </c>
      <c r="C15" s="5">
        <v>63.331000000000003</v>
      </c>
      <c r="D15" s="5">
        <v>1.6E-2</v>
      </c>
      <c r="E15" s="5">
        <v>424.733</v>
      </c>
      <c r="G15" s="14">
        <f t="shared" si="6"/>
        <v>1.5</v>
      </c>
      <c r="H15" s="18">
        <f t="shared" si="1"/>
        <v>2509521.3587236232</v>
      </c>
      <c r="I15" s="18">
        <f t="shared" si="2"/>
        <v>11992881.64665523</v>
      </c>
      <c r="J15" s="18">
        <f t="shared" si="3"/>
        <v>14618727.915194348</v>
      </c>
      <c r="K15" s="14">
        <f t="shared" si="4"/>
        <v>0.91382472866289954</v>
      </c>
      <c r="L15" s="15">
        <f t="shared" si="0"/>
        <v>0.97225721363652395</v>
      </c>
      <c r="M15" s="15">
        <f t="shared" si="5"/>
        <v>0.50199725948371932</v>
      </c>
      <c r="Q15" s="14">
        <v>0.91666666666666663</v>
      </c>
      <c r="R15" s="15">
        <v>0.80367910272447152</v>
      </c>
      <c r="S15" s="15">
        <v>0.7821811547065074</v>
      </c>
      <c r="T15" s="15">
        <v>0.8471753835365875</v>
      </c>
      <c r="U15" s="15">
        <f t="shared" si="7"/>
        <v>0.81101188032252214</v>
      </c>
      <c r="V15" s="15">
        <f t="shared" si="8"/>
        <v>3.3111775334177702E-2</v>
      </c>
      <c r="W15" s="5"/>
      <c r="X15" s="5"/>
      <c r="Y15" s="5"/>
      <c r="Z15" s="5"/>
      <c r="AA15" s="5"/>
    </row>
    <row r="16" spans="1:27" x14ac:dyDescent="0.2">
      <c r="A16" s="2">
        <v>90</v>
      </c>
      <c r="B16" s="5">
        <v>9.7149999999999993E-6</v>
      </c>
      <c r="C16" s="5">
        <v>40.573999999999998</v>
      </c>
      <c r="D16" s="5">
        <v>0.03</v>
      </c>
      <c r="E16" s="5">
        <v>303.77499999999998</v>
      </c>
      <c r="G16" s="14">
        <f t="shared" si="6"/>
        <v>2</v>
      </c>
      <c r="H16" s="18">
        <f t="shared" si="1"/>
        <v>1815131.2403499747</v>
      </c>
      <c r="I16" s="18">
        <f t="shared" si="2"/>
        <v>12249742.710120067</v>
      </c>
      <c r="J16" s="18">
        <f t="shared" si="3"/>
        <v>15039487.632508835</v>
      </c>
      <c r="K16" s="14">
        <f t="shared" si="4"/>
        <v>0.93763370362291265</v>
      </c>
      <c r="L16" s="15">
        <f t="shared" si="0"/>
        <v>0.97993370407163516</v>
      </c>
      <c r="M16" s="15">
        <f t="shared" si="5"/>
        <v>0.51674343000550094</v>
      </c>
      <c r="Q16" s="14">
        <v>1</v>
      </c>
      <c r="R16" s="15">
        <v>0.83776468495684286</v>
      </c>
      <c r="S16" s="15">
        <v>0.80629436154395728</v>
      </c>
      <c r="T16" s="15">
        <v>0.87761015765292461</v>
      </c>
      <c r="U16" s="15">
        <f t="shared" si="7"/>
        <v>0.84055640138457488</v>
      </c>
      <c r="V16" s="15">
        <f t="shared" si="8"/>
        <v>3.5739767124641449E-2</v>
      </c>
      <c r="W16" s="5"/>
      <c r="X16" s="5"/>
      <c r="Y16" s="5"/>
      <c r="Z16" s="5"/>
      <c r="AA16" s="5"/>
    </row>
    <row r="17" spans="1:30" x14ac:dyDescent="0.2">
      <c r="A17" s="2">
        <v>120</v>
      </c>
      <c r="B17" s="5">
        <v>9.7149999999999993E-6</v>
      </c>
      <c r="C17" s="5">
        <v>33.828000000000003</v>
      </c>
      <c r="D17" s="5">
        <v>8.9999999999999993E-3</v>
      </c>
      <c r="E17" s="5">
        <v>270.90699999999998</v>
      </c>
      <c r="G17" s="14">
        <f t="shared" si="6"/>
        <v>3</v>
      </c>
      <c r="H17" s="18">
        <f t="shared" si="1"/>
        <v>1330005.1466803912</v>
      </c>
      <c r="I17" s="18">
        <f t="shared" si="2"/>
        <v>12315523.156089192</v>
      </c>
      <c r="J17" s="18">
        <f t="shared" si="3"/>
        <v>14906139.575971732</v>
      </c>
      <c r="K17" s="14">
        <f t="shared" si="4"/>
        <v>0.95341760235062578</v>
      </c>
      <c r="L17" s="15">
        <f t="shared" si="0"/>
        <v>0.98529677840022667</v>
      </c>
      <c r="M17" s="15">
        <f t="shared" si="5"/>
        <v>0.52207596555402569</v>
      </c>
      <c r="Q17" s="14">
        <v>1.5</v>
      </c>
      <c r="R17" s="15">
        <v>0.91382472866289954</v>
      </c>
      <c r="S17" s="15">
        <v>0.90449848282105894</v>
      </c>
      <c r="T17" s="15">
        <v>0.93357142456995357</v>
      </c>
      <c r="U17" s="15">
        <f t="shared" si="7"/>
        <v>0.91729821201797057</v>
      </c>
      <c r="V17" s="15">
        <f t="shared" si="8"/>
        <v>1.4844453524704853E-2</v>
      </c>
      <c r="W17" s="5"/>
      <c r="X17" s="5"/>
      <c r="Y17" s="5"/>
      <c r="Z17" s="5"/>
      <c r="AA17" s="5"/>
    </row>
    <row r="18" spans="1:30" s="5" customFormat="1" x14ac:dyDescent="0.2">
      <c r="A18" s="2">
        <v>180</v>
      </c>
      <c r="B18" s="5">
        <v>9.7149999999999993E-6</v>
      </c>
      <c r="C18" s="5">
        <v>29.114999999999998</v>
      </c>
      <c r="D18" s="5">
        <v>6.0999999999999999E-2</v>
      </c>
      <c r="E18" s="5">
        <v>287.024</v>
      </c>
      <c r="F18" s="1"/>
      <c r="G18" s="14">
        <f t="shared" si="6"/>
        <v>4</v>
      </c>
      <c r="H18" s="18">
        <f t="shared" si="1"/>
        <v>1371281.5234173958</v>
      </c>
      <c r="I18" s="18">
        <f t="shared" si="2"/>
        <v>12827444.253859347</v>
      </c>
      <c r="J18" s="18">
        <f t="shared" si="3"/>
        <v>16103533.568904594</v>
      </c>
      <c r="K18" s="14">
        <f t="shared" si="4"/>
        <v>0.95474655840835176</v>
      </c>
      <c r="L18" s="15">
        <f t="shared" si="0"/>
        <v>0.98484046759908828</v>
      </c>
      <c r="M18" s="15">
        <f t="shared" si="5"/>
        <v>0.53143012819385516</v>
      </c>
      <c r="Q18" s="14">
        <v>2</v>
      </c>
      <c r="R18" s="15">
        <v>0.93763370362291265</v>
      </c>
      <c r="S18" s="15">
        <v>0.91687674119206064</v>
      </c>
      <c r="T18" s="15">
        <v>0.95469296871275489</v>
      </c>
      <c r="U18" s="15">
        <f t="shared" si="7"/>
        <v>0.93640113784257606</v>
      </c>
      <c r="V18" s="15">
        <f t="shared" si="8"/>
        <v>1.8938220079415351E-2</v>
      </c>
      <c r="AB18" s="1"/>
      <c r="AC18" s="1"/>
      <c r="AD18" s="1"/>
    </row>
    <row r="19" spans="1:30" s="5" customFormat="1" x14ac:dyDescent="0.2">
      <c r="A19" s="2">
        <v>240</v>
      </c>
      <c r="B19" s="5">
        <v>9.7149999999999993E-6</v>
      </c>
      <c r="C19" s="5">
        <v>29.515999999999998</v>
      </c>
      <c r="D19" s="5">
        <v>5.6000000000000001E-2</v>
      </c>
      <c r="E19" s="5">
        <v>282.95100000000002</v>
      </c>
      <c r="F19" s="1"/>
      <c r="G19" s="14">
        <f t="shared" si="6"/>
        <v>5</v>
      </c>
      <c r="H19" s="18">
        <f t="shared" si="1"/>
        <v>1304992.2799794134</v>
      </c>
      <c r="I19" s="18">
        <f t="shared" si="2"/>
        <v>15624099.485420242</v>
      </c>
      <c r="J19" s="18">
        <f t="shared" si="3"/>
        <v>20436793.286219083</v>
      </c>
      <c r="K19" s="14">
        <f t="shared" si="4"/>
        <v>0.96507530122258189</v>
      </c>
      <c r="L19" s="15">
        <f t="shared" si="0"/>
        <v>0.98557329591812348</v>
      </c>
      <c r="M19" s="15">
        <f t="shared" si="5"/>
        <v>0.54693721981927823</v>
      </c>
      <c r="Q19" s="14">
        <v>3</v>
      </c>
      <c r="R19" s="15">
        <v>0.95341760235062578</v>
      </c>
      <c r="S19" s="15">
        <v>0.91949853925144964</v>
      </c>
      <c r="T19" s="15">
        <v>0.96456434145580194</v>
      </c>
      <c r="U19" s="15">
        <f t="shared" si="7"/>
        <v>0.94582682768595916</v>
      </c>
      <c r="V19" s="15">
        <f t="shared" si="8"/>
        <v>2.3472250149650334E-2</v>
      </c>
    </row>
    <row r="20" spans="1:30" s="5" customFormat="1" x14ac:dyDescent="0.2">
      <c r="A20" s="2">
        <v>300</v>
      </c>
      <c r="B20" s="5">
        <v>9.7149999999999993E-6</v>
      </c>
      <c r="C20" s="5">
        <v>28.872</v>
      </c>
      <c r="D20" s="5">
        <v>4.4999999999999998E-2</v>
      </c>
      <c r="E20" s="5">
        <v>275.85399999999998</v>
      </c>
      <c r="F20" s="1"/>
      <c r="G20" s="14">
        <f t="shared" si="6"/>
        <v>10</v>
      </c>
      <c r="H20" s="18">
        <f>(C21-$C$3)/B21</f>
        <v>1279053.0108080292</v>
      </c>
      <c r="I20" s="18">
        <f t="shared" si="2"/>
        <v>14984991.42367067</v>
      </c>
      <c r="J20" s="18">
        <f t="shared" si="3"/>
        <v>20119169.61130742</v>
      </c>
      <c r="K20" s="14">
        <f t="shared" si="4"/>
        <v>0.96484496918830709</v>
      </c>
      <c r="L20" s="15">
        <f t="shared" si="0"/>
        <v>0.98586005482557204</v>
      </c>
      <c r="M20" s="15">
        <f t="shared" si="5"/>
        <v>0.55297944777469732</v>
      </c>
      <c r="Q20" s="14">
        <v>4</v>
      </c>
      <c r="R20" s="15">
        <v>0.95474655840835176</v>
      </c>
      <c r="S20" s="15">
        <v>0.9234171985935814</v>
      </c>
      <c r="T20" s="15">
        <v>0.96480881161744914</v>
      </c>
      <c r="U20" s="15">
        <f t="shared" si="7"/>
        <v>0.94765752287312743</v>
      </c>
      <c r="V20" s="15">
        <f t="shared" si="8"/>
        <v>2.1587200508499459E-2</v>
      </c>
    </row>
    <row r="21" spans="1:30" s="5" customFormat="1" x14ac:dyDescent="0.2">
      <c r="A21" s="2">
        <v>600</v>
      </c>
      <c r="B21" s="5">
        <v>9.7149999999999993E-6</v>
      </c>
      <c r="C21" s="5">
        <v>28.62</v>
      </c>
      <c r="D21" s="5">
        <v>2.9000000000000001E-2</v>
      </c>
      <c r="E21" s="5">
        <v>284.90300000000002</v>
      </c>
      <c r="F21" s="1"/>
      <c r="G21" s="8"/>
      <c r="H21" s="10"/>
      <c r="I21" s="10"/>
      <c r="J21" s="10"/>
      <c r="K21" s="10"/>
      <c r="Q21" s="14">
        <v>5</v>
      </c>
      <c r="R21" s="15">
        <v>0.96507530122258189</v>
      </c>
      <c r="S21" s="15">
        <v>0.92970371263008911</v>
      </c>
      <c r="T21" s="15">
        <v>0.96418572607407271</v>
      </c>
      <c r="U21" s="15">
        <f t="shared" si="7"/>
        <v>0.9529882466422479</v>
      </c>
      <c r="V21" s="15">
        <f t="shared" si="8"/>
        <v>2.0169902803651441E-2</v>
      </c>
    </row>
    <row r="22" spans="1:30" s="5" customFormat="1" x14ac:dyDescent="0.2">
      <c r="A22" s="2"/>
      <c r="B22" s="4"/>
      <c r="C22" s="1"/>
      <c r="D22" s="1"/>
      <c r="E22" s="1"/>
      <c r="F22" s="1"/>
      <c r="G22" s="1"/>
      <c r="Q22" s="14">
        <v>10</v>
      </c>
      <c r="R22" s="20">
        <v>0.96484496918830709</v>
      </c>
      <c r="S22" s="20">
        <v>0.92727158674773769</v>
      </c>
      <c r="T22" s="20">
        <v>0.96381653200046191</v>
      </c>
      <c r="U22" s="20">
        <f>AVERAGE(R22:T22)</f>
        <v>0.95197769597883564</v>
      </c>
      <c r="V22" s="15">
        <f>STDEV(R22:T22)</f>
        <v>2.1402296506836376E-2</v>
      </c>
    </row>
    <row r="23" spans="1:30" s="5" customFormat="1" x14ac:dyDescent="0.2">
      <c r="A23" s="2"/>
      <c r="B23" s="1"/>
      <c r="C23" s="1"/>
      <c r="D23" s="1"/>
      <c r="E23" s="1"/>
      <c r="F23" s="1"/>
      <c r="G23" s="1"/>
    </row>
    <row r="24" spans="1:30" s="5" customFormat="1" ht="17" x14ac:dyDescent="0.2">
      <c r="A24" s="11" t="s">
        <v>23</v>
      </c>
      <c r="B24" s="2" t="s">
        <v>9</v>
      </c>
      <c r="C24" s="2" t="s">
        <v>10</v>
      </c>
      <c r="D24" s="2" t="s">
        <v>11</v>
      </c>
      <c r="E24" s="2" t="s">
        <v>12</v>
      </c>
      <c r="F24" s="1"/>
      <c r="G24" s="1"/>
    </row>
    <row r="25" spans="1:30" s="5" customFormat="1" x14ac:dyDescent="0.2">
      <c r="A25" s="2" t="s">
        <v>1</v>
      </c>
      <c r="B25" s="4">
        <v>1.166E-5</v>
      </c>
      <c r="C25" s="1">
        <v>16.378</v>
      </c>
      <c r="D25" s="1">
        <v>1.4999999999999999E-2</v>
      </c>
      <c r="E25" s="1">
        <v>385.50700000000001</v>
      </c>
      <c r="F25" s="1"/>
      <c r="G25" s="1"/>
    </row>
    <row r="26" spans="1:30" s="5" customFormat="1" x14ac:dyDescent="0.2">
      <c r="A26" s="2" t="s">
        <v>21</v>
      </c>
      <c r="B26" s="4">
        <v>1.166E-5</v>
      </c>
      <c r="C26" s="1">
        <v>42.984000000000002</v>
      </c>
      <c r="D26" s="1">
        <v>1.7999999999999999E-2</v>
      </c>
      <c r="E26" s="1">
        <v>389.87799999999999</v>
      </c>
      <c r="F26" s="1"/>
      <c r="G26" s="1"/>
    </row>
    <row r="27" spans="1:30" s="5" customFormat="1" x14ac:dyDescent="0.2">
      <c r="A27" s="2">
        <v>10</v>
      </c>
      <c r="B27" s="4">
        <v>1.166E-5</v>
      </c>
      <c r="C27" s="1">
        <v>90.323999999999998</v>
      </c>
      <c r="D27" s="1">
        <v>6.8000000000000005E-2</v>
      </c>
      <c r="E27" s="1">
        <v>550.18399999999997</v>
      </c>
      <c r="F27" s="1"/>
      <c r="G27" s="1"/>
      <c r="Q27" s="38" t="s">
        <v>8</v>
      </c>
      <c r="R27" s="39"/>
      <c r="S27" s="39"/>
      <c r="T27" s="39"/>
      <c r="U27" s="39"/>
      <c r="V27" s="40"/>
    </row>
    <row r="28" spans="1:30" s="5" customFormat="1" x14ac:dyDescent="0.2">
      <c r="A28" s="2">
        <v>15</v>
      </c>
      <c r="B28" s="4">
        <v>1.166E-5</v>
      </c>
      <c r="C28" s="1">
        <v>102.292</v>
      </c>
      <c r="D28" s="4">
        <v>2.3280000000000001E-5</v>
      </c>
      <c r="E28" s="1">
        <v>598.98400000000004</v>
      </c>
      <c r="F28" s="1"/>
      <c r="G28" s="1"/>
      <c r="Q28" s="26" t="s">
        <v>2</v>
      </c>
      <c r="R28" s="28" t="s">
        <v>25</v>
      </c>
      <c r="S28" s="28" t="s">
        <v>26</v>
      </c>
      <c r="T28" s="30" t="s">
        <v>27</v>
      </c>
      <c r="U28" s="41" t="s">
        <v>6</v>
      </c>
      <c r="V28" s="26" t="s">
        <v>7</v>
      </c>
    </row>
    <row r="29" spans="1:30" s="5" customFormat="1" x14ac:dyDescent="0.2">
      <c r="A29" s="2">
        <v>20</v>
      </c>
      <c r="B29" s="4">
        <v>1.166E-5</v>
      </c>
      <c r="C29" s="1">
        <v>123.724</v>
      </c>
      <c r="D29" s="1">
        <v>4.7E-2</v>
      </c>
      <c r="E29" s="1">
        <v>818.226</v>
      </c>
      <c r="F29" s="1"/>
      <c r="G29" s="1"/>
      <c r="Q29" s="26"/>
      <c r="R29" s="29"/>
      <c r="S29" s="29"/>
      <c r="T29" s="31"/>
      <c r="U29" s="41"/>
      <c r="V29" s="26"/>
    </row>
    <row r="30" spans="1:30" s="5" customFormat="1" x14ac:dyDescent="0.2">
      <c r="A30" s="2">
        <v>25</v>
      </c>
      <c r="B30" s="4">
        <v>1.166E-5</v>
      </c>
      <c r="C30" s="1">
        <v>136.91200000000001</v>
      </c>
      <c r="D30" s="1">
        <v>0.10100000000000001</v>
      </c>
      <c r="E30" s="1">
        <v>868.95500000000004</v>
      </c>
      <c r="F30" s="1"/>
      <c r="G30" s="1"/>
      <c r="Q30" s="15" t="s">
        <v>22</v>
      </c>
      <c r="R30" s="15">
        <v>0</v>
      </c>
      <c r="S30" s="15">
        <v>0</v>
      </c>
      <c r="T30" s="15">
        <v>0</v>
      </c>
      <c r="U30" s="42">
        <f>AVERAGE(R30:T30)</f>
        <v>0</v>
      </c>
      <c r="V30" s="15">
        <f>STDEV(R30:T30)</f>
        <v>0</v>
      </c>
    </row>
    <row r="31" spans="1:30" s="5" customFormat="1" x14ac:dyDescent="0.2">
      <c r="A31" s="2">
        <v>30</v>
      </c>
      <c r="B31" s="4">
        <v>1.166E-5</v>
      </c>
      <c r="C31" s="1">
        <v>123.49299999999999</v>
      </c>
      <c r="D31" s="1">
        <v>0.10100000000000001</v>
      </c>
      <c r="E31" s="1">
        <v>816.29499999999996</v>
      </c>
      <c r="F31" s="1"/>
      <c r="G31" s="1"/>
      <c r="Q31" s="19">
        <v>0.16666666666666666</v>
      </c>
      <c r="R31" s="15">
        <v>0.34010971942006418</v>
      </c>
      <c r="S31" s="15">
        <v>0.3864162217337509</v>
      </c>
      <c r="T31" s="15">
        <v>0.42832511596310396</v>
      </c>
      <c r="U31" s="42">
        <f t="shared" ref="U31:U47" si="9">AVERAGE(R31:T31)</f>
        <v>0.38495035237230635</v>
      </c>
      <c r="V31" s="15">
        <f t="shared" ref="V31:V47" si="10">STDEV(R31:T31)</f>
        <v>4.4125963179856544E-2</v>
      </c>
    </row>
    <row r="32" spans="1:30" s="5" customFormat="1" x14ac:dyDescent="0.2">
      <c r="A32" s="2">
        <v>35</v>
      </c>
      <c r="B32" s="4">
        <v>1.166E-5</v>
      </c>
      <c r="C32" s="1">
        <v>137.28700000000001</v>
      </c>
      <c r="D32" s="1">
        <v>0.19700000000000001</v>
      </c>
      <c r="E32" s="1">
        <v>735.93399999999997</v>
      </c>
      <c r="F32" s="1"/>
      <c r="G32" s="1"/>
      <c r="Q32" s="14">
        <v>0.25</v>
      </c>
      <c r="R32" s="15">
        <v>0.61075664523940387</v>
      </c>
      <c r="S32" s="15">
        <v>0.6624880291232641</v>
      </c>
      <c r="T32" s="15">
        <v>0.66543914723333786</v>
      </c>
      <c r="U32" s="42">
        <f t="shared" si="9"/>
        <v>0.64622794053200194</v>
      </c>
      <c r="V32" s="15">
        <f t="shared" si="10"/>
        <v>3.0754460925627017E-2</v>
      </c>
    </row>
    <row r="33" spans="1:37" s="5" customFormat="1" x14ac:dyDescent="0.2">
      <c r="A33" s="2">
        <v>40</v>
      </c>
      <c r="B33" s="4">
        <v>1.166E-5</v>
      </c>
      <c r="C33" s="1">
        <v>152.99600000000001</v>
      </c>
      <c r="D33" s="1">
        <v>8.4000000000000005E-2</v>
      </c>
      <c r="E33" s="1">
        <v>883.524</v>
      </c>
      <c r="F33" s="1"/>
      <c r="G33" s="1"/>
      <c r="Q33" s="14">
        <v>0.33333333333333331</v>
      </c>
      <c r="R33" s="15">
        <v>0.61354685492616534</v>
      </c>
      <c r="S33" s="15">
        <v>0.72377996924102272</v>
      </c>
      <c r="T33" s="15">
        <v>0.75562036280264511</v>
      </c>
      <c r="U33" s="42">
        <f t="shared" si="9"/>
        <v>0.69764906232327772</v>
      </c>
      <c r="V33" s="15">
        <f t="shared" si="10"/>
        <v>7.455426635907518E-2</v>
      </c>
    </row>
    <row r="34" spans="1:37" s="5" customFormat="1" x14ac:dyDescent="0.2">
      <c r="A34" s="2">
        <v>45</v>
      </c>
      <c r="B34" s="4">
        <v>1.166E-5</v>
      </c>
      <c r="C34" s="1">
        <v>135.86500000000001</v>
      </c>
      <c r="D34" s="1">
        <v>8.4000000000000005E-2</v>
      </c>
      <c r="E34" s="1">
        <v>885.24599999999998</v>
      </c>
      <c r="F34" s="1"/>
      <c r="G34" s="1"/>
      <c r="Q34" s="14">
        <v>0.41666666666666669</v>
      </c>
      <c r="R34" s="15">
        <v>0.66176445486790314</v>
      </c>
      <c r="S34" s="15">
        <v>0.7023086052601426</v>
      </c>
      <c r="T34" s="15">
        <v>0.75736445319548673</v>
      </c>
      <c r="U34" s="42">
        <f t="shared" si="9"/>
        <v>0.70714583777451079</v>
      </c>
      <c r="V34" s="15">
        <f t="shared" si="10"/>
        <v>4.7983216168333717E-2</v>
      </c>
    </row>
    <row r="35" spans="1:37" s="5" customFormat="1" x14ac:dyDescent="0.2">
      <c r="A35" s="2">
        <v>50</v>
      </c>
      <c r="B35" s="4">
        <v>1.166E-5</v>
      </c>
      <c r="C35" s="1">
        <v>153.143</v>
      </c>
      <c r="D35" s="1">
        <v>4.7E-2</v>
      </c>
      <c r="E35" s="1">
        <v>1064.336</v>
      </c>
      <c r="F35" s="1"/>
      <c r="G35" s="1"/>
      <c r="Q35" s="14">
        <v>0.5</v>
      </c>
      <c r="R35" s="15">
        <v>0.82507592852420442</v>
      </c>
      <c r="S35" s="15">
        <v>0.82592794662276736</v>
      </c>
      <c r="T35" s="15">
        <v>0.84807174852193479</v>
      </c>
      <c r="U35" s="42">
        <f t="shared" si="9"/>
        <v>0.83302520788963552</v>
      </c>
      <c r="V35" s="15">
        <f t="shared" si="10"/>
        <v>1.3037648271818207E-2</v>
      </c>
    </row>
    <row r="36" spans="1:37" s="5" customFormat="1" x14ac:dyDescent="0.2">
      <c r="A36" s="2">
        <v>55</v>
      </c>
      <c r="B36" s="4">
        <v>1.166E-5</v>
      </c>
      <c r="C36" s="1">
        <v>177.965</v>
      </c>
      <c r="D36" s="1">
        <v>4.4999999999999998E-2</v>
      </c>
      <c r="E36" s="1">
        <v>1084.9000000000001</v>
      </c>
      <c r="F36" s="1"/>
      <c r="G36" s="1"/>
      <c r="Q36" s="14">
        <v>0.58333333333333337</v>
      </c>
      <c r="R36" s="15">
        <v>0.83187734911872846</v>
      </c>
      <c r="S36" s="15">
        <v>0.871224377593252</v>
      </c>
      <c r="T36" s="15">
        <v>0.8886588349555784</v>
      </c>
      <c r="U36" s="42">
        <f t="shared" si="9"/>
        <v>0.86392018722251962</v>
      </c>
      <c r="V36" s="15">
        <f t="shared" si="10"/>
        <v>2.9086898789472595E-2</v>
      </c>
    </row>
    <row r="37" spans="1:37" s="5" customFormat="1" x14ac:dyDescent="0.2">
      <c r="A37" s="2">
        <v>60</v>
      </c>
      <c r="B37" s="4">
        <v>1.166E-5</v>
      </c>
      <c r="C37" s="1">
        <v>152.91999999999999</v>
      </c>
      <c r="D37" s="1">
        <v>0.157</v>
      </c>
      <c r="E37" s="1">
        <v>921.79499999999996</v>
      </c>
      <c r="F37" s="1"/>
      <c r="G37" s="1"/>
      <c r="Q37" s="14">
        <v>0.66666666666666663</v>
      </c>
      <c r="R37" s="15">
        <v>0.84408394753222338</v>
      </c>
      <c r="S37" s="15">
        <v>0.83530806808183189</v>
      </c>
      <c r="T37" s="15">
        <v>0.87831237859697908</v>
      </c>
      <c r="U37" s="42">
        <f t="shared" si="9"/>
        <v>0.85256813140367826</v>
      </c>
      <c r="V37" s="15">
        <f t="shared" si="10"/>
        <v>2.2722867616000612E-2</v>
      </c>
    </row>
    <row r="38" spans="1:37" s="5" customFormat="1" x14ac:dyDescent="0.2">
      <c r="A38" s="2">
        <v>90</v>
      </c>
      <c r="B38" s="4">
        <v>1.166E-5</v>
      </c>
      <c r="C38" s="1">
        <v>156.215</v>
      </c>
      <c r="D38" s="1">
        <v>3.2000000000000001E-2</v>
      </c>
      <c r="E38" s="1">
        <v>996.50199999999995</v>
      </c>
      <c r="F38" s="1"/>
      <c r="G38" s="1"/>
      <c r="Q38" s="14">
        <v>0.75</v>
      </c>
      <c r="R38" s="15">
        <v>0.91163160128677367</v>
      </c>
      <c r="S38" s="15">
        <v>0.90867443104827561</v>
      </c>
      <c r="T38" s="15">
        <v>0.92784879154238886</v>
      </c>
      <c r="U38" s="42">
        <f t="shared" si="9"/>
        <v>0.91605160795914609</v>
      </c>
      <c r="V38" s="15">
        <f t="shared" si="10"/>
        <v>1.0323098823871396E-2</v>
      </c>
    </row>
    <row r="39" spans="1:37" s="5" customFormat="1" x14ac:dyDescent="0.2">
      <c r="A39" s="2">
        <v>120</v>
      </c>
      <c r="B39" s="4">
        <v>1.166E-5</v>
      </c>
      <c r="C39" s="1">
        <v>159.21</v>
      </c>
      <c r="D39" s="1">
        <v>0.105</v>
      </c>
      <c r="E39" s="1">
        <v>1079.82</v>
      </c>
      <c r="F39" s="1"/>
      <c r="G39" s="1"/>
      <c r="Q39" s="14">
        <v>0.83333333333333337</v>
      </c>
      <c r="R39" s="15">
        <v>0.91200256717498096</v>
      </c>
      <c r="S39" s="15">
        <v>0.92108419613000347</v>
      </c>
      <c r="T39" s="15">
        <v>0.94672397596883595</v>
      </c>
      <c r="U39" s="42">
        <f t="shared" si="9"/>
        <v>0.92660357975794005</v>
      </c>
      <c r="V39" s="15">
        <f t="shared" si="10"/>
        <v>1.8006714133393383E-2</v>
      </c>
    </row>
    <row r="40" spans="1:37" s="5" customFormat="1" x14ac:dyDescent="0.2">
      <c r="A40" s="2">
        <v>180</v>
      </c>
      <c r="B40" s="4">
        <v>1.166E-5</v>
      </c>
      <c r="C40" s="1">
        <v>159.977</v>
      </c>
      <c r="D40" s="1">
        <v>1.6E-2</v>
      </c>
      <c r="E40" s="1">
        <v>1205.7</v>
      </c>
      <c r="F40" s="1"/>
      <c r="G40" s="1"/>
      <c r="Q40" s="14">
        <v>0.91666666666666663</v>
      </c>
      <c r="R40" s="15">
        <v>0.91563257080498461</v>
      </c>
      <c r="S40" s="15">
        <v>0.9222069093114762</v>
      </c>
      <c r="T40" s="15">
        <v>0.94385077114137417</v>
      </c>
      <c r="U40" s="42">
        <f t="shared" si="9"/>
        <v>0.92723008375261173</v>
      </c>
      <c r="V40" s="15">
        <f t="shared" si="10"/>
        <v>1.4764515523907696E-2</v>
      </c>
    </row>
    <row r="41" spans="1:37" s="5" customFormat="1" x14ac:dyDescent="0.2">
      <c r="A41" s="2">
        <v>240</v>
      </c>
      <c r="B41" s="4">
        <v>1.166E-5</v>
      </c>
      <c r="C41" s="1">
        <v>165.946</v>
      </c>
      <c r="D41" s="1">
        <v>3.2000000000000001E-2</v>
      </c>
      <c r="E41" s="1">
        <v>1110.1569999999999</v>
      </c>
      <c r="F41" s="1"/>
      <c r="G41" s="1"/>
      <c r="Q41" s="14">
        <v>1</v>
      </c>
      <c r="R41" s="15">
        <v>0.94636129118887735</v>
      </c>
      <c r="S41" s="15">
        <v>0.94817543339567123</v>
      </c>
      <c r="T41" s="15">
        <v>0.96466044304805165</v>
      </c>
      <c r="U41" s="42">
        <f t="shared" si="9"/>
        <v>0.95306572254420008</v>
      </c>
      <c r="V41" s="15">
        <f t="shared" si="10"/>
        <v>1.0082208868023159E-2</v>
      </c>
    </row>
    <row r="42" spans="1:37" s="5" customFormat="1" x14ac:dyDescent="0.2">
      <c r="A42" s="2">
        <v>300</v>
      </c>
      <c r="B42" s="4">
        <v>1.166E-5</v>
      </c>
      <c r="C42" s="1">
        <v>198.55500000000001</v>
      </c>
      <c r="D42" s="1">
        <v>0.111</v>
      </c>
      <c r="E42" s="1">
        <v>1482.3610000000001</v>
      </c>
      <c r="F42" s="1"/>
      <c r="G42" s="1"/>
      <c r="Q42" s="14">
        <v>1.5</v>
      </c>
      <c r="R42" s="15">
        <v>0.97225721363652395</v>
      </c>
      <c r="S42" s="15">
        <v>0.97699909699379883</v>
      </c>
      <c r="T42" s="15">
        <v>0.98024514122554696</v>
      </c>
      <c r="U42" s="42">
        <f t="shared" si="9"/>
        <v>0.97650048395195654</v>
      </c>
      <c r="V42" s="15">
        <f t="shared" si="10"/>
        <v>4.0172388547346921E-3</v>
      </c>
    </row>
    <row r="43" spans="1:37" s="5" customFormat="1" x14ac:dyDescent="0.2">
      <c r="A43" s="2">
        <v>600</v>
      </c>
      <c r="B43" s="4">
        <v>1.166E-5</v>
      </c>
      <c r="C43" s="1">
        <v>191.10300000000001</v>
      </c>
      <c r="D43" s="1">
        <v>4.1000000000000002E-2</v>
      </c>
      <c r="E43" s="1">
        <v>1247.952</v>
      </c>
      <c r="F43" s="1"/>
      <c r="G43" s="1"/>
      <c r="Q43" s="14">
        <v>2</v>
      </c>
      <c r="R43" s="15">
        <v>0.97993370407163516</v>
      </c>
      <c r="S43" s="15">
        <v>0.97870944750527455</v>
      </c>
      <c r="T43" s="15">
        <v>0.98628079523622503</v>
      </c>
      <c r="U43" s="42">
        <f t="shared" si="9"/>
        <v>0.98164131560437828</v>
      </c>
      <c r="V43" s="15">
        <f t="shared" si="10"/>
        <v>4.0642686274174984E-3</v>
      </c>
    </row>
    <row r="44" spans="1:37" s="5" customFormat="1" x14ac:dyDescent="0.2">
      <c r="A44" s="2"/>
      <c r="B44" s="1"/>
      <c r="C44" s="1"/>
      <c r="D44" s="1"/>
      <c r="E44" s="1"/>
      <c r="F44" s="1"/>
      <c r="G44" s="1"/>
      <c r="Q44" s="14">
        <v>3</v>
      </c>
      <c r="R44" s="15">
        <v>0.98529677840022667</v>
      </c>
      <c r="S44" s="15">
        <v>0.97832364625283963</v>
      </c>
      <c r="T44" s="15">
        <v>0.98899080256021055</v>
      </c>
      <c r="U44" s="42">
        <f t="shared" si="9"/>
        <v>0.98420374240442554</v>
      </c>
      <c r="V44" s="15">
        <f t="shared" si="10"/>
        <v>5.4169273289899683E-3</v>
      </c>
    </row>
    <row r="45" spans="1:37" s="5" customFormat="1" x14ac:dyDescent="0.2">
      <c r="A45" s="2"/>
      <c r="B45" s="1"/>
      <c r="C45" s="1"/>
      <c r="D45" s="1"/>
      <c r="E45" s="1"/>
      <c r="F45" s="1"/>
      <c r="G45" s="1"/>
      <c r="Q45" s="14">
        <v>4</v>
      </c>
      <c r="R45" s="15">
        <v>0.98484046759908828</v>
      </c>
      <c r="S45" s="15">
        <v>0.97832154379369829</v>
      </c>
      <c r="T45" s="15">
        <v>0.98866905138465788</v>
      </c>
      <c r="U45" s="42">
        <f t="shared" si="9"/>
        <v>0.98394368759248152</v>
      </c>
      <c r="V45" s="15">
        <f t="shared" si="10"/>
        <v>5.2317195186122947E-3</v>
      </c>
    </row>
    <row r="46" spans="1:37" x14ac:dyDescent="0.2">
      <c r="A46" s="2" t="s">
        <v>13</v>
      </c>
      <c r="B46" s="2" t="s">
        <v>9</v>
      </c>
      <c r="C46" s="2" t="s">
        <v>10</v>
      </c>
      <c r="D46" s="2" t="s">
        <v>11</v>
      </c>
      <c r="E46" s="2" t="s">
        <v>12</v>
      </c>
      <c r="Q46" s="14">
        <v>5</v>
      </c>
      <c r="R46" s="15">
        <v>0.98557329591812348</v>
      </c>
      <c r="S46" s="15">
        <v>0.97452029766616521</v>
      </c>
      <c r="T46" s="15">
        <v>0.98626487352856884</v>
      </c>
      <c r="U46" s="42">
        <f t="shared" si="9"/>
        <v>0.98211948903761925</v>
      </c>
      <c r="V46" s="15">
        <f t="shared" si="10"/>
        <v>6.5901708644619094E-3</v>
      </c>
      <c r="W46" s="5"/>
      <c r="X46" s="5"/>
      <c r="Y46" s="5"/>
      <c r="Z46" s="5"/>
      <c r="AA46" s="5"/>
      <c r="AB46" s="5"/>
      <c r="AC46" s="5"/>
      <c r="AD46" s="5"/>
      <c r="AH46" s="4"/>
    </row>
    <row r="47" spans="1:37" s="5" customFormat="1" x14ac:dyDescent="0.2">
      <c r="A47" s="2" t="s">
        <v>1</v>
      </c>
      <c r="B47" s="4">
        <v>2.264E-5</v>
      </c>
      <c r="C47" s="1">
        <v>16.396999999999998</v>
      </c>
      <c r="D47" s="4">
        <v>2.3280000000000001E-5</v>
      </c>
      <c r="E47" s="1">
        <v>385.50700000000001</v>
      </c>
      <c r="F47" s="1"/>
      <c r="G47" s="1"/>
      <c r="Q47" s="14">
        <v>10</v>
      </c>
      <c r="R47" s="20">
        <v>0.98586005482557204</v>
      </c>
      <c r="S47" s="20">
        <v>0.97396104353457025</v>
      </c>
      <c r="T47" s="20">
        <v>0.98582304614110883</v>
      </c>
      <c r="U47" s="42">
        <f t="shared" si="9"/>
        <v>0.98188138150041704</v>
      </c>
      <c r="V47" s="15">
        <f t="shared" si="10"/>
        <v>6.8592388448432805E-3</v>
      </c>
      <c r="AB47" s="1"/>
      <c r="AC47" s="1"/>
      <c r="AD47" s="1"/>
      <c r="AH47" s="4"/>
      <c r="AI47" s="1"/>
      <c r="AJ47" s="1"/>
      <c r="AK47" s="1"/>
    </row>
    <row r="48" spans="1:37" s="5" customFormat="1" x14ac:dyDescent="0.2">
      <c r="A48" s="2" t="s">
        <v>21</v>
      </c>
      <c r="B48" s="4">
        <v>2.264E-5</v>
      </c>
      <c r="C48" s="1">
        <v>20.965</v>
      </c>
      <c r="D48" s="1">
        <v>1.2999999999999999E-2</v>
      </c>
      <c r="E48" s="1">
        <v>399.464</v>
      </c>
      <c r="F48" s="1"/>
      <c r="AH48" s="4"/>
      <c r="AI48" s="1"/>
      <c r="AJ48" s="1"/>
      <c r="AK48" s="1"/>
    </row>
    <row r="49" spans="1:22" s="5" customFormat="1" x14ac:dyDescent="0.2">
      <c r="A49" s="2">
        <v>10</v>
      </c>
      <c r="B49" s="4">
        <v>2.264E-5</v>
      </c>
      <c r="C49" s="1">
        <v>127.059</v>
      </c>
      <c r="D49" s="1">
        <v>6.3E-2</v>
      </c>
      <c r="E49" s="1">
        <v>854.50699999999995</v>
      </c>
      <c r="F49" s="1"/>
    </row>
    <row r="50" spans="1:22" s="5" customFormat="1" x14ac:dyDescent="0.2">
      <c r="A50" s="2">
        <v>15</v>
      </c>
      <c r="B50" s="4">
        <v>2.264E-5</v>
      </c>
      <c r="C50" s="1">
        <v>160.70599999999999</v>
      </c>
      <c r="D50" s="1">
        <v>5.8000000000000003E-2</v>
      </c>
      <c r="E50" s="1">
        <v>1053.345</v>
      </c>
      <c r="F50" s="1"/>
    </row>
    <row r="51" spans="1:22" s="5" customFormat="1" x14ac:dyDescent="0.2">
      <c r="A51" s="2">
        <v>20</v>
      </c>
      <c r="B51" s="4">
        <v>2.264E-5</v>
      </c>
      <c r="C51" s="1">
        <v>206.78200000000001</v>
      </c>
      <c r="D51" s="1">
        <v>6.8000000000000005E-2</v>
      </c>
      <c r="E51" s="1">
        <v>1323.029</v>
      </c>
      <c r="F51" s="1"/>
    </row>
    <row r="52" spans="1:22" s="5" customFormat="1" x14ac:dyDescent="0.2">
      <c r="A52" s="2">
        <v>25</v>
      </c>
      <c r="B52" s="4">
        <v>2.264E-5</v>
      </c>
      <c r="C52" s="1">
        <v>262.03500000000003</v>
      </c>
      <c r="D52" s="1">
        <v>0.128</v>
      </c>
      <c r="E52" s="1">
        <v>1761.9590000000001</v>
      </c>
      <c r="F52" s="1"/>
      <c r="Q52" s="23" t="s">
        <v>19</v>
      </c>
      <c r="R52" s="24"/>
      <c r="S52" s="24"/>
      <c r="T52" s="24"/>
      <c r="U52" s="24"/>
      <c r="V52" s="25"/>
    </row>
    <row r="53" spans="1:22" s="5" customFormat="1" x14ac:dyDescent="0.2">
      <c r="A53" s="2">
        <v>30</v>
      </c>
      <c r="B53" s="4">
        <v>2.264E-5</v>
      </c>
      <c r="C53" s="1">
        <v>247.59200000000001</v>
      </c>
      <c r="D53" s="1">
        <v>3.2000000000000001E-2</v>
      </c>
      <c r="E53" s="1">
        <v>1561.0350000000001</v>
      </c>
      <c r="F53" s="1"/>
      <c r="Q53" s="26" t="s">
        <v>2</v>
      </c>
      <c r="R53" s="27" t="s">
        <v>25</v>
      </c>
      <c r="S53" s="27" t="s">
        <v>26</v>
      </c>
      <c r="T53" s="26" t="s">
        <v>27</v>
      </c>
      <c r="U53" s="26" t="s">
        <v>6</v>
      </c>
      <c r="V53" s="26" t="s">
        <v>7</v>
      </c>
    </row>
    <row r="54" spans="1:22" s="5" customFormat="1" x14ac:dyDescent="0.2">
      <c r="A54" s="2">
        <v>35</v>
      </c>
      <c r="B54" s="4">
        <v>2.264E-5</v>
      </c>
      <c r="C54" s="1">
        <v>283.81099999999998</v>
      </c>
      <c r="D54" s="1">
        <v>5.3999999999999999E-2</v>
      </c>
      <c r="E54" s="1">
        <v>1557.605</v>
      </c>
      <c r="F54" s="1"/>
      <c r="Q54" s="26"/>
      <c r="R54" s="27"/>
      <c r="S54" s="27"/>
      <c r="T54" s="26"/>
      <c r="U54" s="26"/>
      <c r="V54" s="26"/>
    </row>
    <row r="55" spans="1:22" s="5" customFormat="1" x14ac:dyDescent="0.2">
      <c r="A55" s="2">
        <v>40</v>
      </c>
      <c r="B55" s="4">
        <v>2.264E-5</v>
      </c>
      <c r="C55" s="1">
        <v>342.17200000000003</v>
      </c>
      <c r="D55" s="1">
        <v>0.114</v>
      </c>
      <c r="E55" s="1">
        <v>1909.9670000000001</v>
      </c>
      <c r="F55" s="1"/>
      <c r="Q55" s="15" t="s">
        <v>22</v>
      </c>
      <c r="R55" s="15">
        <v>2.1709288806614404E-3</v>
      </c>
      <c r="S55" s="15">
        <v>1.3364106388097899E-3</v>
      </c>
      <c r="T55" s="16">
        <v>1.7189247687069726E-3</v>
      </c>
      <c r="U55" s="15">
        <f t="shared" ref="U55:U70" si="11">AVERAGE(R55:T55)</f>
        <v>1.742088096059401E-3</v>
      </c>
      <c r="V55" s="15">
        <f t="shared" ref="V55:V70" si="12">STDEV(R55:T55)</f>
        <v>4.1774104274815908E-4</v>
      </c>
    </row>
    <row r="56" spans="1:22" s="5" customFormat="1" x14ac:dyDescent="0.2">
      <c r="A56" s="2">
        <v>45</v>
      </c>
      <c r="B56" s="4">
        <v>2.264E-5</v>
      </c>
      <c r="C56" s="1">
        <v>288.90899999999999</v>
      </c>
      <c r="D56" s="1">
        <v>5.3999999999999999E-2</v>
      </c>
      <c r="E56" s="1">
        <v>1796.56</v>
      </c>
      <c r="F56" s="1"/>
      <c r="Q56" s="19">
        <v>0.16666666666666666</v>
      </c>
      <c r="R56" s="15">
        <v>6.8920062403893159E-2</v>
      </c>
      <c r="S56" s="15">
        <v>6.6833066493705642E-2</v>
      </c>
      <c r="T56" s="16">
        <v>0.10636551066139768</v>
      </c>
      <c r="U56" s="15">
        <f t="shared" si="11"/>
        <v>8.0706213186332157E-2</v>
      </c>
      <c r="V56" s="15">
        <f t="shared" si="12"/>
        <v>2.2246090626618229E-2</v>
      </c>
    </row>
    <row r="57" spans="1:22" s="5" customFormat="1" x14ac:dyDescent="0.2">
      <c r="A57" s="2">
        <v>50</v>
      </c>
      <c r="B57" s="4">
        <v>2.264E-5</v>
      </c>
      <c r="C57" s="1">
        <v>323.14699999999999</v>
      </c>
      <c r="D57" s="1">
        <v>4.2999999999999997E-2</v>
      </c>
      <c r="E57" s="1">
        <v>2016.8630000000001</v>
      </c>
      <c r="F57" s="1"/>
      <c r="Q57" s="14">
        <v>0.25</v>
      </c>
      <c r="R57" s="15">
        <v>0.13021062231571107</v>
      </c>
      <c r="S57" s="15">
        <v>0.13810098094893786</v>
      </c>
      <c r="T57" s="16">
        <v>0.20821673834878143</v>
      </c>
      <c r="U57" s="15">
        <f t="shared" si="11"/>
        <v>0.15884278053781012</v>
      </c>
      <c r="V57" s="15">
        <f t="shared" si="12"/>
        <v>4.294071753336115E-2</v>
      </c>
    </row>
    <row r="58" spans="1:22" s="5" customFormat="1" x14ac:dyDescent="0.2">
      <c r="A58" s="2">
        <v>55</v>
      </c>
      <c r="B58" s="4">
        <v>2.264E-5</v>
      </c>
      <c r="C58" s="1">
        <v>409.95400000000001</v>
      </c>
      <c r="D58" s="4">
        <v>2.3280000000000001E-5</v>
      </c>
      <c r="E58" s="1">
        <v>2495.683</v>
      </c>
      <c r="F58" s="1"/>
      <c r="Q58" s="14">
        <v>0.33333333333333331</v>
      </c>
      <c r="R58" s="15">
        <v>0.15995385016432762</v>
      </c>
      <c r="S58" s="15">
        <v>0.19668568210349799</v>
      </c>
      <c r="T58" s="16">
        <v>0.26429027772976244</v>
      </c>
      <c r="U58" s="15">
        <f t="shared" si="11"/>
        <v>0.20697660333252935</v>
      </c>
      <c r="V58" s="15">
        <f t="shared" si="12"/>
        <v>5.2924000454291943E-2</v>
      </c>
    </row>
    <row r="59" spans="1:22" s="5" customFormat="1" x14ac:dyDescent="0.2">
      <c r="A59" s="2">
        <v>60</v>
      </c>
      <c r="B59" s="4">
        <v>2.264E-5</v>
      </c>
      <c r="C59" s="1">
        <v>318.52300000000002</v>
      </c>
      <c r="D59" s="1">
        <v>2.9000000000000001E-2</v>
      </c>
      <c r="E59" s="1">
        <v>2073.1610000000001</v>
      </c>
      <c r="F59" s="1"/>
      <c r="Q59" s="14">
        <v>0.41666666666666669</v>
      </c>
      <c r="R59" s="15">
        <v>0.20952389645793804</v>
      </c>
      <c r="S59" s="15">
        <v>0.23067742461884611</v>
      </c>
      <c r="T59" s="16">
        <v>0.36096208359809923</v>
      </c>
      <c r="U59" s="15">
        <f t="shared" si="11"/>
        <v>0.26705446822496109</v>
      </c>
      <c r="V59" s="15">
        <f t="shared" si="12"/>
        <v>8.2011268172218474E-2</v>
      </c>
    </row>
    <row r="60" spans="1:22" s="5" customFormat="1" x14ac:dyDescent="0.2">
      <c r="A60" s="2">
        <v>90</v>
      </c>
      <c r="B60" s="4">
        <v>2.264E-5</v>
      </c>
      <c r="C60" s="1">
        <v>347.36500000000001</v>
      </c>
      <c r="D60" s="1">
        <v>6.0999999999999999E-2</v>
      </c>
      <c r="E60" s="1">
        <v>2311.663</v>
      </c>
      <c r="F60" s="1"/>
      <c r="Q60" s="14">
        <v>0.5</v>
      </c>
      <c r="R60" s="15">
        <v>0.28993161736357825</v>
      </c>
      <c r="S60" s="15">
        <v>0.28045118202646102</v>
      </c>
      <c r="T60" s="16">
        <v>0.43534566251495571</v>
      </c>
      <c r="U60" s="15">
        <f t="shared" si="11"/>
        <v>0.33524282063499827</v>
      </c>
      <c r="V60" s="15">
        <f t="shared" si="12"/>
        <v>8.682110272208117E-2</v>
      </c>
    </row>
    <row r="61" spans="1:22" s="5" customFormat="1" x14ac:dyDescent="0.2">
      <c r="A61" s="2">
        <v>120</v>
      </c>
      <c r="B61" s="4">
        <v>2.264E-5</v>
      </c>
      <c r="C61" s="1">
        <v>356.89100000000002</v>
      </c>
      <c r="D61" s="1">
        <v>1.7000000000000001E-2</v>
      </c>
      <c r="E61" s="1">
        <v>2302.855</v>
      </c>
      <c r="F61" s="1"/>
      <c r="Q61" s="14">
        <v>0.58333333333333337</v>
      </c>
      <c r="R61" s="15">
        <v>0.3159107870204918</v>
      </c>
      <c r="S61" s="15">
        <v>0.34317122495500046</v>
      </c>
      <c r="T61" s="16">
        <v>0.47516922133966993</v>
      </c>
      <c r="U61" s="15">
        <f t="shared" si="11"/>
        <v>0.37808374443838738</v>
      </c>
      <c r="V61" s="15">
        <f t="shared" si="12"/>
        <v>8.5176142422379059E-2</v>
      </c>
    </row>
    <row r="62" spans="1:22" s="5" customFormat="1" x14ac:dyDescent="0.2">
      <c r="A62" s="2">
        <v>180</v>
      </c>
      <c r="B62" s="4">
        <v>2.264E-5</v>
      </c>
      <c r="C62" s="1">
        <v>353.87200000000001</v>
      </c>
      <c r="D62" s="1">
        <v>5.6000000000000001E-2</v>
      </c>
      <c r="E62" s="1">
        <v>2101.8209999999999</v>
      </c>
      <c r="F62" s="1"/>
      <c r="Q62" s="14">
        <v>0.66666666666666663</v>
      </c>
      <c r="R62" s="15">
        <v>0.35785675059602134</v>
      </c>
      <c r="S62" s="15">
        <v>0.36995607190663315</v>
      </c>
      <c r="T62" s="16">
        <v>0.5238808447170501</v>
      </c>
      <c r="U62" s="15">
        <f t="shared" si="11"/>
        <v>0.41723122240656824</v>
      </c>
      <c r="V62" s="15">
        <f t="shared" si="12"/>
        <v>9.2559196454326545E-2</v>
      </c>
    </row>
    <row r="63" spans="1:22" s="5" customFormat="1" x14ac:dyDescent="0.2">
      <c r="A63" s="2">
        <v>240</v>
      </c>
      <c r="B63" s="4">
        <v>2.264E-5</v>
      </c>
      <c r="C63" s="1">
        <v>380.98099999999999</v>
      </c>
      <c r="D63" s="1">
        <v>9.1999999999999998E-2</v>
      </c>
      <c r="E63" s="1">
        <v>2352.2069999999999</v>
      </c>
      <c r="F63" s="1"/>
      <c r="Q63" s="14">
        <v>0.75</v>
      </c>
      <c r="R63" s="15">
        <v>0.3975428895225453</v>
      </c>
      <c r="S63" s="15">
        <v>0.40273302187536575</v>
      </c>
      <c r="T63" s="16">
        <v>0.5836582937773217</v>
      </c>
      <c r="U63" s="15">
        <f t="shared" si="11"/>
        <v>0.46131140172507762</v>
      </c>
      <c r="V63" s="15">
        <f t="shared" si="12"/>
        <v>0.10598729105224143</v>
      </c>
    </row>
    <row r="64" spans="1:22" s="5" customFormat="1" x14ac:dyDescent="0.2">
      <c r="A64" s="2">
        <v>300</v>
      </c>
      <c r="B64" s="4">
        <v>2.264E-5</v>
      </c>
      <c r="C64" s="1">
        <v>479.08600000000001</v>
      </c>
      <c r="D64" s="1">
        <v>5.6000000000000001E-2</v>
      </c>
      <c r="E64" s="1">
        <v>2761.8020000000001</v>
      </c>
      <c r="F64" s="1"/>
      <c r="Q64" s="14">
        <v>0.83333333333333337</v>
      </c>
      <c r="R64" s="15">
        <v>0.40763173548865339</v>
      </c>
      <c r="S64" s="15">
        <v>0.42831267314483817</v>
      </c>
      <c r="T64" s="16">
        <v>0.61124950931205513</v>
      </c>
      <c r="U64" s="15">
        <f t="shared" si="11"/>
        <v>0.48239797264851553</v>
      </c>
      <c r="V64" s="15">
        <f t="shared" si="12"/>
        <v>0.11206678442340233</v>
      </c>
    </row>
    <row r="65" spans="1:22" s="5" customFormat="1" x14ac:dyDescent="0.2">
      <c r="A65" s="2">
        <v>600</v>
      </c>
      <c r="B65" s="4">
        <v>2.264E-5</v>
      </c>
      <c r="C65" s="1">
        <v>471.89499999999998</v>
      </c>
      <c r="D65" s="1">
        <v>8.1000000000000003E-2</v>
      </c>
      <c r="E65" s="1">
        <v>3000.0279999999998</v>
      </c>
      <c r="F65" s="1"/>
      <c r="Q65" s="14">
        <v>0.91666666666666663</v>
      </c>
      <c r="R65" s="15">
        <v>0.44717973545492268</v>
      </c>
      <c r="S65" s="15">
        <v>0.48487528926051199</v>
      </c>
      <c r="T65" s="16">
        <v>0.64647002645577434</v>
      </c>
      <c r="U65" s="15">
        <f t="shared" si="11"/>
        <v>0.5261750170570697</v>
      </c>
      <c r="V65" s="15">
        <f t="shared" si="12"/>
        <v>0.10586975799940858</v>
      </c>
    </row>
    <row r="66" spans="1:22" s="5" customFormat="1" x14ac:dyDescent="0.2">
      <c r="A66" s="1"/>
      <c r="B66" s="1"/>
      <c r="C66" s="1"/>
      <c r="D66" s="1"/>
      <c r="E66" s="1"/>
      <c r="F66" s="1"/>
      <c r="Q66" s="14">
        <v>1</v>
      </c>
      <c r="R66" s="15">
        <v>0.44620860479104296</v>
      </c>
      <c r="S66" s="15">
        <v>0.49322112948433217</v>
      </c>
      <c r="T66" s="16">
        <v>0.65988863029448441</v>
      </c>
      <c r="U66" s="15">
        <f t="shared" si="11"/>
        <v>0.53310612152328651</v>
      </c>
      <c r="V66" s="15">
        <f t="shared" si="12"/>
        <v>0.11228489554365058</v>
      </c>
    </row>
    <row r="67" spans="1:22" s="5" customFormat="1" x14ac:dyDescent="0.2">
      <c r="A67" s="7"/>
      <c r="B67" s="12"/>
      <c r="C67" s="12"/>
      <c r="D67" s="12"/>
      <c r="E67" s="12"/>
      <c r="F67" s="1"/>
      <c r="Q67" s="14">
        <v>1.5</v>
      </c>
      <c r="R67" s="15">
        <v>0.50199725948371932</v>
      </c>
      <c r="S67" s="15">
        <v>0.54904702761788249</v>
      </c>
      <c r="T67" s="16">
        <v>0.70421896118477711</v>
      </c>
      <c r="U67" s="15">
        <f t="shared" si="11"/>
        <v>0.58508774942879294</v>
      </c>
      <c r="V67" s="15">
        <f t="shared" si="12"/>
        <v>0.10581873360235672</v>
      </c>
    </row>
    <row r="68" spans="1:22" s="5" customFormat="1" x14ac:dyDescent="0.2">
      <c r="A68" s="21" t="s">
        <v>32</v>
      </c>
      <c r="B68" s="21"/>
      <c r="C68" s="21"/>
      <c r="D68" s="21"/>
      <c r="E68" s="21"/>
      <c r="F68" s="1"/>
      <c r="Q68" s="14">
        <v>2</v>
      </c>
      <c r="R68" s="15">
        <v>0.51674343000550094</v>
      </c>
      <c r="S68" s="15">
        <v>0.56077600371553937</v>
      </c>
      <c r="T68" s="16">
        <v>0.72349431491620275</v>
      </c>
      <c r="U68" s="15">
        <f t="shared" si="11"/>
        <v>0.60033791621241439</v>
      </c>
      <c r="V68" s="15">
        <f t="shared" si="12"/>
        <v>0.10890519176397125</v>
      </c>
    </row>
    <row r="69" spans="1:22" s="5" customFormat="1" ht="68" x14ac:dyDescent="0.2">
      <c r="A69" s="2" t="s">
        <v>0</v>
      </c>
      <c r="B69" s="2" t="s">
        <v>9</v>
      </c>
      <c r="C69" s="2" t="s">
        <v>10</v>
      </c>
      <c r="D69" s="2" t="s">
        <v>11</v>
      </c>
      <c r="E69" s="2" t="s">
        <v>12</v>
      </c>
      <c r="F69" s="1"/>
      <c r="G69" s="3" t="s">
        <v>2</v>
      </c>
      <c r="H69" s="6" t="s">
        <v>20</v>
      </c>
      <c r="I69" s="6" t="s">
        <v>24</v>
      </c>
      <c r="J69" s="6" t="s">
        <v>17</v>
      </c>
      <c r="K69" s="13" t="s">
        <v>15</v>
      </c>
      <c r="L69" s="6" t="s">
        <v>16</v>
      </c>
      <c r="M69" s="6" t="s">
        <v>18</v>
      </c>
      <c r="Q69" s="14">
        <v>3</v>
      </c>
      <c r="R69" s="15">
        <v>0.52207596555402569</v>
      </c>
      <c r="S69" s="15">
        <v>0.56692574259963968</v>
      </c>
      <c r="T69" s="16">
        <v>0.73753840057893261</v>
      </c>
      <c r="U69" s="15">
        <f t="shared" si="11"/>
        <v>0.60884670291086607</v>
      </c>
      <c r="V69" s="15">
        <f t="shared" si="12"/>
        <v>0.11368394966650781</v>
      </c>
    </row>
    <row r="70" spans="1:22" s="5" customFormat="1" x14ac:dyDescent="0.2">
      <c r="A70" s="2" t="s">
        <v>1</v>
      </c>
      <c r="B70" s="4">
        <v>9.5589999999999994E-6</v>
      </c>
      <c r="C70" s="5">
        <v>17.699000000000002</v>
      </c>
      <c r="D70" s="5">
        <v>1.2E-2</v>
      </c>
      <c r="E70" s="5">
        <v>336.92899999999997</v>
      </c>
      <c r="F70" s="1"/>
      <c r="G70" s="14" t="s">
        <v>22</v>
      </c>
      <c r="H70" s="14">
        <f>(C71-$C$70)/B71</f>
        <v>99515325.870907009</v>
      </c>
      <c r="I70" s="18">
        <f>(C93-$C$92)/B93</f>
        <v>2179496.6691339752</v>
      </c>
      <c r="J70" s="18">
        <f>(C115-$C$114)/B115</f>
        <v>136087.91208791209</v>
      </c>
      <c r="K70" s="14">
        <f>(I70+J70)/(I70+J70+H70)</f>
        <v>2.2739505823336937E-2</v>
      </c>
      <c r="L70" s="15">
        <f>1-(H70/$H$70)</f>
        <v>0</v>
      </c>
      <c r="M70" s="15">
        <f>J70/(I70+H70+J70)</f>
        <v>1.3364106388097899E-3</v>
      </c>
      <c r="Q70" s="14">
        <v>4</v>
      </c>
      <c r="R70" s="15">
        <v>0.53143012819385516</v>
      </c>
      <c r="S70" s="15">
        <v>0.57258139914036288</v>
      </c>
      <c r="T70" s="16">
        <v>0.73848111586189158</v>
      </c>
      <c r="U70" s="15">
        <f t="shared" si="11"/>
        <v>0.61416421439870317</v>
      </c>
      <c r="V70" s="15">
        <f t="shared" si="12"/>
        <v>0.10961010796082836</v>
      </c>
    </row>
    <row r="71" spans="1:22" s="5" customFormat="1" x14ac:dyDescent="0.2">
      <c r="A71" s="2" t="s">
        <v>21</v>
      </c>
      <c r="B71" s="4">
        <v>9.5589999999999994E-6</v>
      </c>
      <c r="C71" s="5">
        <v>968.96600000000001</v>
      </c>
      <c r="D71" s="5">
        <v>2.4900000000000002</v>
      </c>
      <c r="E71" s="5">
        <v>3420.2849999999999</v>
      </c>
      <c r="F71" s="1"/>
      <c r="G71" s="14">
        <v>0.16666666666666666</v>
      </c>
      <c r="H71" s="14">
        <f t="shared" ref="H71:H87" si="13">(C72-$C$70)/B72</f>
        <v>61060989.643268131</v>
      </c>
      <c r="I71" s="18">
        <f t="shared" ref="I71:I87" si="14">(C94-$C$92)/B94</f>
        <v>5176609.9185788315</v>
      </c>
      <c r="J71" s="18">
        <f>(C116-$C$114)/B116</f>
        <v>4743912.0879120883</v>
      </c>
      <c r="K71" s="14">
        <f t="shared" ref="K71:K87" si="15">(I71+J71)/(I71+J71+H71)</f>
        <v>0.13976205600468633</v>
      </c>
      <c r="L71" s="15">
        <f>1-(H71/$H$70)</f>
        <v>0.3864162217337509</v>
      </c>
      <c r="M71" s="15">
        <f t="shared" ref="M71:M87" si="16">J71/(I71+H71+J71)</f>
        <v>6.6833066493705642E-2</v>
      </c>
      <c r="Q71" s="14">
        <v>5</v>
      </c>
      <c r="R71" s="15">
        <v>0.54693721981927823</v>
      </c>
      <c r="S71" s="15">
        <v>0.58679622599924175</v>
      </c>
      <c r="T71" s="16">
        <v>0.74366464561349177</v>
      </c>
      <c r="U71" s="15"/>
      <c r="V71" s="15"/>
    </row>
    <row r="72" spans="1:22" s="5" customFormat="1" x14ac:dyDescent="0.2">
      <c r="A72" s="2">
        <v>10</v>
      </c>
      <c r="B72" s="4">
        <v>9.5589999999999994E-6</v>
      </c>
      <c r="C72" s="1">
        <v>601.38099999999997</v>
      </c>
      <c r="D72" s="1">
        <v>0.65700000000000003</v>
      </c>
      <c r="E72" s="1">
        <v>2536.8319999999999</v>
      </c>
      <c r="F72" s="1"/>
      <c r="G72" s="14">
        <v>0.25</v>
      </c>
      <c r="H72" s="14">
        <f t="shared" si="13"/>
        <v>33587613.767130449</v>
      </c>
      <c r="I72" s="18">
        <f t="shared" si="14"/>
        <v>5738860.1036269441</v>
      </c>
      <c r="J72" s="18">
        <f t="shared" ref="J72:J87" si="17">(C117-$C$114)/B117</f>
        <v>6301230.769230769</v>
      </c>
      <c r="K72" s="14">
        <f t="shared" si="15"/>
        <v>0.26387676013633538</v>
      </c>
      <c r="L72" s="15">
        <f t="shared" ref="L72:L87" si="18">1-(H72/$H$70)</f>
        <v>0.6624880291232641</v>
      </c>
      <c r="M72" s="15">
        <f t="shared" si="16"/>
        <v>0.13810098094893786</v>
      </c>
      <c r="Q72" s="14">
        <v>10</v>
      </c>
      <c r="R72" s="15">
        <v>0.55297944777469732</v>
      </c>
      <c r="S72" s="15">
        <v>0.59415307629305603</v>
      </c>
      <c r="T72" s="15">
        <v>0.75146352566853825</v>
      </c>
      <c r="U72" s="15">
        <f>AVERAGE(R72:T72)</f>
        <v>0.6328653499120972</v>
      </c>
      <c r="V72" s="15">
        <f>STDEV(R72:T72)</f>
        <v>0.10475190876976288</v>
      </c>
    </row>
    <row r="73" spans="1:22" s="5" customFormat="1" x14ac:dyDescent="0.2">
      <c r="A73" s="2">
        <v>15</v>
      </c>
      <c r="B73" s="4">
        <v>9.5589999999999994E-6</v>
      </c>
      <c r="C73" s="1">
        <v>338.76299999999998</v>
      </c>
      <c r="D73" s="1">
        <v>0.48299999999999998</v>
      </c>
      <c r="E73" s="1">
        <v>1544.682</v>
      </c>
      <c r="F73" s="1"/>
      <c r="G73" s="14">
        <v>0.33333333333333331</v>
      </c>
      <c r="H73" s="14">
        <f>(C74-$C$70)/B74</f>
        <v>27488126.373051576</v>
      </c>
      <c r="I73" s="18">
        <f t="shared" si="14"/>
        <v>6749592.8941524811</v>
      </c>
      <c r="J73" s="18">
        <f t="shared" si="17"/>
        <v>8382857.1428571427</v>
      </c>
      <c r="K73" s="14">
        <f t="shared" si="15"/>
        <v>0.35505033745713005</v>
      </c>
      <c r="L73" s="15">
        <f t="shared" si="18"/>
        <v>0.72377996924102272</v>
      </c>
      <c r="M73" s="15">
        <f t="shared" si="16"/>
        <v>0.19668568210349799</v>
      </c>
    </row>
    <row r="74" spans="1:22" s="5" customFormat="1" x14ac:dyDescent="0.2">
      <c r="A74" s="2">
        <v>20</v>
      </c>
      <c r="B74" s="4">
        <v>9.5589999999999994E-6</v>
      </c>
      <c r="C74" s="1">
        <v>280.45800000000003</v>
      </c>
      <c r="D74" s="1">
        <v>0.252</v>
      </c>
      <c r="E74" s="1">
        <v>1348.778</v>
      </c>
      <c r="F74" s="1"/>
      <c r="G74" s="14">
        <v>0.41666666666666669</v>
      </c>
      <c r="H74" s="14">
        <f>(C75-$C$70)/B75</f>
        <v>29624856.156501725</v>
      </c>
      <c r="I74" s="18">
        <f t="shared" si="14"/>
        <v>8995114.7298297565</v>
      </c>
      <c r="J74" s="18">
        <f t="shared" si="17"/>
        <v>11580000</v>
      </c>
      <c r="K74" s="14">
        <f t="shared" si="15"/>
        <v>0.40986308092525164</v>
      </c>
      <c r="L74" s="15">
        <f t="shared" si="18"/>
        <v>0.7023086052601426</v>
      </c>
      <c r="M74" s="15">
        <f t="shared" si="16"/>
        <v>0.23067742461884611</v>
      </c>
    </row>
    <row r="75" spans="1:22" s="5" customFormat="1" x14ac:dyDescent="0.2">
      <c r="A75" s="2">
        <v>25</v>
      </c>
      <c r="B75" s="4">
        <v>9.5589999999999994E-6</v>
      </c>
      <c r="C75" s="1">
        <v>300.88299999999998</v>
      </c>
      <c r="D75" s="1">
        <v>0.34699999999999998</v>
      </c>
      <c r="E75" s="1">
        <v>1314.268</v>
      </c>
      <c r="F75" s="1"/>
      <c r="G75" s="14">
        <v>0.5</v>
      </c>
      <c r="H75" s="14">
        <f t="shared" si="13"/>
        <v>17322837.11685323</v>
      </c>
      <c r="I75" s="18">
        <f t="shared" si="14"/>
        <v>7707401.9245003713</v>
      </c>
      <c r="J75" s="18">
        <f t="shared" si="17"/>
        <v>9755780.2197802197</v>
      </c>
      <c r="K75" s="14">
        <f t="shared" si="15"/>
        <v>0.5020172619691522</v>
      </c>
      <c r="L75" s="15">
        <f t="shared" si="18"/>
        <v>0.82592794662276736</v>
      </c>
      <c r="M75" s="15">
        <f t="shared" si="16"/>
        <v>0.28045118202646102</v>
      </c>
    </row>
    <row r="76" spans="1:22" s="5" customFormat="1" x14ac:dyDescent="0.2">
      <c r="A76" s="2">
        <v>30</v>
      </c>
      <c r="B76" s="4">
        <v>9.5589999999999994E-6</v>
      </c>
      <c r="C76" s="1">
        <v>183.28800000000001</v>
      </c>
      <c r="D76" s="1">
        <v>0.308</v>
      </c>
      <c r="E76" s="1">
        <v>958.18700000000001</v>
      </c>
      <c r="F76" s="1"/>
      <c r="G76" s="14">
        <v>0.58333333333333337</v>
      </c>
      <c r="H76" s="14">
        <f t="shared" si="13"/>
        <v>12815148.028036408</v>
      </c>
      <c r="I76" s="18">
        <f t="shared" si="14"/>
        <v>8200962.2501850473</v>
      </c>
      <c r="J76" s="18">
        <f t="shared" si="17"/>
        <v>10980219.78021978</v>
      </c>
      <c r="K76" s="14">
        <f t="shared" si="15"/>
        <v>0.59948069029699458</v>
      </c>
      <c r="L76" s="15">
        <f t="shared" si="18"/>
        <v>0.871224377593252</v>
      </c>
      <c r="M76" s="15">
        <f t="shared" si="16"/>
        <v>0.34317122495500046</v>
      </c>
    </row>
    <row r="77" spans="1:22" s="5" customFormat="1" x14ac:dyDescent="0.2">
      <c r="A77" s="2">
        <v>35</v>
      </c>
      <c r="B77" s="4">
        <v>9.5589999999999994E-6</v>
      </c>
      <c r="C77" s="1">
        <v>140.19900000000001</v>
      </c>
      <c r="D77" s="1">
        <v>8.4000000000000005E-2</v>
      </c>
      <c r="E77" s="1">
        <v>740.12900000000002</v>
      </c>
      <c r="F77" s="1"/>
      <c r="G77" s="14">
        <v>0.66666666666666663</v>
      </c>
      <c r="H77" s="14">
        <f t="shared" si="13"/>
        <v>16389371.273145728</v>
      </c>
      <c r="I77" s="18">
        <f t="shared" si="14"/>
        <v>10421909.696521096</v>
      </c>
      <c r="J77" s="18">
        <f t="shared" si="17"/>
        <v>15743340.659340659</v>
      </c>
      <c r="K77" s="14">
        <f t="shared" si="15"/>
        <v>0.61486271888330302</v>
      </c>
      <c r="L77" s="15">
        <f t="shared" si="18"/>
        <v>0.83530806808183189</v>
      </c>
      <c r="M77" s="15">
        <f t="shared" si="16"/>
        <v>0.36995607190663315</v>
      </c>
    </row>
    <row r="78" spans="1:22" s="5" customFormat="1" x14ac:dyDescent="0.2">
      <c r="A78" s="2">
        <v>40</v>
      </c>
      <c r="B78" s="4">
        <v>9.5589999999999994E-6</v>
      </c>
      <c r="C78" s="1">
        <v>174.36500000000001</v>
      </c>
      <c r="D78" s="1">
        <v>0.09</v>
      </c>
      <c r="E78" s="1">
        <v>909.82100000000003</v>
      </c>
      <c r="F78" s="1"/>
      <c r="G78" s="14">
        <v>0.75</v>
      </c>
      <c r="H78" s="14">
        <f t="shared" si="13"/>
        <v>9088293.7545768395</v>
      </c>
      <c r="I78" s="18">
        <f t="shared" si="14"/>
        <v>8652775.7216876391</v>
      </c>
      <c r="J78" s="18">
        <f t="shared" si="17"/>
        <v>11962681.318681318</v>
      </c>
      <c r="K78" s="14">
        <f t="shared" si="15"/>
        <v>0.69403548335305698</v>
      </c>
      <c r="L78" s="15">
        <f t="shared" si="18"/>
        <v>0.90867443104827561</v>
      </c>
      <c r="M78" s="15">
        <f t="shared" si="16"/>
        <v>0.40273302187536575</v>
      </c>
    </row>
    <row r="79" spans="1:22" s="5" customFormat="1" x14ac:dyDescent="0.2">
      <c r="A79" s="2">
        <v>45</v>
      </c>
      <c r="B79" s="4">
        <v>9.5589999999999994E-6</v>
      </c>
      <c r="C79" s="1">
        <v>104.574</v>
      </c>
      <c r="D79" s="1">
        <v>0.17599999999999999</v>
      </c>
      <c r="E79" s="1">
        <v>577.91600000000005</v>
      </c>
      <c r="F79" s="1"/>
      <c r="G79" s="14">
        <v>0.83333333333333337</v>
      </c>
      <c r="H79" s="14">
        <f t="shared" si="13"/>
        <v>7853331.9384872904</v>
      </c>
      <c r="I79" s="18">
        <f t="shared" si="14"/>
        <v>8461509.9925980754</v>
      </c>
      <c r="J79" s="18">
        <f t="shared" si="17"/>
        <v>12223208.791208791</v>
      </c>
      <c r="K79" s="14">
        <f t="shared" si="15"/>
        <v>0.72481190061267209</v>
      </c>
      <c r="L79" s="15">
        <f t="shared" si="18"/>
        <v>0.92108419613000347</v>
      </c>
      <c r="M79" s="15">
        <f t="shared" si="16"/>
        <v>0.42831267314483817</v>
      </c>
    </row>
    <row r="80" spans="1:22" s="5" customFormat="1" x14ac:dyDescent="0.2">
      <c r="A80" s="2">
        <v>50</v>
      </c>
      <c r="B80" s="4">
        <v>9.5589999999999994E-6</v>
      </c>
      <c r="C80" s="1">
        <v>92.769000000000005</v>
      </c>
      <c r="D80" s="1">
        <v>1.0999999999999999E-2</v>
      </c>
      <c r="E80" s="1">
        <v>470.66300000000001</v>
      </c>
      <c r="F80" s="1"/>
      <c r="G80" s="14">
        <v>0.91666666666666663</v>
      </c>
      <c r="H80" s="14">
        <f t="shared" si="13"/>
        <v>7741604.7703734701</v>
      </c>
      <c r="I80" s="18">
        <f t="shared" si="14"/>
        <v>10566691.339748334</v>
      </c>
      <c r="J80" s="18">
        <f t="shared" si="17"/>
        <v>17233186.813186813</v>
      </c>
      <c r="K80" s="14">
        <f t="shared" si="15"/>
        <v>0.7821811547065074</v>
      </c>
      <c r="L80" s="15">
        <f t="shared" si="18"/>
        <v>0.9222069093114762</v>
      </c>
      <c r="M80" s="15">
        <f t="shared" si="16"/>
        <v>0.48487528926051199</v>
      </c>
    </row>
    <row r="81" spans="1:40" s="5" customFormat="1" x14ac:dyDescent="0.2">
      <c r="A81" s="2">
        <v>55</v>
      </c>
      <c r="B81" s="4">
        <v>9.5589999999999994E-6</v>
      </c>
      <c r="C81" s="1">
        <v>91.700999999999993</v>
      </c>
      <c r="D81" s="1">
        <v>3.6999999999999998E-2</v>
      </c>
      <c r="E81" s="1">
        <v>498.274</v>
      </c>
      <c r="F81" s="1"/>
      <c r="G81" s="14">
        <v>1</v>
      </c>
      <c r="H81" s="14">
        <f t="shared" si="13"/>
        <v>5157338.6337483013</v>
      </c>
      <c r="I81" s="18">
        <f t="shared" si="14"/>
        <v>8335455.2183567723</v>
      </c>
      <c r="J81" s="18">
        <f t="shared" si="17"/>
        <v>13131824.175824177</v>
      </c>
      <c r="K81" s="14">
        <f t="shared" si="15"/>
        <v>0.80629436154395728</v>
      </c>
      <c r="L81" s="15">
        <f t="shared" si="18"/>
        <v>0.94817543339567123</v>
      </c>
      <c r="M81" s="15">
        <f t="shared" si="16"/>
        <v>0.49322112948433217</v>
      </c>
    </row>
    <row r="82" spans="1:40" s="5" customFormat="1" x14ac:dyDescent="0.2">
      <c r="A82" s="2">
        <v>60</v>
      </c>
      <c r="B82" s="4">
        <v>9.5589999999999994E-6</v>
      </c>
      <c r="C82" s="1">
        <v>66.998000000000005</v>
      </c>
      <c r="D82" s="1">
        <v>0.108</v>
      </c>
      <c r="E82" s="1">
        <v>418.98500000000001</v>
      </c>
      <c r="F82" s="1"/>
      <c r="G82" s="14">
        <v>1.5</v>
      </c>
      <c r="H82" s="14">
        <f t="shared" si="13"/>
        <v>2288942.3579872372</v>
      </c>
      <c r="I82" s="18">
        <f t="shared" si="14"/>
        <v>8519319.0229459666</v>
      </c>
      <c r="J82" s="18">
        <f t="shared" si="17"/>
        <v>13159340.659340659</v>
      </c>
      <c r="K82" s="14">
        <f t="shared" si="15"/>
        <v>0.90449848282105894</v>
      </c>
      <c r="L82" s="15">
        <f t="shared" si="18"/>
        <v>0.97699909699379883</v>
      </c>
      <c r="M82" s="15">
        <f t="shared" si="16"/>
        <v>0.54904702761788249</v>
      </c>
    </row>
    <row r="83" spans="1:40" s="5" customFormat="1" x14ac:dyDescent="0.2">
      <c r="A83" s="2">
        <v>90</v>
      </c>
      <c r="B83" s="4">
        <v>9.5589999999999994E-6</v>
      </c>
      <c r="C83" s="1">
        <v>39.579000000000001</v>
      </c>
      <c r="D83" s="1">
        <v>1.7000000000000001E-2</v>
      </c>
      <c r="E83" s="1">
        <v>313.60899999999998</v>
      </c>
      <c r="F83" s="1"/>
      <c r="G83" s="14">
        <v>2</v>
      </c>
      <c r="H83" s="14">
        <f t="shared" si="13"/>
        <v>2118736.2694842555</v>
      </c>
      <c r="I83" s="18">
        <f t="shared" si="14"/>
        <v>9076683.9378238358</v>
      </c>
      <c r="J83" s="18">
        <f t="shared" si="17"/>
        <v>14293670.329670329</v>
      </c>
      <c r="K83" s="14">
        <f t="shared" si="15"/>
        <v>0.91687674119206064</v>
      </c>
      <c r="L83" s="15">
        <f t="shared" si="18"/>
        <v>0.97870944750527455</v>
      </c>
      <c r="M83" s="15">
        <f t="shared" si="16"/>
        <v>0.56077600371553937</v>
      </c>
      <c r="Q83" s="1"/>
      <c r="R83" s="1"/>
      <c r="S83" s="1"/>
      <c r="T83" s="1"/>
      <c r="U83" s="1"/>
      <c r="V83" s="1"/>
    </row>
    <row r="84" spans="1:40" x14ac:dyDescent="0.2">
      <c r="A84" s="2">
        <v>120</v>
      </c>
      <c r="B84" s="4">
        <v>9.5589999999999994E-6</v>
      </c>
      <c r="C84" s="1">
        <v>37.951999999999998</v>
      </c>
      <c r="D84" s="1">
        <v>3.4000000000000002E-2</v>
      </c>
      <c r="E84" s="1">
        <v>298.58300000000003</v>
      </c>
      <c r="G84" s="14">
        <v>3</v>
      </c>
      <c r="H84" s="14">
        <f t="shared" si="13"/>
        <v>2157129.40684172</v>
      </c>
      <c r="I84" s="18">
        <f t="shared" si="14"/>
        <v>9447594.3745373804</v>
      </c>
      <c r="J84" s="18">
        <f t="shared" si="17"/>
        <v>15191428.571428571</v>
      </c>
      <c r="K84" s="14">
        <f t="shared" si="15"/>
        <v>0.91949853925144964</v>
      </c>
      <c r="L84" s="15">
        <f t="shared" si="18"/>
        <v>0.97832364625283963</v>
      </c>
      <c r="M84" s="15">
        <f t="shared" si="16"/>
        <v>0.56692574259963968</v>
      </c>
      <c r="AB84" s="4"/>
      <c r="AJ84" s="4"/>
      <c r="AN84" s="4"/>
    </row>
    <row r="85" spans="1:40" x14ac:dyDescent="0.2">
      <c r="A85" s="2">
        <v>180</v>
      </c>
      <c r="B85" s="4">
        <v>9.5589999999999994E-6</v>
      </c>
      <c r="C85" s="1">
        <v>38.319000000000003</v>
      </c>
      <c r="D85" s="1">
        <v>2.7E-2</v>
      </c>
      <c r="E85" s="1">
        <v>300.58800000000002</v>
      </c>
      <c r="G85" s="14">
        <v>4</v>
      </c>
      <c r="H85" s="14">
        <f t="shared" si="13"/>
        <v>2157338.6337482999</v>
      </c>
      <c r="I85" s="18">
        <f t="shared" si="14"/>
        <v>9883049.5928941537</v>
      </c>
      <c r="J85" s="18">
        <f t="shared" si="17"/>
        <v>16129626.373626374</v>
      </c>
      <c r="K85" s="14">
        <f t="shared" si="15"/>
        <v>0.9234171985935814</v>
      </c>
      <c r="L85" s="15">
        <f t="shared" si="18"/>
        <v>0.97832154379369829</v>
      </c>
      <c r="M85" s="15">
        <f t="shared" si="16"/>
        <v>0.57258139914036288</v>
      </c>
      <c r="AB85" s="4"/>
      <c r="AJ85" s="4"/>
      <c r="AN85" s="4"/>
    </row>
    <row r="86" spans="1:40" x14ac:dyDescent="0.2">
      <c r="A86" s="2">
        <v>240</v>
      </c>
      <c r="B86" s="4">
        <v>9.5589999999999994E-6</v>
      </c>
      <c r="C86" s="1">
        <v>38.320999999999998</v>
      </c>
      <c r="D86" s="1">
        <v>0.124</v>
      </c>
      <c r="E86" s="1">
        <v>401.58800000000002</v>
      </c>
      <c r="G86" s="14">
        <v>5</v>
      </c>
      <c r="H86" s="14">
        <f t="shared" si="13"/>
        <v>2535620.8808452766</v>
      </c>
      <c r="I86" s="18">
        <f t="shared" si="14"/>
        <v>12368837.897853443</v>
      </c>
      <c r="J86" s="18">
        <f t="shared" si="17"/>
        <v>21166021.978021976</v>
      </c>
      <c r="K86" s="14">
        <f t="shared" si="15"/>
        <v>0.92970371263008911</v>
      </c>
      <c r="L86" s="15">
        <f t="shared" si="18"/>
        <v>0.97452029766616521</v>
      </c>
      <c r="M86" s="15">
        <f t="shared" si="16"/>
        <v>0.58679622599924175</v>
      </c>
      <c r="Q86" s="5"/>
      <c r="R86" s="5"/>
      <c r="S86" s="5"/>
      <c r="T86" s="5"/>
      <c r="U86" s="5"/>
      <c r="V86" s="5"/>
      <c r="AJ86" s="4"/>
      <c r="AN86" s="4"/>
    </row>
    <row r="87" spans="1:40" s="5" customFormat="1" x14ac:dyDescent="0.2">
      <c r="A87" s="2">
        <v>300</v>
      </c>
      <c r="B87" s="4">
        <v>9.5589999999999994E-6</v>
      </c>
      <c r="C87" s="1">
        <v>41.936999999999998</v>
      </c>
      <c r="D87" s="1">
        <v>0.105</v>
      </c>
      <c r="E87" s="1">
        <v>366.79199999999997</v>
      </c>
      <c r="F87" s="1"/>
      <c r="G87" s="14">
        <v>10</v>
      </c>
      <c r="H87" s="14">
        <f t="shared" si="13"/>
        <v>2591275.2379956064</v>
      </c>
      <c r="I87" s="18">
        <f t="shared" si="14"/>
        <v>11868837.897853443</v>
      </c>
      <c r="J87" s="18">
        <f t="shared" si="17"/>
        <v>21169362.637362637</v>
      </c>
      <c r="K87" s="14">
        <f t="shared" si="15"/>
        <v>0.92727158674773769</v>
      </c>
      <c r="L87" s="15">
        <f t="shared" si="18"/>
        <v>0.97396104353457025</v>
      </c>
      <c r="M87" s="15">
        <f t="shared" si="16"/>
        <v>0.59415307629305603</v>
      </c>
    </row>
    <row r="88" spans="1:40" s="5" customFormat="1" x14ac:dyDescent="0.2">
      <c r="A88" s="2">
        <v>600</v>
      </c>
      <c r="B88" s="4">
        <v>9.5589999999999994E-6</v>
      </c>
      <c r="C88" s="1">
        <v>42.469000000000001</v>
      </c>
      <c r="D88" s="1">
        <v>3.9E-2</v>
      </c>
      <c r="E88" s="1">
        <v>356.51400000000001</v>
      </c>
      <c r="F88" s="1"/>
      <c r="G88" s="1"/>
    </row>
    <row r="89" spans="1:40" s="5" customFormat="1" x14ac:dyDescent="0.2">
      <c r="A89" s="2"/>
      <c r="B89" s="4"/>
      <c r="C89" s="1"/>
      <c r="D89" s="4"/>
      <c r="E89" s="1"/>
      <c r="F89" s="1"/>
      <c r="G89" s="1"/>
    </row>
    <row r="90" spans="1:40" s="5" customFormat="1" x14ac:dyDescent="0.2">
      <c r="A90" s="2"/>
      <c r="B90" s="4"/>
      <c r="C90" s="1"/>
      <c r="D90" s="1"/>
      <c r="E90" s="1"/>
      <c r="F90" s="1"/>
      <c r="G90" s="1"/>
    </row>
    <row r="91" spans="1:40" s="5" customFormat="1" ht="17" x14ac:dyDescent="0.2">
      <c r="A91" s="11" t="s">
        <v>23</v>
      </c>
      <c r="B91" s="2" t="s">
        <v>9</v>
      </c>
      <c r="C91" s="2" t="s">
        <v>10</v>
      </c>
      <c r="D91" s="2" t="s">
        <v>11</v>
      </c>
      <c r="E91" s="2" t="s">
        <v>12</v>
      </c>
      <c r="F91" s="1"/>
      <c r="G91" s="1"/>
    </row>
    <row r="92" spans="1:40" s="5" customFormat="1" x14ac:dyDescent="0.2">
      <c r="A92" s="2" t="s">
        <v>1</v>
      </c>
      <c r="B92" s="4">
        <v>1.3509999999999999E-5</v>
      </c>
      <c r="C92" s="1">
        <v>16.969000000000001</v>
      </c>
      <c r="D92" s="1">
        <v>6.0000000000000001E-3</v>
      </c>
      <c r="E92" s="1">
        <v>336.92899999999997</v>
      </c>
      <c r="F92" s="1"/>
      <c r="G92" s="1"/>
    </row>
    <row r="93" spans="1:40" s="5" customFormat="1" x14ac:dyDescent="0.2">
      <c r="A93" s="2" t="s">
        <v>21</v>
      </c>
      <c r="B93" s="4">
        <v>1.3509999999999999E-5</v>
      </c>
      <c r="C93" s="1">
        <v>46.414000000000001</v>
      </c>
      <c r="D93" s="1">
        <v>7.0000000000000007E-2</v>
      </c>
      <c r="E93" s="1">
        <v>361.084</v>
      </c>
      <c r="F93" s="1"/>
      <c r="G93" s="1"/>
    </row>
    <row r="94" spans="1:40" s="5" customFormat="1" x14ac:dyDescent="0.2">
      <c r="A94" s="2">
        <v>10</v>
      </c>
      <c r="B94" s="4">
        <v>1.3509999999999999E-5</v>
      </c>
      <c r="C94" s="1">
        <v>86.905000000000001</v>
      </c>
      <c r="D94" s="1">
        <v>7.0000000000000007E-2</v>
      </c>
      <c r="E94" s="1">
        <v>629.11400000000003</v>
      </c>
      <c r="F94" s="1"/>
      <c r="G94" s="1"/>
    </row>
    <row r="95" spans="1:40" s="5" customFormat="1" x14ac:dyDescent="0.2">
      <c r="A95" s="2">
        <v>15</v>
      </c>
      <c r="B95" s="5">
        <v>1.3509999999999999E-5</v>
      </c>
      <c r="C95" s="5">
        <v>94.501000000000005</v>
      </c>
      <c r="D95" s="5">
        <v>0.14499999999999999</v>
      </c>
      <c r="E95" s="5">
        <v>712.81799999999998</v>
      </c>
      <c r="F95" s="1"/>
      <c r="G95" s="1"/>
    </row>
    <row r="96" spans="1:40" s="5" customFormat="1" x14ac:dyDescent="0.2">
      <c r="A96" s="2">
        <v>20</v>
      </c>
      <c r="B96" s="5">
        <v>1.3509999999999999E-5</v>
      </c>
      <c r="C96" s="5">
        <v>108.15600000000001</v>
      </c>
      <c r="D96" s="5">
        <v>5.8000000000000003E-2</v>
      </c>
      <c r="E96" s="5">
        <v>704.596</v>
      </c>
      <c r="F96" s="1"/>
      <c r="G96" s="1"/>
    </row>
    <row r="97" spans="1:34" s="5" customFormat="1" x14ac:dyDescent="0.2">
      <c r="A97" s="2">
        <v>25</v>
      </c>
      <c r="B97" s="5">
        <v>1.3509999999999999E-5</v>
      </c>
      <c r="C97" s="5">
        <v>138.49299999999999</v>
      </c>
      <c r="D97" s="5">
        <v>0.121</v>
      </c>
      <c r="E97" s="5">
        <v>1045.2180000000001</v>
      </c>
      <c r="F97" s="1"/>
      <c r="G97" s="1"/>
    </row>
    <row r="98" spans="1:34" s="5" customFormat="1" x14ac:dyDescent="0.2">
      <c r="A98" s="2">
        <v>30</v>
      </c>
      <c r="B98" s="5">
        <v>1.3509999999999999E-5</v>
      </c>
      <c r="C98" s="5">
        <v>121.096</v>
      </c>
      <c r="D98" s="5">
        <v>0.14499999999999999</v>
      </c>
      <c r="E98" s="5">
        <v>937.68499999999995</v>
      </c>
      <c r="F98" s="1"/>
      <c r="G98" s="1"/>
    </row>
    <row r="99" spans="1:34" s="5" customFormat="1" x14ac:dyDescent="0.2">
      <c r="A99" s="2">
        <v>35</v>
      </c>
      <c r="B99" s="5">
        <v>1.3509999999999999E-5</v>
      </c>
      <c r="C99" s="5">
        <v>127.764</v>
      </c>
      <c r="D99" s="5">
        <v>6.8000000000000005E-2</v>
      </c>
      <c r="E99" s="5">
        <v>866.96500000000003</v>
      </c>
      <c r="F99" s="1"/>
      <c r="G99" s="1"/>
    </row>
    <row r="100" spans="1:34" s="5" customFormat="1" x14ac:dyDescent="0.2">
      <c r="A100" s="2">
        <v>40</v>
      </c>
      <c r="B100" s="5">
        <v>1.3509999999999999E-5</v>
      </c>
      <c r="C100" s="5">
        <v>157.76900000000001</v>
      </c>
      <c r="D100" s="5">
        <v>4.7E-2</v>
      </c>
      <c r="E100" s="5">
        <v>1159.242</v>
      </c>
      <c r="F100" s="1"/>
      <c r="G100" s="1"/>
    </row>
    <row r="101" spans="1:34" s="5" customFormat="1" x14ac:dyDescent="0.2">
      <c r="A101" s="2">
        <v>45</v>
      </c>
      <c r="B101" s="5">
        <v>1.3509999999999999E-5</v>
      </c>
      <c r="C101" s="5">
        <v>133.86799999999999</v>
      </c>
      <c r="D101" s="5">
        <v>9.8000000000000004E-2</v>
      </c>
      <c r="E101" s="5">
        <v>946.572</v>
      </c>
      <c r="F101" s="1"/>
      <c r="G101" s="1"/>
    </row>
    <row r="102" spans="1:34" s="5" customFormat="1" x14ac:dyDescent="0.2">
      <c r="A102" s="2">
        <v>50</v>
      </c>
      <c r="B102" s="5">
        <v>1.3509999999999999E-5</v>
      </c>
      <c r="C102" s="5">
        <v>131.28399999999999</v>
      </c>
      <c r="D102" s="5">
        <v>0.114</v>
      </c>
      <c r="E102" s="5">
        <v>879.79899999999998</v>
      </c>
      <c r="F102" s="1"/>
      <c r="G102" s="1"/>
    </row>
    <row r="103" spans="1:34" s="5" customFormat="1" x14ac:dyDescent="0.2">
      <c r="A103" s="2">
        <v>55</v>
      </c>
      <c r="B103" s="5">
        <v>1.3509999999999999E-5</v>
      </c>
      <c r="C103" s="5">
        <v>159.72499999999999</v>
      </c>
      <c r="D103" s="5">
        <v>0.16</v>
      </c>
      <c r="E103" s="5">
        <v>1010.5650000000001</v>
      </c>
      <c r="F103" s="1"/>
      <c r="G103" s="1"/>
    </row>
    <row r="104" spans="1:34" s="5" customFormat="1" x14ac:dyDescent="0.2">
      <c r="A104" s="2">
        <v>60</v>
      </c>
      <c r="B104" s="5">
        <v>1.3509999999999999E-5</v>
      </c>
      <c r="C104" s="5">
        <v>129.58099999999999</v>
      </c>
      <c r="D104" s="5">
        <v>5.8000000000000003E-2</v>
      </c>
      <c r="E104" s="5">
        <v>858.74400000000003</v>
      </c>
      <c r="F104" s="1"/>
      <c r="G104" s="1"/>
    </row>
    <row r="105" spans="1:34" s="5" customFormat="1" x14ac:dyDescent="0.2">
      <c r="A105" s="2">
        <v>90</v>
      </c>
      <c r="B105" s="5">
        <v>1.3509999999999999E-5</v>
      </c>
      <c r="C105" s="5">
        <v>132.065</v>
      </c>
      <c r="D105" s="5">
        <v>3.9E-2</v>
      </c>
      <c r="E105" s="5">
        <v>957.88900000000001</v>
      </c>
      <c r="F105" s="1"/>
      <c r="G105" s="1"/>
    </row>
    <row r="106" spans="1:34" s="5" customFormat="1" x14ac:dyDescent="0.2">
      <c r="A106" s="2">
        <v>120</v>
      </c>
      <c r="B106" s="5">
        <v>1.3509999999999999E-5</v>
      </c>
      <c r="C106" s="5">
        <v>139.595</v>
      </c>
      <c r="D106" s="5">
        <v>6.5000000000000002E-2</v>
      </c>
      <c r="E106" s="5">
        <v>1035.8779999999999</v>
      </c>
      <c r="F106" s="1"/>
      <c r="G106" s="1"/>
    </row>
    <row r="107" spans="1:34" s="5" customFormat="1" x14ac:dyDescent="0.2">
      <c r="A107" s="2">
        <v>180</v>
      </c>
      <c r="B107" s="5">
        <v>1.3509999999999999E-5</v>
      </c>
      <c r="C107" s="5">
        <v>144.60599999999999</v>
      </c>
      <c r="D107" s="5">
        <v>6.3E-2</v>
      </c>
      <c r="E107" s="5">
        <v>1053.345</v>
      </c>
      <c r="F107" s="1"/>
      <c r="G107" s="1"/>
      <c r="Q107" s="1"/>
      <c r="R107" s="1"/>
      <c r="S107" s="1"/>
      <c r="T107" s="4"/>
      <c r="U107" s="1"/>
      <c r="V107" s="4"/>
      <c r="Y107" s="4"/>
      <c r="AD107" s="4"/>
      <c r="AE107" s="1"/>
    </row>
    <row r="108" spans="1:34" s="5" customFormat="1" x14ac:dyDescent="0.2">
      <c r="A108" s="2">
        <v>240</v>
      </c>
      <c r="B108" s="5">
        <v>1.3509999999999999E-5</v>
      </c>
      <c r="C108" s="5">
        <v>150.489</v>
      </c>
      <c r="D108" s="5">
        <v>0.14199999999999999</v>
      </c>
      <c r="E108" s="5">
        <v>1089.673</v>
      </c>
      <c r="F108" s="1"/>
      <c r="G108" s="1"/>
      <c r="P108" s="1"/>
      <c r="Q108" s="1"/>
      <c r="R108" s="1"/>
      <c r="S108" s="1"/>
      <c r="T108" s="4"/>
      <c r="U108" s="1"/>
      <c r="V108" s="4"/>
      <c r="W108" s="1"/>
      <c r="X108" s="4"/>
      <c r="Y108" s="4"/>
      <c r="AD108" s="4"/>
      <c r="AE108" s="1"/>
      <c r="AF108" s="1"/>
      <c r="AG108" s="1"/>
      <c r="AH108" s="1"/>
    </row>
    <row r="109" spans="1:34" s="5" customFormat="1" x14ac:dyDescent="0.2">
      <c r="A109" s="2">
        <v>300</v>
      </c>
      <c r="B109" s="5">
        <v>1.3509999999999999E-5</v>
      </c>
      <c r="C109" s="5">
        <v>184.072</v>
      </c>
      <c r="D109" s="5">
        <v>2.3280000000000001E-5</v>
      </c>
      <c r="E109" s="5">
        <v>1325.4870000000001</v>
      </c>
      <c r="F109" s="1"/>
      <c r="P109" s="1"/>
      <c r="Q109" s="1"/>
      <c r="R109" s="1"/>
      <c r="S109" s="1"/>
      <c r="T109" s="4"/>
      <c r="U109" s="1"/>
      <c r="V109" s="4"/>
      <c r="W109" s="1"/>
      <c r="X109" s="4"/>
      <c r="Y109" s="1"/>
      <c r="AD109" s="4"/>
      <c r="AE109" s="1"/>
      <c r="AF109" s="1"/>
      <c r="AG109" s="1"/>
      <c r="AH109" s="1"/>
    </row>
    <row r="110" spans="1:34" s="5" customFormat="1" x14ac:dyDescent="0.2">
      <c r="A110" s="2">
        <v>600</v>
      </c>
      <c r="B110" s="5">
        <v>1.3509999999999999E-5</v>
      </c>
      <c r="C110" s="5">
        <v>177.31700000000001</v>
      </c>
      <c r="D110" s="5">
        <v>6.3E-2</v>
      </c>
      <c r="E110" s="5">
        <v>1247.6110000000001</v>
      </c>
      <c r="F110" s="1"/>
      <c r="P110" s="1"/>
      <c r="Q110" s="1"/>
      <c r="R110" s="1"/>
      <c r="S110" s="1"/>
      <c r="T110" s="4"/>
      <c r="U110" s="1"/>
      <c r="V110" s="4"/>
      <c r="W110" s="1"/>
      <c r="X110" s="1"/>
      <c r="Y110" s="1"/>
      <c r="Z110" s="1"/>
      <c r="AF110" s="1"/>
      <c r="AG110" s="1"/>
      <c r="AH110" s="1"/>
    </row>
    <row r="111" spans="1:34" s="5" customFormat="1" x14ac:dyDescent="0.2">
      <c r="A111" s="2"/>
      <c r="B111" s="4"/>
      <c r="C111" s="1"/>
      <c r="D111" s="1"/>
      <c r="E111" s="1"/>
      <c r="F111" s="1"/>
      <c r="P111" s="1"/>
      <c r="Q111" s="1"/>
      <c r="R111" s="1"/>
      <c r="S111" s="1"/>
      <c r="T111" s="4"/>
      <c r="U111" s="1"/>
      <c r="V111" s="4"/>
      <c r="W111" s="1"/>
      <c r="X111" s="1"/>
    </row>
    <row r="112" spans="1:34" s="5" customFormat="1" x14ac:dyDescent="0.2">
      <c r="A112" s="2"/>
      <c r="B112" s="4"/>
      <c r="C112" s="1"/>
      <c r="D112" s="1"/>
      <c r="E112" s="1"/>
      <c r="F112" s="1"/>
      <c r="G112" s="1"/>
      <c r="P112" s="1"/>
      <c r="Q112" s="1"/>
      <c r="R112" s="1"/>
      <c r="S112" s="1"/>
      <c r="T112" s="4"/>
      <c r="U112" s="1"/>
      <c r="V112" s="4"/>
      <c r="W112" s="1"/>
      <c r="X112" s="1"/>
      <c r="Y112" s="1"/>
      <c r="Z112" s="1"/>
    </row>
    <row r="113" spans="1:30" s="5" customFormat="1" x14ac:dyDescent="0.2">
      <c r="A113" s="2" t="s">
        <v>13</v>
      </c>
      <c r="B113" s="2" t="s">
        <v>9</v>
      </c>
      <c r="C113" s="2" t="s">
        <v>10</v>
      </c>
      <c r="D113" s="2" t="s">
        <v>11</v>
      </c>
      <c r="E113" s="2" t="s">
        <v>12</v>
      </c>
      <c r="F113" s="1"/>
      <c r="G113" s="1"/>
      <c r="P113" s="1"/>
      <c r="Q113" s="1"/>
      <c r="R113" s="1"/>
      <c r="S113" s="1"/>
      <c r="T113" s="4"/>
      <c r="U113" s="1"/>
      <c r="V113" s="4"/>
      <c r="W113" s="1"/>
      <c r="X113" s="1"/>
    </row>
    <row r="114" spans="1:30" s="5" customFormat="1" x14ac:dyDescent="0.2">
      <c r="A114" s="2" t="s">
        <v>1</v>
      </c>
      <c r="B114" s="4">
        <v>2.2750000000000001E-5</v>
      </c>
      <c r="C114" s="1">
        <v>16.75</v>
      </c>
      <c r="D114" s="5">
        <v>2.3280000000000001E-5</v>
      </c>
      <c r="E114" s="5">
        <v>336.92899999999997</v>
      </c>
      <c r="F114" s="1"/>
      <c r="G114" s="1"/>
      <c r="P114" s="1"/>
      <c r="Q114" s="1"/>
      <c r="R114" s="1"/>
      <c r="S114" s="1"/>
      <c r="T114" s="4"/>
      <c r="U114" s="1"/>
      <c r="V114" s="1"/>
      <c r="W114" s="1"/>
      <c r="X114" s="1"/>
    </row>
    <row r="115" spans="1:30" s="5" customFormat="1" x14ac:dyDescent="0.2">
      <c r="A115" s="2" t="s">
        <v>21</v>
      </c>
      <c r="B115" s="4">
        <v>2.2750000000000001E-5</v>
      </c>
      <c r="C115" s="1">
        <v>19.846</v>
      </c>
      <c r="D115" s="5">
        <v>2.3280000000000001E-5</v>
      </c>
      <c r="E115" s="5">
        <v>336.57499999999999</v>
      </c>
      <c r="F115" s="1"/>
      <c r="G115" s="1"/>
      <c r="P115" s="1"/>
      <c r="Q115" s="1"/>
      <c r="R115" s="1"/>
      <c r="S115" s="1"/>
      <c r="T115" s="4"/>
      <c r="U115" s="1"/>
      <c r="V115" s="1"/>
      <c r="W115" s="1"/>
      <c r="X115" s="1"/>
    </row>
    <row r="116" spans="1:30" s="5" customFormat="1" x14ac:dyDescent="0.2">
      <c r="A116" s="2">
        <v>10</v>
      </c>
      <c r="B116" s="4">
        <v>2.2750000000000001E-5</v>
      </c>
      <c r="C116" s="1">
        <v>124.67400000000001</v>
      </c>
      <c r="D116" s="5">
        <v>2.7E-2</v>
      </c>
      <c r="E116" s="5">
        <v>951.92399999999998</v>
      </c>
      <c r="F116" s="1"/>
      <c r="G116" s="1"/>
      <c r="P116" s="1"/>
      <c r="Q116" s="1"/>
      <c r="R116" s="1"/>
      <c r="S116" s="1"/>
      <c r="T116" s="4"/>
      <c r="U116" s="1"/>
      <c r="V116" s="1"/>
      <c r="W116" s="1"/>
      <c r="X116" s="1"/>
    </row>
    <row r="117" spans="1:30" s="5" customFormat="1" x14ac:dyDescent="0.2">
      <c r="A117" s="2">
        <v>15</v>
      </c>
      <c r="B117" s="4">
        <v>2.2750000000000001E-5</v>
      </c>
      <c r="C117" s="1">
        <v>160.10300000000001</v>
      </c>
      <c r="D117" s="5">
        <v>5.0999999999999997E-2</v>
      </c>
      <c r="E117" s="5">
        <v>1131.806</v>
      </c>
      <c r="F117" s="1"/>
      <c r="G117" s="1"/>
      <c r="P117" s="1"/>
      <c r="Q117" s="1"/>
      <c r="R117" s="1"/>
      <c r="S117" s="1"/>
      <c r="T117" s="4"/>
      <c r="U117" s="1"/>
      <c r="V117" s="1"/>
      <c r="W117" s="1"/>
      <c r="X117" s="1"/>
    </row>
    <row r="118" spans="1:30" s="5" customFormat="1" x14ac:dyDescent="0.2">
      <c r="A118" s="2">
        <v>20</v>
      </c>
      <c r="B118" s="4">
        <v>2.2750000000000001E-5</v>
      </c>
      <c r="C118" s="4">
        <v>207.46</v>
      </c>
      <c r="D118" s="5">
        <v>4.7E-2</v>
      </c>
      <c r="E118" s="5">
        <v>1414.0550000000001</v>
      </c>
      <c r="F118" s="1"/>
      <c r="G118" s="1"/>
      <c r="P118" s="1"/>
      <c r="Q118" s="1"/>
      <c r="R118" s="1"/>
      <c r="S118" s="1"/>
      <c r="T118" s="4"/>
      <c r="U118" s="1"/>
      <c r="V118" s="1"/>
      <c r="W118" s="1"/>
      <c r="X118" s="1"/>
    </row>
    <row r="119" spans="1:30" x14ac:dyDescent="0.2">
      <c r="A119" s="2">
        <v>25</v>
      </c>
      <c r="B119" s="4">
        <v>2.2750000000000001E-5</v>
      </c>
      <c r="C119" s="4">
        <v>280.19499999999999</v>
      </c>
      <c r="D119" s="5">
        <v>4.2999999999999997E-2</v>
      </c>
      <c r="E119" s="5">
        <v>1810.4949999999999</v>
      </c>
      <c r="T119" s="4"/>
    </row>
    <row r="120" spans="1:30" x14ac:dyDescent="0.2">
      <c r="A120" s="2">
        <v>30</v>
      </c>
      <c r="B120" s="4">
        <v>2.2750000000000001E-5</v>
      </c>
      <c r="C120" s="4">
        <v>238.69399999999999</v>
      </c>
      <c r="D120" s="1">
        <v>2.1999999999999999E-2</v>
      </c>
      <c r="E120" s="1">
        <v>1681.4749999999999</v>
      </c>
      <c r="T120" s="4"/>
    </row>
    <row r="121" spans="1:30" x14ac:dyDescent="0.2">
      <c r="A121" s="2">
        <v>35</v>
      </c>
      <c r="B121" s="4">
        <v>2.2750000000000001E-5</v>
      </c>
      <c r="C121" s="4">
        <v>266.55</v>
      </c>
      <c r="D121" s="1">
        <v>1.4999999999999999E-2</v>
      </c>
      <c r="E121" s="1">
        <v>1590.9179999999999</v>
      </c>
    </row>
    <row r="122" spans="1:30" x14ac:dyDescent="0.2">
      <c r="A122" s="2">
        <v>40</v>
      </c>
      <c r="B122" s="4">
        <v>2.2750000000000001E-5</v>
      </c>
      <c r="C122" s="4">
        <v>374.911</v>
      </c>
      <c r="D122" s="1">
        <v>3.4000000000000002E-2</v>
      </c>
      <c r="E122" s="1">
        <v>2142.723</v>
      </c>
    </row>
    <row r="123" spans="1:30" x14ac:dyDescent="0.2">
      <c r="A123" s="2">
        <v>45</v>
      </c>
      <c r="B123" s="4">
        <v>2.2750000000000001E-5</v>
      </c>
      <c r="C123" s="4">
        <v>288.90100000000001</v>
      </c>
      <c r="D123" s="1">
        <v>4.9000000000000002E-2</v>
      </c>
      <c r="E123" s="1">
        <v>1755.4829999999999</v>
      </c>
    </row>
    <row r="124" spans="1:30" x14ac:dyDescent="0.2">
      <c r="A124" s="2">
        <v>50</v>
      </c>
      <c r="B124" s="4">
        <v>2.2750000000000001E-5</v>
      </c>
      <c r="C124" s="4">
        <v>294.82799999999997</v>
      </c>
      <c r="D124" s="1">
        <v>2.4E-2</v>
      </c>
      <c r="E124" s="1">
        <v>1753.462</v>
      </c>
    </row>
    <row r="125" spans="1:30" x14ac:dyDescent="0.2">
      <c r="A125" s="2">
        <v>55</v>
      </c>
      <c r="B125" s="4">
        <v>2.2750000000000001E-5</v>
      </c>
      <c r="C125" s="4">
        <v>408.80500000000001</v>
      </c>
      <c r="D125" s="1">
        <v>9.8000000000000004E-2</v>
      </c>
      <c r="E125" s="1">
        <v>2362.5160000000001</v>
      </c>
    </row>
    <row r="126" spans="1:30" x14ac:dyDescent="0.2">
      <c r="A126" s="2">
        <v>60</v>
      </c>
      <c r="B126" s="4">
        <v>2.2750000000000001E-5</v>
      </c>
      <c r="C126" s="4">
        <v>315.49900000000002</v>
      </c>
      <c r="D126" s="1">
        <v>4.2999999999999997E-2</v>
      </c>
      <c r="E126" s="1">
        <v>1951.95</v>
      </c>
      <c r="AD126" s="4"/>
    </row>
    <row r="127" spans="1:30" x14ac:dyDescent="0.2">
      <c r="A127" s="2">
        <v>90</v>
      </c>
      <c r="B127" s="4">
        <v>2.2750000000000001E-5</v>
      </c>
      <c r="C127" s="4">
        <v>316.125</v>
      </c>
      <c r="D127" s="1">
        <v>4.4999999999999998E-2</v>
      </c>
      <c r="E127" s="1">
        <v>2025.5409999999999</v>
      </c>
      <c r="AD127" s="4"/>
    </row>
    <row r="128" spans="1:30" x14ac:dyDescent="0.2">
      <c r="A128" s="2">
        <v>120</v>
      </c>
      <c r="B128" s="4">
        <v>2.2750000000000001E-5</v>
      </c>
      <c r="C128" s="4">
        <v>341.93099999999998</v>
      </c>
      <c r="D128" s="1">
        <v>6.8000000000000005E-2</v>
      </c>
      <c r="E128" s="1">
        <v>2041.643</v>
      </c>
      <c r="AD128" s="4"/>
    </row>
    <row r="129" spans="1:31" x14ac:dyDescent="0.2">
      <c r="A129" s="2">
        <v>180</v>
      </c>
      <c r="B129" s="4">
        <v>2.2750000000000001E-5</v>
      </c>
      <c r="C129" s="4">
        <v>362.35500000000002</v>
      </c>
      <c r="D129" s="1">
        <v>5.6000000000000001E-2</v>
      </c>
      <c r="E129" s="1">
        <v>2301.0030000000002</v>
      </c>
      <c r="AD129" s="4"/>
    </row>
    <row r="130" spans="1:31" x14ac:dyDescent="0.2">
      <c r="A130" s="2">
        <v>240</v>
      </c>
      <c r="B130" s="4">
        <v>2.2750000000000001E-5</v>
      </c>
      <c r="C130" s="4">
        <v>383.69900000000001</v>
      </c>
      <c r="D130" s="1">
        <v>8.1000000000000003E-2</v>
      </c>
      <c r="E130" s="1">
        <v>2482.2020000000002</v>
      </c>
      <c r="AD130" s="4"/>
    </row>
    <row r="131" spans="1:31" x14ac:dyDescent="0.2">
      <c r="A131" s="2">
        <v>300</v>
      </c>
      <c r="B131" s="4">
        <v>2.2750000000000001E-5</v>
      </c>
      <c r="C131" s="4">
        <v>498.27699999999999</v>
      </c>
      <c r="D131" s="1">
        <v>2.9000000000000001E-2</v>
      </c>
      <c r="E131" s="1">
        <v>2844.0610000000001</v>
      </c>
      <c r="AD131" s="4"/>
    </row>
    <row r="132" spans="1:31" x14ac:dyDescent="0.2">
      <c r="A132" s="2">
        <v>600</v>
      </c>
      <c r="B132" s="4">
        <v>2.2750000000000001E-5</v>
      </c>
      <c r="C132" s="4">
        <v>498.35300000000001</v>
      </c>
      <c r="D132" s="1">
        <v>0.20599999999999999</v>
      </c>
      <c r="E132" s="1">
        <v>2982.61</v>
      </c>
      <c r="Z132" s="4"/>
      <c r="AD132" s="4"/>
    </row>
    <row r="133" spans="1:31" x14ac:dyDescent="0.2">
      <c r="B133" s="4"/>
      <c r="Z133" s="4"/>
      <c r="AD133" s="4"/>
    </row>
    <row r="134" spans="1:31" x14ac:dyDescent="0.2">
      <c r="B134" s="4"/>
      <c r="Z134" s="4"/>
      <c r="AD134" s="4"/>
    </row>
    <row r="135" spans="1:31" x14ac:dyDescent="0.2">
      <c r="A135" s="22" t="s">
        <v>33</v>
      </c>
      <c r="B135" s="22"/>
      <c r="C135" s="22"/>
      <c r="D135" s="22"/>
      <c r="E135" s="22"/>
      <c r="Z135" s="4"/>
      <c r="AD135" s="4"/>
    </row>
    <row r="136" spans="1:31" ht="68" x14ac:dyDescent="0.2">
      <c r="A136" s="2" t="s">
        <v>0</v>
      </c>
      <c r="B136" s="2" t="s">
        <v>9</v>
      </c>
      <c r="C136" s="2" t="s">
        <v>10</v>
      </c>
      <c r="D136" s="2" t="s">
        <v>11</v>
      </c>
      <c r="E136" s="2" t="s">
        <v>12</v>
      </c>
      <c r="G136" s="3" t="s">
        <v>2</v>
      </c>
      <c r="H136" s="6" t="s">
        <v>20</v>
      </c>
      <c r="I136" s="6" t="s">
        <v>24</v>
      </c>
      <c r="J136" s="6" t="s">
        <v>17</v>
      </c>
      <c r="K136" s="13" t="s">
        <v>15</v>
      </c>
      <c r="L136" s="6" t="s">
        <v>16</v>
      </c>
      <c r="M136" s="6" t="s">
        <v>18</v>
      </c>
      <c r="AE136" s="4"/>
    </row>
    <row r="137" spans="1:31" x14ac:dyDescent="0.2">
      <c r="A137" s="2" t="s">
        <v>1</v>
      </c>
      <c r="B137" s="5">
        <v>1.0669999999999999E-5</v>
      </c>
      <c r="C137" s="5">
        <v>33.143999999999998</v>
      </c>
      <c r="D137" s="5">
        <v>5.0999999999999997E-2</v>
      </c>
      <c r="E137" s="5">
        <v>374.59500000000003</v>
      </c>
      <c r="G137" s="14" t="s">
        <v>22</v>
      </c>
      <c r="H137" s="14">
        <f>(C138-$C$137)/B138</f>
        <v>141272352.38987815</v>
      </c>
      <c r="I137" s="14">
        <f>(C160-$C$159)/B160</f>
        <v>2551611.0134739312</v>
      </c>
      <c r="J137" s="18">
        <f t="shared" ref="J137:J154" si="19">(C182-$C$181)/B182</f>
        <v>247648.26175869128</v>
      </c>
      <c r="K137" s="14">
        <f>(I137+J137)/(I137+J137+H137)</f>
        <v>1.9429638100664819E-2</v>
      </c>
      <c r="L137" s="15">
        <f>1-(H137/$H$137)</f>
        <v>0</v>
      </c>
      <c r="M137" s="15">
        <f>J137/(I137+H137+J137)</f>
        <v>1.7189247687069726E-3</v>
      </c>
      <c r="AE137" s="4"/>
    </row>
    <row r="138" spans="1:31" x14ac:dyDescent="0.2">
      <c r="A138" s="2" t="s">
        <v>21</v>
      </c>
      <c r="B138" s="5">
        <v>1.0669999999999999E-5</v>
      </c>
      <c r="C138" s="5">
        <v>1540.52</v>
      </c>
      <c r="D138" s="5">
        <v>7.069</v>
      </c>
      <c r="E138" s="5">
        <v>5983.07</v>
      </c>
      <c r="G138" s="14">
        <v>0.16666666666666666</v>
      </c>
      <c r="H138" s="14">
        <f t="shared" ref="H138:H154" si="20">(C139-$C$137)/B139</f>
        <v>80761855.670103103</v>
      </c>
      <c r="I138" s="14">
        <f t="shared" ref="I138:I154" si="21">(C161-$C$159)/B161</f>
        <v>6083304.0421792623</v>
      </c>
      <c r="J138" s="18">
        <f t="shared" si="19"/>
        <v>10336809.815950921</v>
      </c>
      <c r="K138" s="14">
        <f t="shared" ref="K138:K154" si="22">(I138+J138)/(I138+J138+H138)</f>
        <v>0.16896255486322301</v>
      </c>
      <c r="L138" s="15">
        <f t="shared" ref="L138:L154" si="23">1-(H138/$H$137)</f>
        <v>0.42832511596310396</v>
      </c>
      <c r="M138" s="15">
        <f t="shared" ref="M138:M154" si="24">J138/(I138+H138+J138)</f>
        <v>0.10636551066139768</v>
      </c>
    </row>
    <row r="139" spans="1:31" x14ac:dyDescent="0.2">
      <c r="A139" s="2">
        <v>10</v>
      </c>
      <c r="B139" s="5">
        <v>1.0669999999999999E-5</v>
      </c>
      <c r="C139" s="5">
        <v>894.87300000000005</v>
      </c>
      <c r="D139" s="5">
        <v>2.7389999999999999</v>
      </c>
      <c r="E139" s="5">
        <v>3987.2260000000001</v>
      </c>
      <c r="G139" s="14">
        <v>0.25</v>
      </c>
      <c r="H139" s="14">
        <f t="shared" si="20"/>
        <v>47264198.687910028</v>
      </c>
      <c r="I139" s="14">
        <f t="shared" si="21"/>
        <v>6573579.3790275343</v>
      </c>
      <c r="J139" s="18">
        <f t="shared" si="19"/>
        <v>14157822.085889572</v>
      </c>
      <c r="K139" s="14">
        <f t="shared" si="22"/>
        <v>0.30489327865804755</v>
      </c>
      <c r="L139" s="15">
        <f t="shared" si="23"/>
        <v>0.66543914723333786</v>
      </c>
      <c r="M139" s="15">
        <f t="shared" si="24"/>
        <v>0.20821673834878143</v>
      </c>
    </row>
    <row r="140" spans="1:31" x14ac:dyDescent="0.2">
      <c r="A140" s="2">
        <v>15</v>
      </c>
      <c r="B140" s="5">
        <v>1.0669999999999999E-5</v>
      </c>
      <c r="C140" s="5">
        <v>537.45299999999997</v>
      </c>
      <c r="D140" s="5">
        <v>0.51700000000000002</v>
      </c>
      <c r="E140" s="5">
        <v>2429.5940000000001</v>
      </c>
      <c r="G140" s="14">
        <v>0.33333333333333331</v>
      </c>
      <c r="H140" s="14">
        <f t="shared" si="20"/>
        <v>34524086.223055296</v>
      </c>
      <c r="I140" s="14">
        <f t="shared" si="21"/>
        <v>6664557.7035735212</v>
      </c>
      <c r="J140" s="18">
        <f t="shared" si="19"/>
        <v>14796267.89366053</v>
      </c>
      <c r="K140" s="14">
        <f t="shared" si="22"/>
        <v>0.38333231042897686</v>
      </c>
      <c r="L140" s="15">
        <f t="shared" si="23"/>
        <v>0.75562036280264511</v>
      </c>
      <c r="M140" s="15">
        <f t="shared" si="24"/>
        <v>0.26429027772976244</v>
      </c>
    </row>
    <row r="141" spans="1:31" x14ac:dyDescent="0.2">
      <c r="A141" s="2">
        <v>20</v>
      </c>
      <c r="B141" s="5">
        <v>1.0669999999999999E-5</v>
      </c>
      <c r="C141" s="5">
        <v>401.51600000000002</v>
      </c>
      <c r="D141" s="5">
        <v>0.746</v>
      </c>
      <c r="E141" s="5">
        <v>2042.952</v>
      </c>
      <c r="G141" s="14">
        <v>0.41666666666666669</v>
      </c>
      <c r="H141" s="14">
        <f t="shared" si="20"/>
        <v>34277694.470477976</v>
      </c>
      <c r="I141" s="14">
        <f t="shared" si="21"/>
        <v>8973286.4674868193</v>
      </c>
      <c r="J141" s="18">
        <f t="shared" si="19"/>
        <v>24430419.222903889</v>
      </c>
      <c r="K141" s="14">
        <f t="shared" si="22"/>
        <v>0.49354336067213506</v>
      </c>
      <c r="L141" s="15">
        <f t="shared" si="23"/>
        <v>0.75736445319548673</v>
      </c>
      <c r="M141" s="15">
        <f t="shared" si="24"/>
        <v>0.36096208359809923</v>
      </c>
      <c r="Z141" s="4"/>
    </row>
    <row r="142" spans="1:31" x14ac:dyDescent="0.2">
      <c r="A142" s="2">
        <v>25</v>
      </c>
      <c r="B142" s="5">
        <v>1.0669999999999999E-5</v>
      </c>
      <c r="C142" s="5">
        <v>398.887</v>
      </c>
      <c r="D142" s="5">
        <v>0.31900000000000001</v>
      </c>
      <c r="E142" s="5">
        <v>1831.085</v>
      </c>
      <c r="G142" s="14">
        <v>0.5</v>
      </c>
      <c r="H142" s="14">
        <f t="shared" si="20"/>
        <v>21463261.480787251</v>
      </c>
      <c r="I142" s="14">
        <f t="shared" si="21"/>
        <v>8322964.2647920325</v>
      </c>
      <c r="J142" s="18">
        <f t="shared" si="19"/>
        <v>22965030.674846627</v>
      </c>
      <c r="K142" s="14">
        <f t="shared" si="22"/>
        <v>0.59312321758318498</v>
      </c>
      <c r="L142" s="15">
        <f t="shared" si="23"/>
        <v>0.84807174852193479</v>
      </c>
      <c r="M142" s="15">
        <f t="shared" si="24"/>
        <v>0.43534566251495571</v>
      </c>
      <c r="Z142" s="4"/>
    </row>
    <row r="143" spans="1:31" x14ac:dyDescent="0.2">
      <c r="A143" s="2">
        <v>30</v>
      </c>
      <c r="B143" s="5">
        <v>1.0669999999999999E-5</v>
      </c>
      <c r="C143" s="5">
        <v>262.15699999999998</v>
      </c>
      <c r="D143" s="5">
        <v>0.45600000000000002</v>
      </c>
      <c r="E143" s="5">
        <v>1336.7539999999999</v>
      </c>
      <c r="G143" s="14">
        <v>0.58333333333333337</v>
      </c>
      <c r="H143" s="14">
        <f t="shared" si="20"/>
        <v>15729428.303655108</v>
      </c>
      <c r="I143" s="14">
        <f t="shared" si="21"/>
        <v>7899648.5061511425</v>
      </c>
      <c r="J143" s="18">
        <f t="shared" si="19"/>
        <v>21393200.408997957</v>
      </c>
      <c r="K143" s="14">
        <f t="shared" si="22"/>
        <v>0.6506301041324164</v>
      </c>
      <c r="L143" s="15">
        <f t="shared" si="23"/>
        <v>0.8886588349555784</v>
      </c>
      <c r="M143" s="15">
        <f t="shared" si="24"/>
        <v>0.47516922133966993</v>
      </c>
    </row>
    <row r="144" spans="1:31" x14ac:dyDescent="0.2">
      <c r="A144" s="2">
        <v>35</v>
      </c>
      <c r="B144" s="5">
        <v>1.0669999999999999E-5</v>
      </c>
      <c r="C144" s="5">
        <v>200.977</v>
      </c>
      <c r="D144" s="5">
        <v>0.61099999999999999</v>
      </c>
      <c r="E144" s="5">
        <v>1159.5709999999999</v>
      </c>
      <c r="G144" s="14">
        <v>0.66666666666666663</v>
      </c>
      <c r="H144" s="14">
        <f t="shared" si="20"/>
        <v>17191096.532333646</v>
      </c>
      <c r="I144" s="14">
        <f t="shared" si="21"/>
        <v>10226420.620972466</v>
      </c>
      <c r="J144" s="18">
        <f t="shared" si="19"/>
        <v>30167893.660531703</v>
      </c>
      <c r="K144" s="14">
        <f t="shared" si="22"/>
        <v>0.7014678494192037</v>
      </c>
      <c r="L144" s="15">
        <f t="shared" si="23"/>
        <v>0.87831237859697908</v>
      </c>
      <c r="M144" s="15">
        <f t="shared" si="24"/>
        <v>0.5238808447170501</v>
      </c>
    </row>
    <row r="145" spans="1:13" x14ac:dyDescent="0.2">
      <c r="A145" s="2">
        <v>40</v>
      </c>
      <c r="B145" s="5">
        <v>1.0669999999999999E-5</v>
      </c>
      <c r="C145" s="5">
        <v>216.57300000000001</v>
      </c>
      <c r="D145" s="5">
        <v>0.29199999999999998</v>
      </c>
      <c r="E145" s="5">
        <v>1113.6969999999999</v>
      </c>
      <c r="G145" s="14">
        <v>0.75</v>
      </c>
      <c r="H145" s="14">
        <f t="shared" si="20"/>
        <v>10192970.946579194</v>
      </c>
      <c r="I145" s="14">
        <f t="shared" si="21"/>
        <v>8805272.4077328648</v>
      </c>
      <c r="J145" s="18">
        <f t="shared" si="19"/>
        <v>26633128.834355835</v>
      </c>
      <c r="K145" s="14">
        <f t="shared" si="22"/>
        <v>0.77662361534000679</v>
      </c>
      <c r="L145" s="15">
        <f t="shared" si="23"/>
        <v>0.92784879154238886</v>
      </c>
      <c r="M145" s="15">
        <f t="shared" si="24"/>
        <v>0.5836582937773217</v>
      </c>
    </row>
    <row r="146" spans="1:13" x14ac:dyDescent="0.2">
      <c r="A146" s="2">
        <v>45</v>
      </c>
      <c r="B146" s="5">
        <v>1.0669999999999999E-5</v>
      </c>
      <c r="C146" s="5">
        <v>141.90299999999999</v>
      </c>
      <c r="D146" s="5">
        <v>0.54500000000000004</v>
      </c>
      <c r="E146" s="5">
        <v>687.03099999999995</v>
      </c>
      <c r="G146" s="14">
        <v>0.83333333333333337</v>
      </c>
      <c r="H146" s="14">
        <f t="shared" si="20"/>
        <v>7526429.2408622298</v>
      </c>
      <c r="I146" s="14">
        <f t="shared" si="21"/>
        <v>8106971.2946690097</v>
      </c>
      <c r="J146" s="18">
        <f t="shared" si="19"/>
        <v>24581083.844580781</v>
      </c>
      <c r="K146" s="14">
        <f t="shared" si="22"/>
        <v>0.81284282623838866</v>
      </c>
      <c r="L146" s="15">
        <f t="shared" si="23"/>
        <v>0.94672397596883595</v>
      </c>
      <c r="M146" s="15">
        <f t="shared" si="24"/>
        <v>0.61124950931205513</v>
      </c>
    </row>
    <row r="147" spans="1:13" x14ac:dyDescent="0.2">
      <c r="A147" s="2">
        <v>50</v>
      </c>
      <c r="B147" s="5">
        <v>1.0669999999999999E-5</v>
      </c>
      <c r="C147" s="5">
        <v>113.45099999999999</v>
      </c>
      <c r="D147" s="5">
        <v>0.31900000000000001</v>
      </c>
      <c r="E147" s="5">
        <v>595.91800000000001</v>
      </c>
      <c r="G147" s="14">
        <v>0.91666666666666663</v>
      </c>
      <c r="H147" s="14">
        <f t="shared" si="20"/>
        <v>7932333.6457357081</v>
      </c>
      <c r="I147" s="14">
        <f t="shared" si="21"/>
        <v>10417574.692442883</v>
      </c>
      <c r="J147" s="18">
        <f t="shared" si="19"/>
        <v>33554907.975460127</v>
      </c>
      <c r="K147" s="14">
        <f t="shared" si="22"/>
        <v>0.8471753835365875</v>
      </c>
      <c r="L147" s="15">
        <f t="shared" si="23"/>
        <v>0.94385077114137417</v>
      </c>
      <c r="M147" s="15">
        <f t="shared" si="24"/>
        <v>0.64647002645577434</v>
      </c>
    </row>
    <row r="148" spans="1:13" x14ac:dyDescent="0.2">
      <c r="A148" s="2">
        <v>55</v>
      </c>
      <c r="B148" s="5">
        <v>1.0669999999999999E-5</v>
      </c>
      <c r="C148" s="5">
        <v>117.782</v>
      </c>
      <c r="D148" s="5">
        <v>0.10100000000000001</v>
      </c>
      <c r="E148" s="5">
        <v>644.45699999999999</v>
      </c>
      <c r="G148" s="14">
        <v>1</v>
      </c>
      <c r="H148" s="14">
        <f t="shared" si="20"/>
        <v>4992502.3430178072</v>
      </c>
      <c r="I148" s="14">
        <f t="shared" si="21"/>
        <v>8881253.661394259</v>
      </c>
      <c r="J148" s="18">
        <f t="shared" si="19"/>
        <v>26918047.03476483</v>
      </c>
      <c r="K148" s="14">
        <f t="shared" si="22"/>
        <v>0.87761015765292461</v>
      </c>
      <c r="L148" s="15">
        <f t="shared" si="23"/>
        <v>0.96466044304805165</v>
      </c>
      <c r="M148" s="15">
        <f t="shared" si="24"/>
        <v>0.65988863029448441</v>
      </c>
    </row>
    <row r="149" spans="1:13" x14ac:dyDescent="0.2">
      <c r="A149" s="2">
        <v>60</v>
      </c>
      <c r="B149" s="5">
        <v>1.0669999999999999E-5</v>
      </c>
      <c r="C149" s="5">
        <v>86.414000000000001</v>
      </c>
      <c r="D149" s="5">
        <v>0.18</v>
      </c>
      <c r="E149" s="5">
        <v>473.178</v>
      </c>
      <c r="G149" s="14">
        <v>1.5</v>
      </c>
      <c r="H149" s="14">
        <f t="shared" si="20"/>
        <v>2790815.3701968137</v>
      </c>
      <c r="I149" s="14">
        <f t="shared" si="21"/>
        <v>9635618.0433509089</v>
      </c>
      <c r="J149" s="18">
        <f t="shared" si="19"/>
        <v>29585838.445807777</v>
      </c>
      <c r="K149" s="14">
        <f t="shared" si="22"/>
        <v>0.93357142456995357</v>
      </c>
      <c r="L149" s="15">
        <f t="shared" si="23"/>
        <v>0.98024514122554696</v>
      </c>
      <c r="M149" s="15">
        <f t="shared" si="24"/>
        <v>0.70421896118477711</v>
      </c>
    </row>
    <row r="150" spans="1:13" x14ac:dyDescent="0.2">
      <c r="A150" s="2">
        <v>90</v>
      </c>
      <c r="B150" s="5">
        <v>1.0669999999999999E-5</v>
      </c>
      <c r="C150" s="5">
        <v>62.921999999999997</v>
      </c>
      <c r="D150" s="5">
        <v>9.8000000000000004E-2</v>
      </c>
      <c r="E150" s="5">
        <v>466.69299999999998</v>
      </c>
      <c r="G150" s="14">
        <v>2</v>
      </c>
      <c r="H150" s="14">
        <f t="shared" si="20"/>
        <v>1938144.3298969073</v>
      </c>
      <c r="I150" s="14">
        <f t="shared" si="21"/>
        <v>9890216.7545401305</v>
      </c>
      <c r="J150" s="18">
        <f t="shared" si="19"/>
        <v>30949642.126789369</v>
      </c>
      <c r="K150" s="14">
        <f t="shared" si="22"/>
        <v>0.95469296871275489</v>
      </c>
      <c r="L150" s="15">
        <f t="shared" si="23"/>
        <v>0.98628079523622503</v>
      </c>
      <c r="M150" s="15">
        <f t="shared" si="24"/>
        <v>0.72349431491620275</v>
      </c>
    </row>
    <row r="151" spans="1:13" x14ac:dyDescent="0.2">
      <c r="A151" s="2">
        <v>120</v>
      </c>
      <c r="B151" s="5">
        <v>1.0669999999999999E-5</v>
      </c>
      <c r="C151" s="5">
        <v>53.823999999999998</v>
      </c>
      <c r="D151" s="5">
        <v>9.8000000000000004E-2</v>
      </c>
      <c r="E151" s="5">
        <v>298.41699999999997</v>
      </c>
      <c r="G151" s="14">
        <v>3</v>
      </c>
      <c r="H151" s="14">
        <f t="shared" si="20"/>
        <v>1555295.2202436738</v>
      </c>
      <c r="I151" s="14">
        <f t="shared" si="21"/>
        <v>9964323.3743409496</v>
      </c>
      <c r="J151" s="18">
        <f t="shared" si="19"/>
        <v>32371063.39468303</v>
      </c>
      <c r="K151" s="14">
        <f t="shared" si="22"/>
        <v>0.96456434145580194</v>
      </c>
      <c r="L151" s="15">
        <f t="shared" si="23"/>
        <v>0.98899080256021055</v>
      </c>
      <c r="M151" s="15">
        <f t="shared" si="24"/>
        <v>0.73753840057893261</v>
      </c>
    </row>
    <row r="152" spans="1:13" x14ac:dyDescent="0.2">
      <c r="A152" s="2">
        <v>180</v>
      </c>
      <c r="B152" s="5">
        <v>1.0669999999999999E-5</v>
      </c>
      <c r="C152" s="5">
        <v>49.738999999999997</v>
      </c>
      <c r="D152" s="5">
        <v>6.5000000000000002E-2</v>
      </c>
      <c r="E152" s="5">
        <v>360.351</v>
      </c>
      <c r="G152" s="14">
        <v>4</v>
      </c>
      <c r="H152" s="14">
        <f t="shared" si="20"/>
        <v>1600749.7656982192</v>
      </c>
      <c r="I152" s="14">
        <f t="shared" si="21"/>
        <v>10295020.50380785</v>
      </c>
      <c r="J152" s="18">
        <f t="shared" si="19"/>
        <v>33591462.16768916</v>
      </c>
      <c r="K152" s="14">
        <f t="shared" si="22"/>
        <v>0.96480881161744914</v>
      </c>
      <c r="L152" s="15">
        <f t="shared" si="23"/>
        <v>0.98866905138465788</v>
      </c>
      <c r="M152" s="15">
        <f t="shared" si="24"/>
        <v>0.73848111586189158</v>
      </c>
    </row>
    <row r="153" spans="1:13" x14ac:dyDescent="0.2">
      <c r="A153" s="2">
        <v>240</v>
      </c>
      <c r="B153" s="4">
        <v>1.0669999999999999E-5</v>
      </c>
      <c r="C153" s="1">
        <v>50.223999999999997</v>
      </c>
      <c r="D153" s="1">
        <v>0.114</v>
      </c>
      <c r="E153" s="5">
        <v>333.57100000000003</v>
      </c>
      <c r="G153" s="14">
        <v>5</v>
      </c>
      <c r="H153" s="14">
        <f t="shared" si="20"/>
        <v>1940393.6269915653</v>
      </c>
      <c r="I153" s="14">
        <f t="shared" si="21"/>
        <v>11947685.998828353</v>
      </c>
      <c r="J153" s="18">
        <f t="shared" si="19"/>
        <v>40291257.668711655</v>
      </c>
      <c r="K153" s="14">
        <f t="shared" si="22"/>
        <v>0.96418572607407271</v>
      </c>
      <c r="L153" s="15">
        <f t="shared" si="23"/>
        <v>0.98626487352856884</v>
      </c>
      <c r="M153" s="15">
        <f t="shared" si="24"/>
        <v>0.74366464561349177</v>
      </c>
    </row>
    <row r="154" spans="1:13" x14ac:dyDescent="0.2">
      <c r="A154" s="2">
        <v>300</v>
      </c>
      <c r="B154" s="4">
        <v>1.0669999999999999E-5</v>
      </c>
      <c r="C154" s="1">
        <v>53.847999999999999</v>
      </c>
      <c r="D154" s="1">
        <v>0.33</v>
      </c>
      <c r="E154" s="1">
        <v>400.42899999999997</v>
      </c>
      <c r="G154" s="14">
        <v>10</v>
      </c>
      <c r="H154" s="14">
        <f t="shared" si="20"/>
        <v>2002811.621368323</v>
      </c>
      <c r="I154" s="14">
        <f t="shared" si="21"/>
        <v>11754071.470415933</v>
      </c>
      <c r="J154" s="18">
        <f t="shared" si="19"/>
        <v>41594683.026584871</v>
      </c>
      <c r="K154" s="14">
        <f t="shared" si="22"/>
        <v>0.96381653200046191</v>
      </c>
      <c r="L154" s="15">
        <f t="shared" si="23"/>
        <v>0.98582304614110883</v>
      </c>
      <c r="M154" s="15">
        <f t="shared" si="24"/>
        <v>0.75146352566853825</v>
      </c>
    </row>
    <row r="155" spans="1:13" x14ac:dyDescent="0.2">
      <c r="A155" s="2">
        <v>600</v>
      </c>
      <c r="B155" s="4">
        <v>1.0669999999999999E-5</v>
      </c>
      <c r="C155" s="1">
        <v>54.514000000000003</v>
      </c>
      <c r="D155" s="1">
        <v>0.111</v>
      </c>
      <c r="E155" s="1">
        <v>401.39499999999998</v>
      </c>
      <c r="G155" s="8"/>
      <c r="H155" s="10"/>
      <c r="I155" s="10"/>
      <c r="J155" s="10"/>
      <c r="K155" s="10"/>
      <c r="L155" s="9"/>
    </row>
    <row r="156" spans="1:13" x14ac:dyDescent="0.2">
      <c r="A156" s="2"/>
      <c r="B156" s="4"/>
      <c r="G156" s="8"/>
      <c r="H156" s="10"/>
      <c r="I156" s="10"/>
      <c r="J156" s="10"/>
      <c r="K156" s="10"/>
      <c r="L156" s="9"/>
    </row>
    <row r="157" spans="1:13" x14ac:dyDescent="0.2">
      <c r="A157" s="2"/>
      <c r="B157" s="4"/>
    </row>
    <row r="158" spans="1:13" ht="17" x14ac:dyDescent="0.2">
      <c r="A158" s="11" t="s">
        <v>23</v>
      </c>
      <c r="B158" s="2" t="s">
        <v>9</v>
      </c>
      <c r="C158" s="2" t="s">
        <v>10</v>
      </c>
      <c r="D158" s="2" t="s">
        <v>11</v>
      </c>
      <c r="E158" s="2" t="s">
        <v>12</v>
      </c>
    </row>
    <row r="159" spans="1:13" x14ac:dyDescent="0.2">
      <c r="A159" s="2" t="s">
        <v>1</v>
      </c>
      <c r="B159" s="5">
        <v>1.7070000000000001E-5</v>
      </c>
      <c r="C159" s="5">
        <v>33.515999999999998</v>
      </c>
      <c r="D159" s="5">
        <v>5.0999999999999997E-2</v>
      </c>
      <c r="E159" s="5">
        <v>431.322</v>
      </c>
    </row>
    <row r="160" spans="1:13" x14ac:dyDescent="0.2">
      <c r="A160" s="2" t="s">
        <v>21</v>
      </c>
      <c r="B160" s="5">
        <v>1.7070000000000001E-5</v>
      </c>
      <c r="C160" s="5">
        <v>77.072000000000003</v>
      </c>
      <c r="D160" s="5">
        <v>7.2999999999999995E-2</v>
      </c>
      <c r="E160" s="5">
        <v>504.10700000000003</v>
      </c>
    </row>
    <row r="161" spans="1:5" x14ac:dyDescent="0.2">
      <c r="A161" s="2">
        <v>10</v>
      </c>
      <c r="B161" s="5">
        <v>1.7070000000000001E-5</v>
      </c>
      <c r="C161" s="5">
        <v>137.358</v>
      </c>
      <c r="D161" s="5">
        <v>0.34699999999999998</v>
      </c>
      <c r="E161" s="5">
        <v>867.53300000000002</v>
      </c>
    </row>
    <row r="162" spans="1:5" x14ac:dyDescent="0.2">
      <c r="A162" s="2">
        <v>15</v>
      </c>
      <c r="B162" s="5">
        <v>1.7070000000000001E-5</v>
      </c>
      <c r="C162" s="5">
        <v>145.727</v>
      </c>
      <c r="D162" s="5">
        <v>0.31900000000000001</v>
      </c>
      <c r="E162" s="5">
        <v>954.60599999999999</v>
      </c>
    </row>
    <row r="163" spans="1:5" x14ac:dyDescent="0.2">
      <c r="A163" s="2">
        <v>20</v>
      </c>
      <c r="B163" s="5">
        <v>1.7070000000000001E-5</v>
      </c>
      <c r="C163" s="5">
        <v>147.28</v>
      </c>
      <c r="D163" s="5">
        <v>0.36399999999999999</v>
      </c>
      <c r="E163" s="5">
        <v>921.79499999999996</v>
      </c>
    </row>
    <row r="164" spans="1:5" x14ac:dyDescent="0.2">
      <c r="A164" s="2">
        <v>25</v>
      </c>
      <c r="B164" s="4">
        <v>1.7070000000000001E-5</v>
      </c>
      <c r="C164" s="1">
        <v>186.69</v>
      </c>
      <c r="D164" s="1">
        <v>0.73799999999999999</v>
      </c>
      <c r="E164" s="5">
        <v>1197.0029999999999</v>
      </c>
    </row>
    <row r="165" spans="1:5" x14ac:dyDescent="0.2">
      <c r="A165" s="2">
        <v>30</v>
      </c>
      <c r="B165" s="4">
        <v>1.7070000000000001E-5</v>
      </c>
      <c r="C165" s="1">
        <v>175.589</v>
      </c>
      <c r="D165" s="1">
        <v>0.252</v>
      </c>
      <c r="E165" s="1">
        <v>1173.0840000000001</v>
      </c>
    </row>
    <row r="166" spans="1:5" x14ac:dyDescent="0.2">
      <c r="A166" s="2">
        <v>35</v>
      </c>
      <c r="B166" s="4">
        <v>1.7070000000000001E-5</v>
      </c>
      <c r="C166" s="1">
        <v>168.363</v>
      </c>
      <c r="D166" s="1">
        <v>0.30299999999999999</v>
      </c>
      <c r="E166" s="1">
        <v>1272.9639999999999</v>
      </c>
    </row>
    <row r="167" spans="1:5" x14ac:dyDescent="0.2">
      <c r="A167" s="2">
        <v>40</v>
      </c>
      <c r="B167" s="4">
        <v>1.7070000000000001E-5</v>
      </c>
      <c r="C167" s="1">
        <v>208.08099999999999</v>
      </c>
      <c r="D167" s="1">
        <v>0.443</v>
      </c>
      <c r="E167" s="1">
        <v>1297.875</v>
      </c>
    </row>
    <row r="168" spans="1:5" x14ac:dyDescent="0.2">
      <c r="A168" s="2">
        <v>45</v>
      </c>
      <c r="B168" s="4">
        <v>1.7070000000000001E-5</v>
      </c>
      <c r="C168" s="1">
        <v>183.822</v>
      </c>
      <c r="D168" s="1">
        <v>0.105</v>
      </c>
      <c r="E168" s="1">
        <v>1411.5160000000001</v>
      </c>
    </row>
    <row r="169" spans="1:5" x14ac:dyDescent="0.2">
      <c r="A169" s="2">
        <v>50</v>
      </c>
      <c r="B169" s="4">
        <v>1.7070000000000001E-5</v>
      </c>
      <c r="C169" s="1">
        <v>171.90199999999999</v>
      </c>
      <c r="D169" s="1">
        <v>0.38100000000000001</v>
      </c>
      <c r="E169" s="1">
        <v>1368.6990000000001</v>
      </c>
    </row>
    <row r="170" spans="1:5" x14ac:dyDescent="0.2">
      <c r="A170" s="2">
        <v>55</v>
      </c>
      <c r="B170" s="4">
        <v>1.7070000000000001E-5</v>
      </c>
      <c r="C170" s="1">
        <v>211.34399999999999</v>
      </c>
      <c r="D170" s="1">
        <v>0.16</v>
      </c>
      <c r="E170" s="1">
        <v>1548.098</v>
      </c>
    </row>
    <row r="171" spans="1:5" x14ac:dyDescent="0.2">
      <c r="A171" s="2">
        <v>60</v>
      </c>
      <c r="B171" s="4">
        <v>1.7070000000000001E-5</v>
      </c>
      <c r="C171" s="1">
        <v>185.119</v>
      </c>
      <c r="D171" s="1">
        <v>0.121</v>
      </c>
      <c r="E171" s="1">
        <v>1401.3820000000001</v>
      </c>
    </row>
    <row r="172" spans="1:5" x14ac:dyDescent="0.2">
      <c r="A172" s="2">
        <v>90</v>
      </c>
      <c r="B172" s="4">
        <v>1.7070000000000001E-5</v>
      </c>
      <c r="C172" s="1">
        <v>197.99600000000001</v>
      </c>
      <c r="D172" s="1">
        <v>0.19700000000000001</v>
      </c>
      <c r="E172" s="1">
        <v>1631.5930000000001</v>
      </c>
    </row>
    <row r="173" spans="1:5" x14ac:dyDescent="0.2">
      <c r="A173" s="2">
        <v>120</v>
      </c>
      <c r="B173" s="4">
        <v>1.7070000000000001E-5</v>
      </c>
      <c r="C173" s="1">
        <v>202.34200000000001</v>
      </c>
      <c r="D173" s="1">
        <v>7.5999999999999998E-2</v>
      </c>
      <c r="E173" s="1">
        <v>1531.058</v>
      </c>
    </row>
    <row r="174" spans="1:5" x14ac:dyDescent="0.2">
      <c r="A174" s="2">
        <v>180</v>
      </c>
      <c r="B174" s="4">
        <v>1.7070000000000001E-5</v>
      </c>
      <c r="C174" s="1">
        <v>203.607</v>
      </c>
      <c r="D174" s="1">
        <v>0.23799999999999999</v>
      </c>
      <c r="E174" s="1">
        <v>1584.3810000000001</v>
      </c>
    </row>
    <row r="175" spans="1:5" x14ac:dyDescent="0.2">
      <c r="A175" s="2">
        <v>240</v>
      </c>
      <c r="B175" s="4">
        <v>1.7070000000000001E-5</v>
      </c>
      <c r="C175" s="1">
        <v>209.25200000000001</v>
      </c>
      <c r="D175" s="1">
        <v>0.13800000000000001</v>
      </c>
      <c r="E175" s="1">
        <v>1569.818</v>
      </c>
    </row>
    <row r="176" spans="1:5" x14ac:dyDescent="0.2">
      <c r="A176" s="2">
        <v>300</v>
      </c>
      <c r="B176" s="4">
        <v>1.7070000000000001E-5</v>
      </c>
      <c r="C176" s="1">
        <v>237.46299999999999</v>
      </c>
      <c r="D176" s="1">
        <v>0.24199999999999999</v>
      </c>
      <c r="E176" s="1">
        <v>1797.3779999999999</v>
      </c>
    </row>
    <row r="177" spans="1:5" x14ac:dyDescent="0.2">
      <c r="A177" s="2">
        <v>600</v>
      </c>
      <c r="B177" s="4">
        <v>1.7070000000000001E-5</v>
      </c>
      <c r="C177" s="1">
        <v>234.15799999999999</v>
      </c>
      <c r="D177" s="1">
        <v>0.224</v>
      </c>
      <c r="E177" s="1">
        <v>1594.77</v>
      </c>
    </row>
    <row r="178" spans="1:5" x14ac:dyDescent="0.2">
      <c r="A178" s="2"/>
    </row>
    <row r="179" spans="1:5" x14ac:dyDescent="0.2">
      <c r="A179" s="2"/>
    </row>
    <row r="180" spans="1:5" x14ac:dyDescent="0.2">
      <c r="A180" s="2" t="s">
        <v>13</v>
      </c>
      <c r="B180" s="2" t="s">
        <v>9</v>
      </c>
      <c r="C180" s="2" t="s">
        <v>10</v>
      </c>
      <c r="D180" s="2" t="s">
        <v>11</v>
      </c>
      <c r="E180" s="2" t="s">
        <v>12</v>
      </c>
    </row>
    <row r="181" spans="1:5" x14ac:dyDescent="0.2">
      <c r="A181" s="2" t="s">
        <v>1</v>
      </c>
      <c r="B181" s="4">
        <v>1.9559999999999999E-5</v>
      </c>
      <c r="C181" s="1">
        <v>32.957999999999998</v>
      </c>
      <c r="D181" s="1">
        <v>5.0999999999999997E-2</v>
      </c>
      <c r="E181" s="1">
        <v>431.322</v>
      </c>
    </row>
    <row r="182" spans="1:5" x14ac:dyDescent="0.2">
      <c r="A182" s="2" t="s">
        <v>21</v>
      </c>
      <c r="B182" s="4">
        <v>1.9559999999999999E-5</v>
      </c>
      <c r="C182" s="1">
        <v>37.802</v>
      </c>
      <c r="D182" s="1">
        <v>0.14199999999999999</v>
      </c>
      <c r="E182" s="1">
        <v>318.58499999999998</v>
      </c>
    </row>
    <row r="183" spans="1:5" x14ac:dyDescent="0.2">
      <c r="A183" s="2">
        <v>10</v>
      </c>
      <c r="B183" s="4">
        <v>1.9559999999999999E-5</v>
      </c>
      <c r="C183" s="1">
        <v>235.14599999999999</v>
      </c>
      <c r="D183" s="1">
        <v>0.23799999999999999</v>
      </c>
      <c r="E183" s="1">
        <v>1299.962</v>
      </c>
    </row>
    <row r="184" spans="1:5" x14ac:dyDescent="0.2">
      <c r="A184" s="2">
        <v>15</v>
      </c>
      <c r="B184" s="4">
        <v>1.9559999999999999E-5</v>
      </c>
      <c r="C184" s="1">
        <v>309.88499999999999</v>
      </c>
      <c r="D184" s="1">
        <v>0.128</v>
      </c>
      <c r="E184" s="1">
        <v>1716.0809999999999</v>
      </c>
    </row>
    <row r="185" spans="1:5" x14ac:dyDescent="0.2">
      <c r="A185" s="2">
        <v>20</v>
      </c>
      <c r="B185" s="4">
        <v>1.9559999999999999E-5</v>
      </c>
      <c r="C185" s="1">
        <v>322.37299999999999</v>
      </c>
      <c r="D185" s="1">
        <v>0.09</v>
      </c>
      <c r="E185" s="1">
        <v>1761.5540000000001</v>
      </c>
    </row>
    <row r="186" spans="1:5" x14ac:dyDescent="0.2">
      <c r="A186" s="2">
        <v>25</v>
      </c>
      <c r="B186" s="4">
        <v>1.9559999999999999E-5</v>
      </c>
      <c r="C186" s="1">
        <v>510.81700000000001</v>
      </c>
      <c r="D186" s="1">
        <v>0.38100000000000001</v>
      </c>
      <c r="E186" s="1">
        <v>2726.9180000000001</v>
      </c>
    </row>
    <row r="187" spans="1:5" x14ac:dyDescent="0.2">
      <c r="A187" s="2">
        <v>30</v>
      </c>
      <c r="B187" s="4">
        <v>1.9559999999999999E-5</v>
      </c>
      <c r="C187" s="1">
        <v>482.154</v>
      </c>
      <c r="D187" s="1">
        <v>0.31900000000000001</v>
      </c>
      <c r="E187" s="1">
        <v>2871.92</v>
      </c>
    </row>
    <row r="188" spans="1:5" x14ac:dyDescent="0.2">
      <c r="A188" s="2">
        <v>35</v>
      </c>
      <c r="B188" s="4">
        <v>1.9559999999999999E-5</v>
      </c>
      <c r="C188" s="1">
        <v>451.40899999999999</v>
      </c>
      <c r="D188" s="1">
        <v>9.5000000000000001E-2</v>
      </c>
      <c r="E188" s="1">
        <v>2625.08</v>
      </c>
    </row>
    <row r="189" spans="1:5" x14ac:dyDescent="0.2">
      <c r="A189" s="2">
        <v>40</v>
      </c>
      <c r="B189" s="4">
        <v>1.9559999999999999E-5</v>
      </c>
      <c r="C189" s="1">
        <v>623.04200000000003</v>
      </c>
      <c r="D189" s="1">
        <v>0.121</v>
      </c>
      <c r="E189" s="1">
        <v>3159.616</v>
      </c>
    </row>
    <row r="190" spans="1:5" x14ac:dyDescent="0.2">
      <c r="A190" s="2">
        <v>45</v>
      </c>
      <c r="B190" s="4">
        <v>1.9559999999999999E-5</v>
      </c>
      <c r="C190" s="1">
        <v>553.90200000000004</v>
      </c>
      <c r="D190" s="1">
        <v>0.224</v>
      </c>
      <c r="E190" s="1">
        <v>2728.9340000000002</v>
      </c>
    </row>
    <row r="191" spans="1:5" x14ac:dyDescent="0.2">
      <c r="A191" s="2">
        <v>50</v>
      </c>
      <c r="B191" s="4">
        <v>1.9559999999999999E-5</v>
      </c>
      <c r="C191" s="1">
        <v>513.76400000000001</v>
      </c>
      <c r="D191" s="1">
        <v>0.35799999999999998</v>
      </c>
      <c r="E191" s="1">
        <v>2958.415</v>
      </c>
    </row>
    <row r="192" spans="1:5" x14ac:dyDescent="0.2">
      <c r="A192" s="2">
        <v>55</v>
      </c>
      <c r="B192" s="4">
        <v>1.9559999999999999E-5</v>
      </c>
      <c r="C192" s="1">
        <v>689.29200000000003</v>
      </c>
      <c r="D192" s="1">
        <v>0.376</v>
      </c>
      <c r="E192" s="1">
        <v>3456.502</v>
      </c>
    </row>
    <row r="193" spans="1:5" x14ac:dyDescent="0.2">
      <c r="A193" s="2">
        <v>60</v>
      </c>
      <c r="B193" s="4">
        <v>1.9559999999999999E-5</v>
      </c>
      <c r="C193" s="1">
        <v>559.47500000000002</v>
      </c>
      <c r="D193" s="1">
        <v>0.22800000000000001</v>
      </c>
      <c r="E193" s="1">
        <v>2903.0349999999999</v>
      </c>
    </row>
    <row r="194" spans="1:5" x14ac:dyDescent="0.2">
      <c r="A194" s="2">
        <v>90</v>
      </c>
      <c r="B194" s="4">
        <v>1.9559999999999999E-5</v>
      </c>
      <c r="C194" s="1">
        <v>611.65700000000004</v>
      </c>
      <c r="D194" s="1">
        <v>0.35799999999999998</v>
      </c>
      <c r="E194" s="1">
        <v>3069.6729999999998</v>
      </c>
    </row>
    <row r="195" spans="1:5" x14ac:dyDescent="0.2">
      <c r="A195" s="2">
        <v>120</v>
      </c>
      <c r="B195" s="4">
        <v>1.9559999999999999E-5</v>
      </c>
      <c r="C195" s="1">
        <v>638.33299999999997</v>
      </c>
      <c r="D195" s="1">
        <v>0.215</v>
      </c>
      <c r="E195" s="1">
        <v>3431.0169999999998</v>
      </c>
    </row>
    <row r="196" spans="1:5" x14ac:dyDescent="0.2">
      <c r="A196" s="2">
        <v>180</v>
      </c>
      <c r="B196" s="4">
        <v>1.9559999999999999E-5</v>
      </c>
      <c r="C196" s="1">
        <v>666.13599999999997</v>
      </c>
      <c r="D196" s="1">
        <v>0.308</v>
      </c>
      <c r="E196" s="1">
        <v>3653.8539999999998</v>
      </c>
    </row>
    <row r="197" spans="1:5" x14ac:dyDescent="0.2">
      <c r="A197" s="2">
        <v>240</v>
      </c>
      <c r="B197" s="4">
        <v>1.9559999999999999E-5</v>
      </c>
      <c r="C197" s="1">
        <v>690.00699999999995</v>
      </c>
      <c r="D197" s="1">
        <v>0.32400000000000001</v>
      </c>
      <c r="E197" s="1">
        <v>3467.8589999999999</v>
      </c>
    </row>
    <row r="198" spans="1:5" x14ac:dyDescent="0.2">
      <c r="A198" s="2">
        <v>300</v>
      </c>
      <c r="B198" s="4">
        <v>1.9559999999999999E-5</v>
      </c>
      <c r="C198" s="1">
        <v>821.05499999999995</v>
      </c>
      <c r="D198" s="1">
        <v>0.29699999999999999</v>
      </c>
      <c r="E198" s="1">
        <v>4045.942</v>
      </c>
    </row>
    <row r="199" spans="1:5" x14ac:dyDescent="0.2">
      <c r="A199" s="2">
        <v>600</v>
      </c>
      <c r="B199" s="4">
        <v>1.9559999999999999E-5</v>
      </c>
      <c r="C199" s="1">
        <v>846.55</v>
      </c>
      <c r="D199" s="1">
        <v>0.4</v>
      </c>
      <c r="E199" s="1">
        <v>4356.1450000000004</v>
      </c>
    </row>
  </sheetData>
  <mergeCells count="24">
    <mergeCell ref="A68:E68"/>
    <mergeCell ref="A135:E135"/>
    <mergeCell ref="R3:R4"/>
    <mergeCell ref="S3:S4"/>
    <mergeCell ref="R28:R29"/>
    <mergeCell ref="S28:S29"/>
    <mergeCell ref="R53:R54"/>
    <mergeCell ref="S53:S54"/>
    <mergeCell ref="Q52:V52"/>
    <mergeCell ref="Q53:Q54"/>
    <mergeCell ref="U53:U54"/>
    <mergeCell ref="V53:V54"/>
    <mergeCell ref="T53:T54"/>
    <mergeCell ref="Q27:V27"/>
    <mergeCell ref="Q28:Q29"/>
    <mergeCell ref="U28:U29"/>
    <mergeCell ref="V28:V29"/>
    <mergeCell ref="T28:T29"/>
    <mergeCell ref="A1:E1"/>
    <mergeCell ref="Q2:V2"/>
    <mergeCell ref="Q3:Q4"/>
    <mergeCell ref="U3:U4"/>
    <mergeCell ref="V3:V4"/>
    <mergeCell ref="T3:T4"/>
  </mergeCell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5CFC-609D-9E4C-BC0A-602F875CE033}">
  <dimension ref="A2:I22"/>
  <sheetViews>
    <sheetView tabSelected="1" zoomScale="94" workbookViewId="0">
      <selection activeCell="K58" sqref="K58"/>
    </sheetView>
  </sheetViews>
  <sheetFormatPr baseColWidth="10" defaultRowHeight="16" x14ac:dyDescent="0.2"/>
  <sheetData>
    <row r="2" spans="1:9" x14ac:dyDescent="0.2">
      <c r="A2" s="26" t="s">
        <v>8</v>
      </c>
      <c r="B2" s="26"/>
      <c r="C2" s="26"/>
      <c r="D2" s="26"/>
      <c r="E2" s="26"/>
      <c r="F2" s="26"/>
      <c r="G2" s="26"/>
      <c r="H2" s="26"/>
      <c r="I2" s="26"/>
    </row>
    <row r="3" spans="1:9" x14ac:dyDescent="0.2">
      <c r="A3" s="26" t="s">
        <v>2</v>
      </c>
      <c r="B3" s="27" t="s">
        <v>34</v>
      </c>
      <c r="C3" s="27" t="s">
        <v>35</v>
      </c>
      <c r="D3" s="26" t="s">
        <v>36</v>
      </c>
      <c r="E3" s="27" t="s">
        <v>37</v>
      </c>
      <c r="F3" s="27" t="s">
        <v>38</v>
      </c>
      <c r="G3" s="26" t="s">
        <v>39</v>
      </c>
      <c r="H3" s="41" t="s">
        <v>6</v>
      </c>
      <c r="I3" s="26" t="s">
        <v>7</v>
      </c>
    </row>
    <row r="4" spans="1:9" x14ac:dyDescent="0.2">
      <c r="A4" s="26"/>
      <c r="B4" s="27"/>
      <c r="C4" s="27"/>
      <c r="D4" s="26"/>
      <c r="E4" s="27"/>
      <c r="F4" s="27"/>
      <c r="G4" s="26"/>
      <c r="H4" s="41"/>
      <c r="I4" s="26"/>
    </row>
    <row r="5" spans="1:9" x14ac:dyDescent="0.2">
      <c r="A5" s="15" t="s">
        <v>22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42">
        <f>AVERAGE(B5:G5)</f>
        <v>0</v>
      </c>
      <c r="I5" s="15">
        <f>STDEV(B5:G5)</f>
        <v>0</v>
      </c>
    </row>
    <row r="6" spans="1:9" x14ac:dyDescent="0.2">
      <c r="A6" s="19">
        <v>0.16666666666666666</v>
      </c>
      <c r="B6" s="15">
        <v>0.39479654245348705</v>
      </c>
      <c r="C6" s="20">
        <v>0.4130682300960149</v>
      </c>
      <c r="D6" s="15">
        <v>0.41194094823819238</v>
      </c>
      <c r="E6" s="15">
        <v>0.34010971942006418</v>
      </c>
      <c r="F6" s="15">
        <v>0.3864162217337509</v>
      </c>
      <c r="G6" s="15">
        <v>0.42832511596310396</v>
      </c>
      <c r="H6" s="42">
        <f t="shared" ref="H6:H22" si="0">AVERAGE(B6:G6)</f>
        <v>0.39577612965076892</v>
      </c>
      <c r="I6" s="15">
        <f t="shared" ref="I6:I22" si="1">STDEV(B6:G6)</f>
        <v>3.1006680902665496E-2</v>
      </c>
    </row>
    <row r="7" spans="1:9" x14ac:dyDescent="0.2">
      <c r="A7" s="14">
        <v>0.25</v>
      </c>
      <c r="B7" s="15">
        <v>0.63806728719700945</v>
      </c>
      <c r="C7" s="15">
        <v>0.62584887285371604</v>
      </c>
      <c r="D7" s="15">
        <v>0.61454264235692579</v>
      </c>
      <c r="E7" s="15">
        <v>0.61075664523940387</v>
      </c>
      <c r="F7" s="15">
        <v>0.6624880291232641</v>
      </c>
      <c r="G7" s="15">
        <v>0.66543914723333786</v>
      </c>
      <c r="H7" s="42">
        <f t="shared" si="0"/>
        <v>0.63619043733394287</v>
      </c>
      <c r="I7" s="15">
        <f t="shared" si="1"/>
        <v>2.3550056024048537E-2</v>
      </c>
    </row>
    <row r="8" spans="1:9" x14ac:dyDescent="0.2">
      <c r="A8" s="14">
        <v>0.33333333333333331</v>
      </c>
      <c r="B8" s="15">
        <v>0.71290367498205898</v>
      </c>
      <c r="C8" s="15">
        <v>0.72686915429714305</v>
      </c>
      <c r="D8" s="15">
        <v>0.70739433194108026</v>
      </c>
      <c r="E8" s="15">
        <v>0.61354685492616534</v>
      </c>
      <c r="F8" s="15">
        <v>0.72377996924102272</v>
      </c>
      <c r="G8" s="15">
        <v>0.75562036280264511</v>
      </c>
      <c r="H8" s="42">
        <f t="shared" si="0"/>
        <v>0.70668572469835256</v>
      </c>
      <c r="I8" s="15">
        <f t="shared" si="1"/>
        <v>4.8596701381158701E-2</v>
      </c>
    </row>
    <row r="9" spans="1:9" x14ac:dyDescent="0.2">
      <c r="A9" s="14">
        <v>0.41666666666666669</v>
      </c>
      <c r="B9" s="15">
        <v>0.68988442711624776</v>
      </c>
      <c r="C9" s="15">
        <v>0.72537892899860779</v>
      </c>
      <c r="D9" s="15">
        <v>0.72037806846719676</v>
      </c>
      <c r="E9" s="15">
        <v>0.66176445486790314</v>
      </c>
      <c r="F9" s="15">
        <v>0.7023086052601426</v>
      </c>
      <c r="G9" s="15">
        <v>0.75736445319548673</v>
      </c>
      <c r="H9" s="42">
        <f t="shared" si="0"/>
        <v>0.70951315631759737</v>
      </c>
      <c r="I9" s="15">
        <f t="shared" si="1"/>
        <v>3.2792214709626837E-2</v>
      </c>
    </row>
    <row r="10" spans="1:9" x14ac:dyDescent="0.2">
      <c r="A10" s="14">
        <v>0.5</v>
      </c>
      <c r="B10" s="15">
        <v>0.81072182174569685</v>
      </c>
      <c r="C10" s="15">
        <v>0.81096230645045331</v>
      </c>
      <c r="D10" s="15">
        <v>0.81224864003851915</v>
      </c>
      <c r="E10" s="15">
        <v>0.82507592852420442</v>
      </c>
      <c r="F10" s="15">
        <v>0.82592794662276736</v>
      </c>
      <c r="G10" s="15">
        <v>0.84807174852193479</v>
      </c>
      <c r="H10" s="42">
        <f t="shared" si="0"/>
        <v>0.82216806531726261</v>
      </c>
      <c r="I10" s="15">
        <f t="shared" si="1"/>
        <v>1.4481531003115977E-2</v>
      </c>
    </row>
    <row r="11" spans="1:9" x14ac:dyDescent="0.2">
      <c r="A11" s="14">
        <v>0.58333333333333337</v>
      </c>
      <c r="B11" s="15">
        <v>0.8593031351420829</v>
      </c>
      <c r="C11" s="15">
        <v>0.85732138538664149</v>
      </c>
      <c r="D11" s="15">
        <v>0.86674768447904282</v>
      </c>
      <c r="E11" s="15">
        <v>0.83187734911872846</v>
      </c>
      <c r="F11" s="15">
        <v>0.871224377593252</v>
      </c>
      <c r="G11" s="15">
        <v>0.8886588349555784</v>
      </c>
      <c r="H11" s="42">
        <f t="shared" si="0"/>
        <v>0.86252212777922088</v>
      </c>
      <c r="I11" s="15">
        <f t="shared" si="1"/>
        <v>1.8725512209039123E-2</v>
      </c>
    </row>
    <row r="12" spans="1:9" x14ac:dyDescent="0.2">
      <c r="A12" s="14">
        <v>0.66666666666666663</v>
      </c>
      <c r="B12" s="15">
        <v>0.84521052687953224</v>
      </c>
      <c r="C12" s="15">
        <v>0.85637103995503172</v>
      </c>
      <c r="D12" s="15">
        <v>0.85548379011659637</v>
      </c>
      <c r="E12" s="15">
        <v>0.84408394753222338</v>
      </c>
      <c r="F12" s="15">
        <v>0.83530806808183189</v>
      </c>
      <c r="G12" s="15">
        <v>0.87831237859697908</v>
      </c>
      <c r="H12" s="42">
        <f t="shared" si="0"/>
        <v>0.85246162519369906</v>
      </c>
      <c r="I12" s="15">
        <f t="shared" si="1"/>
        <v>1.4897562803800496E-2</v>
      </c>
    </row>
    <row r="13" spans="1:9" x14ac:dyDescent="0.2">
      <c r="A13" s="14">
        <v>0.75</v>
      </c>
      <c r="B13" s="15">
        <v>0.90886879960583111</v>
      </c>
      <c r="C13" s="15">
        <v>0.91179827055432461</v>
      </c>
      <c r="D13" s="15">
        <v>0.91045113290274071</v>
      </c>
      <c r="E13" s="15">
        <v>0.91163160128677367</v>
      </c>
      <c r="F13" s="15">
        <v>0.90867443104827561</v>
      </c>
      <c r="G13" s="15">
        <v>0.92784879154238886</v>
      </c>
      <c r="H13" s="42">
        <f t="shared" si="0"/>
        <v>0.91321217115672237</v>
      </c>
      <c r="I13" s="15">
        <f t="shared" si="1"/>
        <v>7.291190112762201E-3</v>
      </c>
    </row>
    <row r="14" spans="1:9" x14ac:dyDescent="0.2">
      <c r="A14" s="14">
        <v>0.83333333333333337</v>
      </c>
      <c r="B14" s="15">
        <v>0.92663210548301755</v>
      </c>
      <c r="C14" s="15">
        <v>0.94330084903625566</v>
      </c>
      <c r="D14" s="15">
        <v>0.93297397481412347</v>
      </c>
      <c r="E14" s="15">
        <v>0.91200256717498096</v>
      </c>
      <c r="F14" s="15">
        <v>0.92108419613000347</v>
      </c>
      <c r="G14" s="15">
        <v>0.94672397596883595</v>
      </c>
      <c r="H14" s="42">
        <f t="shared" si="0"/>
        <v>0.93045294476786955</v>
      </c>
      <c r="I14" s="15">
        <f t="shared" si="1"/>
        <v>1.3258652949126487E-2</v>
      </c>
    </row>
    <row r="15" spans="1:9" x14ac:dyDescent="0.2">
      <c r="A15" s="14">
        <v>0.91666666666666663</v>
      </c>
      <c r="B15" s="15">
        <v>0.92040680798191965</v>
      </c>
      <c r="C15" s="15">
        <v>0.92021804349104885</v>
      </c>
      <c r="D15" s="15">
        <v>0.92961014162727085</v>
      </c>
      <c r="E15" s="15">
        <v>0.91563257080498461</v>
      </c>
      <c r="F15" s="15">
        <v>0.9222069093114762</v>
      </c>
      <c r="G15" s="15">
        <v>0.94385077114137417</v>
      </c>
      <c r="H15" s="42">
        <f t="shared" si="0"/>
        <v>0.92532087405967911</v>
      </c>
      <c r="I15" s="15">
        <f t="shared" si="1"/>
        <v>1.0153834977596527E-2</v>
      </c>
    </row>
    <row r="16" spans="1:9" x14ac:dyDescent="0.2">
      <c r="A16" s="14">
        <v>1</v>
      </c>
      <c r="B16" s="15">
        <v>0.93893060271419548</v>
      </c>
      <c r="C16" s="15">
        <v>0.93877527010333539</v>
      </c>
      <c r="D16" s="15">
        <v>0.94963649165390118</v>
      </c>
      <c r="E16" s="15">
        <v>0.94636129118887735</v>
      </c>
      <c r="F16" s="15">
        <v>0.94817543339567123</v>
      </c>
      <c r="G16" s="15">
        <v>0.96466044304805165</v>
      </c>
      <c r="H16" s="42">
        <f t="shared" si="0"/>
        <v>0.94775658868400547</v>
      </c>
      <c r="I16" s="15">
        <f t="shared" si="1"/>
        <v>9.486397897160749E-3</v>
      </c>
    </row>
    <row r="17" spans="1:9" x14ac:dyDescent="0.2">
      <c r="A17" s="14">
        <v>1.5</v>
      </c>
      <c r="B17" s="15">
        <v>0.972763787877165</v>
      </c>
      <c r="C17" s="15">
        <v>0.97153277515245395</v>
      </c>
      <c r="D17" s="15">
        <v>0.98133237475080426</v>
      </c>
      <c r="E17" s="15">
        <v>0.97225721363652395</v>
      </c>
      <c r="F17" s="15">
        <v>0.97699909699379883</v>
      </c>
      <c r="G17" s="15">
        <v>0.98024514122554696</v>
      </c>
      <c r="H17" s="42">
        <f t="shared" si="0"/>
        <v>0.97585506493938212</v>
      </c>
      <c r="I17" s="15">
        <f t="shared" si="1"/>
        <v>4.2840452561856172E-3</v>
      </c>
    </row>
    <row r="18" spans="1:9" x14ac:dyDescent="0.2">
      <c r="A18" s="14">
        <v>2</v>
      </c>
      <c r="B18" s="15">
        <v>0.98025835198851774</v>
      </c>
      <c r="C18" s="15">
        <v>0.97849761760034515</v>
      </c>
      <c r="D18" s="15">
        <v>0.98841291382156182</v>
      </c>
      <c r="E18" s="15">
        <v>0.97993370407163516</v>
      </c>
      <c r="F18" s="15">
        <v>0.97870944750527455</v>
      </c>
      <c r="G18" s="15">
        <v>0.98628079523622503</v>
      </c>
      <c r="H18" s="42">
        <f t="shared" si="0"/>
        <v>0.98201547170392667</v>
      </c>
      <c r="I18" s="15">
        <f t="shared" si="1"/>
        <v>4.2390227682560138E-3</v>
      </c>
    </row>
    <row r="19" spans="1:9" x14ac:dyDescent="0.2">
      <c r="A19" s="14">
        <v>3</v>
      </c>
      <c r="B19" s="15">
        <v>0.98424502736688768</v>
      </c>
      <c r="C19" s="15">
        <v>0.97930024771727553</v>
      </c>
      <c r="D19" s="15">
        <v>0.99112541656292097</v>
      </c>
      <c r="E19" s="15">
        <v>0.98529677840022667</v>
      </c>
      <c r="F19" s="15">
        <v>0.97832364625283963</v>
      </c>
      <c r="G19" s="15">
        <v>0.98899080256021055</v>
      </c>
      <c r="H19" s="42">
        <f t="shared" si="0"/>
        <v>0.98454698647672678</v>
      </c>
      <c r="I19" s="15">
        <f t="shared" si="1"/>
        <v>5.0977415032053986E-3</v>
      </c>
    </row>
    <row r="20" spans="1:9" x14ac:dyDescent="0.2">
      <c r="A20" s="14">
        <v>4</v>
      </c>
      <c r="B20" s="15">
        <v>0.9836816229474834</v>
      </c>
      <c r="C20" s="15">
        <v>0.98001660163271176</v>
      </c>
      <c r="D20" s="15">
        <v>0.99051366062550805</v>
      </c>
      <c r="E20" s="15">
        <v>0.98484046759908828</v>
      </c>
      <c r="F20" s="15">
        <v>0.97832154379369829</v>
      </c>
      <c r="G20" s="15">
        <v>0.98866905138465788</v>
      </c>
      <c r="H20" s="42">
        <f t="shared" si="0"/>
        <v>0.9843404913305247</v>
      </c>
      <c r="I20" s="15">
        <f t="shared" si="1"/>
        <v>4.7424104983011016E-3</v>
      </c>
    </row>
    <row r="21" spans="1:9" x14ac:dyDescent="0.2">
      <c r="A21" s="14">
        <v>5</v>
      </c>
      <c r="B21" s="15">
        <v>0.98199676524458823</v>
      </c>
      <c r="C21" s="15">
        <v>0.97634855585403635</v>
      </c>
      <c r="D21" s="15">
        <v>0.99026961782567757</v>
      </c>
      <c r="E21" s="15">
        <v>0.98557329591812348</v>
      </c>
      <c r="F21" s="15">
        <v>0.97452029766616521</v>
      </c>
      <c r="G21" s="15">
        <v>0.98626487352856884</v>
      </c>
      <c r="H21" s="42">
        <f t="shared" si="0"/>
        <v>0.98249556767285995</v>
      </c>
      <c r="I21" s="15">
        <f t="shared" si="1"/>
        <v>6.0951689624979136E-3</v>
      </c>
    </row>
    <row r="22" spans="1:9" x14ac:dyDescent="0.2">
      <c r="A22" s="14">
        <v>10</v>
      </c>
      <c r="B22" s="20">
        <v>0.9818596630284594</v>
      </c>
      <c r="C22" s="20">
        <v>0.97474198840500137</v>
      </c>
      <c r="D22" s="20">
        <v>0.99282052465904091</v>
      </c>
      <c r="E22" s="20">
        <v>0.98586005482557204</v>
      </c>
      <c r="F22" s="20">
        <v>0.97396104353457025</v>
      </c>
      <c r="G22" s="20">
        <v>0.98582304614110883</v>
      </c>
      <c r="H22" s="42">
        <f t="shared" si="0"/>
        <v>0.98251105343229206</v>
      </c>
      <c r="I22" s="15">
        <f t="shared" si="1"/>
        <v>7.2436959229143071E-3</v>
      </c>
    </row>
  </sheetData>
  <mergeCells count="10">
    <mergeCell ref="G3:G4"/>
    <mergeCell ref="H3:H4"/>
    <mergeCell ref="I3:I4"/>
    <mergeCell ref="A2:I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AfCsx3 single-turnover 1-3</vt:lpstr>
      <vt:lpstr>AfCsx3 single-turnover 4-6</vt:lpstr>
      <vt:lpstr>Average 1-6 single-turnover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Januka Athukoralage</dc:creator>
  <cp:lastModifiedBy>Microsoft Office User</cp:lastModifiedBy>
  <dcterms:created xsi:type="dcterms:W3CDTF">2019-06-24T11:40:20Z</dcterms:created>
  <dcterms:modified xsi:type="dcterms:W3CDTF">2020-03-23T09:58:15Z</dcterms:modified>
</cp:coreProperties>
</file>