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ukaathukoralage/Dropbox/Csx3/Data transparency/"/>
    </mc:Choice>
  </mc:AlternateContent>
  <xr:revisionPtr revIDLastSave="0" documentId="13_ncr:1_{7E548FA8-8C2C-4848-A386-C232D9146ED4}" xr6:coauthVersionLast="45" xr6:coauthVersionMax="45" xr10:uidLastSave="{00000000-0000-0000-0000-000000000000}"/>
  <bookViews>
    <workbookView xWindow="16900" yWindow="460" windowWidth="31440" windowHeight="27280" xr2:uid="{4B45AD4D-9701-1D4A-B22E-CF2C238B7B2D}"/>
  </bookViews>
  <sheets>
    <sheet name="AfCsx3 RNA 49-9A cleava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2" i="1" l="1"/>
  <c r="J73" i="1"/>
  <c r="J74" i="1"/>
  <c r="J75" i="1"/>
  <c r="J76" i="1"/>
  <c r="J77" i="1"/>
  <c r="J78" i="1"/>
  <c r="J79" i="1"/>
  <c r="J80" i="1"/>
  <c r="J81" i="1"/>
  <c r="J82" i="1"/>
  <c r="J83" i="1"/>
  <c r="J71" i="1"/>
  <c r="I72" i="1"/>
  <c r="I73" i="1"/>
  <c r="I74" i="1"/>
  <c r="I75" i="1"/>
  <c r="I76" i="1"/>
  <c r="I77" i="1"/>
  <c r="I78" i="1"/>
  <c r="I79" i="1"/>
  <c r="I80" i="1"/>
  <c r="I81" i="1"/>
  <c r="I82" i="1"/>
  <c r="I83" i="1"/>
  <c r="I71" i="1"/>
  <c r="AA4" i="1"/>
  <c r="AA5" i="1"/>
  <c r="AA6" i="1"/>
  <c r="AA7" i="1"/>
  <c r="AA8" i="1"/>
  <c r="AA9" i="1"/>
  <c r="AA10" i="1"/>
  <c r="AA11" i="1"/>
  <c r="AA12" i="1"/>
  <c r="AA13" i="1"/>
  <c r="AA3" i="1"/>
  <c r="Z13" i="1"/>
  <c r="Z4" i="1"/>
  <c r="Z5" i="1"/>
  <c r="Z6" i="1"/>
  <c r="Z7" i="1"/>
  <c r="Z8" i="1"/>
  <c r="Z9" i="1"/>
  <c r="Z10" i="1"/>
  <c r="Z11" i="1"/>
  <c r="Z12" i="1"/>
  <c r="Z3" i="1"/>
  <c r="L72" i="1"/>
  <c r="L73" i="1"/>
  <c r="K74" i="1"/>
  <c r="L74" i="1"/>
  <c r="J38" i="1"/>
  <c r="J39" i="1"/>
  <c r="J40" i="1"/>
  <c r="J41" i="1"/>
  <c r="J42" i="1"/>
  <c r="J43" i="1"/>
  <c r="J44" i="1"/>
  <c r="J45" i="1"/>
  <c r="J46" i="1"/>
  <c r="J47" i="1"/>
  <c r="J48" i="1"/>
  <c r="J49" i="1"/>
  <c r="J37" i="1"/>
  <c r="I38" i="1"/>
  <c r="I39" i="1"/>
  <c r="I40" i="1"/>
  <c r="I41" i="1"/>
  <c r="I42" i="1"/>
  <c r="I43" i="1"/>
  <c r="I44" i="1"/>
  <c r="I45" i="1"/>
  <c r="I46" i="1"/>
  <c r="I47" i="1"/>
  <c r="I48" i="1"/>
  <c r="I49" i="1"/>
  <c r="I37" i="1"/>
  <c r="L39" i="1"/>
  <c r="K12" i="1"/>
  <c r="J15" i="1"/>
  <c r="J4" i="1"/>
  <c r="J5" i="1"/>
  <c r="J6" i="1"/>
  <c r="J7" i="1"/>
  <c r="J8" i="1"/>
  <c r="J9" i="1"/>
  <c r="J10" i="1"/>
  <c r="J11" i="1"/>
  <c r="J12" i="1"/>
  <c r="J13" i="1"/>
  <c r="J14" i="1"/>
  <c r="J3" i="1"/>
  <c r="I15" i="1"/>
  <c r="I4" i="1"/>
  <c r="I5" i="1"/>
  <c r="I6" i="1"/>
  <c r="I7" i="1"/>
  <c r="I8" i="1"/>
  <c r="I9" i="1"/>
  <c r="I10" i="1"/>
  <c r="I11" i="1"/>
  <c r="I12" i="1"/>
  <c r="I13" i="1"/>
  <c r="I14" i="1"/>
  <c r="K14" i="1" s="1"/>
  <c r="M14" i="1" s="1"/>
  <c r="I3" i="1"/>
  <c r="L81" i="1" l="1"/>
  <c r="K3" i="1"/>
  <c r="M3" i="1" s="1"/>
  <c r="K75" i="1"/>
  <c r="K71" i="1"/>
  <c r="K78" i="1"/>
  <c r="L76" i="1"/>
  <c r="K77" i="1"/>
  <c r="K76" i="1"/>
  <c r="M76" i="1" s="1"/>
  <c r="L79" i="1"/>
  <c r="K81" i="1"/>
  <c r="L82" i="1"/>
  <c r="L83" i="1"/>
  <c r="L80" i="1"/>
  <c r="L71" i="1"/>
  <c r="K80" i="1"/>
  <c r="K79" i="1"/>
  <c r="K72" i="1"/>
  <c r="K82" i="1"/>
  <c r="M82" i="1" s="1"/>
  <c r="L77" i="1"/>
  <c r="L75" i="1"/>
  <c r="L78" i="1"/>
  <c r="K83" i="1"/>
  <c r="M83" i="1" s="1"/>
  <c r="K73" i="1"/>
  <c r="M73" i="1" s="1"/>
  <c r="M12" i="1"/>
  <c r="K8" i="1"/>
  <c r="M8" i="1" s="1"/>
  <c r="L7" i="1"/>
  <c r="L14" i="1"/>
  <c r="K13" i="1"/>
  <c r="M13" i="1" s="1"/>
  <c r="K6" i="1"/>
  <c r="M6" i="1" s="1"/>
  <c r="K15" i="1"/>
  <c r="M15" i="1" s="1"/>
  <c r="L3" i="1"/>
  <c r="L4" i="1"/>
  <c r="L42" i="1"/>
  <c r="L41" i="1"/>
  <c r="L40" i="1"/>
  <c r="L47" i="1"/>
  <c r="L37" i="1"/>
  <c r="L43" i="1"/>
  <c r="K37" i="1"/>
  <c r="L44" i="1"/>
  <c r="K44" i="1"/>
  <c r="L49" i="1"/>
  <c r="K46" i="1"/>
  <c r="K38" i="1"/>
  <c r="M38" i="1" s="1"/>
  <c r="K47" i="1"/>
  <c r="K45" i="1"/>
  <c r="L48" i="1"/>
  <c r="K40" i="1"/>
  <c r="K49" i="1"/>
  <c r="L45" i="1"/>
  <c r="K41" i="1"/>
  <c r="K39" i="1"/>
  <c r="L46" i="1"/>
  <c r="L38" i="1"/>
  <c r="K48" i="1"/>
  <c r="M48" i="1" s="1"/>
  <c r="K43" i="1"/>
  <c r="M43" i="1" s="1"/>
  <c r="K42" i="1"/>
  <c r="L12" i="1"/>
  <c r="L15" i="1"/>
  <c r="L11" i="1"/>
  <c r="L13" i="1"/>
  <c r="K9" i="1"/>
  <c r="M9" i="1" s="1"/>
  <c r="K11" i="1"/>
  <c r="M11" i="1" s="1"/>
  <c r="L9" i="1"/>
  <c r="K10" i="1"/>
  <c r="M10" i="1" s="1"/>
  <c r="L8" i="1"/>
  <c r="K7" i="1"/>
  <c r="M7" i="1" s="1"/>
  <c r="L10" i="1"/>
  <c r="K5" i="1"/>
  <c r="M5" i="1" s="1"/>
  <c r="K4" i="1"/>
  <c r="M4" i="1" s="1"/>
  <c r="L6" i="1"/>
  <c r="L5" i="1"/>
  <c r="M81" i="1" l="1"/>
  <c r="M80" i="1"/>
  <c r="M75" i="1"/>
  <c r="M77" i="1"/>
  <c r="M72" i="1"/>
  <c r="M78" i="1"/>
  <c r="M79" i="1"/>
  <c r="M74" i="1"/>
  <c r="M71" i="1"/>
  <c r="M45" i="1"/>
  <c r="M49" i="1"/>
  <c r="M40" i="1"/>
  <c r="M42" i="1"/>
  <c r="M47" i="1"/>
  <c r="M46" i="1"/>
  <c r="M44" i="1"/>
  <c r="M39" i="1"/>
  <c r="M41" i="1"/>
  <c r="M37" i="1"/>
</calcChain>
</file>

<file path=xl/sharedStrings.xml><?xml version="1.0" encoding="utf-8"?>
<sst xmlns="http://schemas.openxmlformats.org/spreadsheetml/2006/main" count="73" uniqueCount="25">
  <si>
    <t>Replicate 1</t>
  </si>
  <si>
    <t>Uncut RNA</t>
  </si>
  <si>
    <t>Cut RNA</t>
  </si>
  <si>
    <t>Area</t>
  </si>
  <si>
    <t>Mean</t>
  </si>
  <si>
    <t xml:space="preserve">Min </t>
  </si>
  <si>
    <t>Max</t>
  </si>
  <si>
    <t>Background</t>
  </si>
  <si>
    <t>Control (90)</t>
  </si>
  <si>
    <t>D69A (90)</t>
  </si>
  <si>
    <t>Time (min)</t>
  </si>
  <si>
    <t>Uncut (area and background adjusted)</t>
  </si>
  <si>
    <t>Cut (area and background adjusted)</t>
  </si>
  <si>
    <t>Fraction cut</t>
  </si>
  <si>
    <t>Starting substrate actual</t>
  </si>
  <si>
    <t>Replicate 2</t>
  </si>
  <si>
    <t>Replicate 3</t>
  </si>
  <si>
    <t xml:space="preserve">Average </t>
  </si>
  <si>
    <t>SD</t>
  </si>
  <si>
    <t>Technical replicate 1</t>
  </si>
  <si>
    <t>Technical replicate 2</t>
  </si>
  <si>
    <t>Technical replicate 3</t>
  </si>
  <si>
    <t>D69A Csx3 variant (90)</t>
  </si>
  <si>
    <t xml:space="preserve">Fraction cut compared to 90 min set as 100% cut </t>
  </si>
  <si>
    <t>Average of replicates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</si>
</sst>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1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wrapText="1"/>
    </xf>
    <xf numFmtId="0" fontId="0" fillId="2" borderId="0" xfId="0" applyNumberFormat="1" applyFill="1"/>
    <xf numFmtId="0" fontId="0" fillId="2" borderId="0" xfId="0" applyNumberFormat="1" applyFill="1" applyAlignment="1">
      <alignment wrapText="1"/>
    </xf>
    <xf numFmtId="0" fontId="0" fillId="2" borderId="0" xfId="0" applyNumberFormat="1" applyFill="1" applyAlignment="1">
      <alignment horizontal="center" wrapText="1"/>
    </xf>
    <xf numFmtId="0" fontId="1" fillId="2" borderId="0" xfId="0" applyFont="1" applyFill="1"/>
    <xf numFmtId="0" fontId="2" fillId="2" borderId="0" xfId="0" applyNumberFormat="1" applyFont="1" applyFill="1" applyAlignment="1">
      <alignment horizontal="center"/>
    </xf>
    <xf numFmtId="0" fontId="2" fillId="3" borderId="0" xfId="0" applyNumberFormat="1" applyFont="1" applyFill="1" applyAlignment="1">
      <alignment horizontal="center"/>
    </xf>
    <xf numFmtId="0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200" b="1"/>
              <a:t>8 uM dimer AfCsx3, 50 nM RNA 49-9A, 2 mM MnCl2,</a:t>
            </a:r>
          </a:p>
          <a:p>
            <a:pPr>
              <a:defRPr b="1"/>
            </a:pPr>
            <a:r>
              <a:rPr lang="en-GB" sz="1200" b="1"/>
              <a:t>50 °C, technical replicate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4"/>
            <c:spPr>
              <a:solidFill>
                <a:srgbClr val="00B0F0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'AfCsx3 RNA 49-9A cleavage'!$H$4:$H$14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50</c:v>
                </c:pt>
                <c:pt idx="9">
                  <c:v>60</c:v>
                </c:pt>
                <c:pt idx="10">
                  <c:v>90</c:v>
                </c:pt>
              </c:numCache>
            </c:numRef>
          </c:xVal>
          <c:yVal>
            <c:numRef>
              <c:f>'AfCsx3 RNA 49-9A cleavage'!$M$4:$M$14</c:f>
              <c:numCache>
                <c:formatCode>General</c:formatCode>
                <c:ptCount val="11"/>
                <c:pt idx="0">
                  <c:v>0.10646169669658782</c:v>
                </c:pt>
                <c:pt idx="1">
                  <c:v>0.15850256561349421</c:v>
                </c:pt>
                <c:pt idx="2">
                  <c:v>0.20252109324387185</c:v>
                </c:pt>
                <c:pt idx="3">
                  <c:v>0.26548034919979968</c:v>
                </c:pt>
                <c:pt idx="4">
                  <c:v>0.31922001812777501</c:v>
                </c:pt>
                <c:pt idx="5">
                  <c:v>0.36954675156149408</c:v>
                </c:pt>
                <c:pt idx="6">
                  <c:v>0.43391359218738623</c:v>
                </c:pt>
                <c:pt idx="7">
                  <c:v>0.51332245039088709</c:v>
                </c:pt>
                <c:pt idx="8">
                  <c:v>0.64575897503725488</c:v>
                </c:pt>
                <c:pt idx="9">
                  <c:v>0.70596169150573573</c:v>
                </c:pt>
                <c:pt idx="1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58-D04D-895C-95EA382C9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5026240"/>
        <c:axId val="1435027872"/>
      </c:scatterChart>
      <c:valAx>
        <c:axId val="1435026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5027872"/>
        <c:crosses val="autoZero"/>
        <c:crossBetween val="midCat"/>
      </c:valAx>
      <c:valAx>
        <c:axId val="143502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Fraction of RNA cut</a:t>
                </a:r>
              </a:p>
            </c:rich>
          </c:tx>
          <c:layout>
            <c:manualLayout>
              <c:xMode val="edge"/>
              <c:yMode val="edge"/>
              <c:x val="1.0708384960537071E-2"/>
              <c:y val="0.17719569143216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5026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200" b="1"/>
              <a:t>8 uM dimer AfCsx3, 50 nM RNA 49-9A, 2 mM MnCl2,</a:t>
            </a:r>
          </a:p>
          <a:p>
            <a:pPr>
              <a:defRPr b="1"/>
            </a:pPr>
            <a:r>
              <a:rPr lang="en-GB" sz="1200" b="1"/>
              <a:t>50 °C, technical replicate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4"/>
            <c:spPr>
              <a:solidFill>
                <a:srgbClr val="00B0F0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'AfCsx3 RNA 49-9A cleavage'!$H$38:$H$48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50</c:v>
                </c:pt>
                <c:pt idx="9">
                  <c:v>60</c:v>
                </c:pt>
                <c:pt idx="10">
                  <c:v>90</c:v>
                </c:pt>
              </c:numCache>
            </c:numRef>
          </c:xVal>
          <c:yVal>
            <c:numRef>
              <c:f>'AfCsx3 RNA 49-9A cleavage'!$M$38:$M$48</c:f>
              <c:numCache>
                <c:formatCode>General</c:formatCode>
                <c:ptCount val="11"/>
                <c:pt idx="0">
                  <c:v>0.11286934014236535</c:v>
                </c:pt>
                <c:pt idx="1">
                  <c:v>0.16660202004621963</c:v>
                </c:pt>
                <c:pt idx="2">
                  <c:v>0.2351689554821681</c:v>
                </c:pt>
                <c:pt idx="3">
                  <c:v>0.30906914828270077</c:v>
                </c:pt>
                <c:pt idx="4">
                  <c:v>0.35160415060549433</c:v>
                </c:pt>
                <c:pt idx="5">
                  <c:v>0.40714629631618104</c:v>
                </c:pt>
                <c:pt idx="6">
                  <c:v>0.48597152000018001</c:v>
                </c:pt>
                <c:pt idx="7">
                  <c:v>0.54706103136636874</c:v>
                </c:pt>
                <c:pt idx="8">
                  <c:v>0.69321161229190065</c:v>
                </c:pt>
                <c:pt idx="9">
                  <c:v>0.76630384133409679</c:v>
                </c:pt>
                <c:pt idx="1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76-414E-82EA-4BDB0B16F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5026240"/>
        <c:axId val="1435027872"/>
      </c:scatterChart>
      <c:valAx>
        <c:axId val="1435026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5027872"/>
        <c:crosses val="autoZero"/>
        <c:crossBetween val="midCat"/>
      </c:valAx>
      <c:valAx>
        <c:axId val="143502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Fraction of RNA cut</a:t>
                </a:r>
              </a:p>
            </c:rich>
          </c:tx>
          <c:layout>
            <c:manualLayout>
              <c:xMode val="edge"/>
              <c:yMode val="edge"/>
              <c:x val="1.0708384960537071E-2"/>
              <c:y val="0.17719569143216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5026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200" b="1"/>
              <a:t>8 uM dimer AfCsx3, 50 nM RNA 49-9A, 2 mM MnCl2,</a:t>
            </a:r>
          </a:p>
          <a:p>
            <a:pPr>
              <a:defRPr b="1"/>
            </a:pPr>
            <a:r>
              <a:rPr lang="en-GB" sz="1200" b="1"/>
              <a:t>50 °C, technical replicate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4"/>
            <c:spPr>
              <a:solidFill>
                <a:srgbClr val="00B0F0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'AfCsx3 RNA 49-9A cleavage'!$H$72:$H$82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50</c:v>
                </c:pt>
                <c:pt idx="9">
                  <c:v>60</c:v>
                </c:pt>
                <c:pt idx="10">
                  <c:v>90</c:v>
                </c:pt>
              </c:numCache>
            </c:numRef>
          </c:xVal>
          <c:yVal>
            <c:numRef>
              <c:f>'AfCsx3 RNA 49-9A cleavage'!$M$72:$M$82</c:f>
              <c:numCache>
                <c:formatCode>General</c:formatCode>
                <c:ptCount val="11"/>
                <c:pt idx="0">
                  <c:v>9.4885866438352215E-2</c:v>
                </c:pt>
                <c:pt idx="1">
                  <c:v>0.15319829629925066</c:v>
                </c:pt>
                <c:pt idx="2">
                  <c:v>0.19530501885357135</c:v>
                </c:pt>
                <c:pt idx="3">
                  <c:v>0.24790621315380049</c:v>
                </c:pt>
                <c:pt idx="4">
                  <c:v>0.29667730132130204</c:v>
                </c:pt>
                <c:pt idx="5">
                  <c:v>0.34859385933579418</c:v>
                </c:pt>
                <c:pt idx="6">
                  <c:v>0.42067657304215661</c:v>
                </c:pt>
                <c:pt idx="7">
                  <c:v>0.47416961875245023</c:v>
                </c:pt>
                <c:pt idx="8">
                  <c:v>0.60754500792185151</c:v>
                </c:pt>
                <c:pt idx="9">
                  <c:v>0.72742357270586011</c:v>
                </c:pt>
                <c:pt idx="1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07-E84A-A7C5-9C574EB55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5026240"/>
        <c:axId val="1435027872"/>
      </c:scatterChart>
      <c:valAx>
        <c:axId val="1435026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5027872"/>
        <c:crosses val="autoZero"/>
        <c:crossBetween val="midCat"/>
      </c:valAx>
      <c:valAx>
        <c:axId val="143502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Fraction of RNA cut</a:t>
                </a:r>
              </a:p>
            </c:rich>
          </c:tx>
          <c:layout>
            <c:manualLayout>
              <c:xMode val="edge"/>
              <c:yMode val="edge"/>
              <c:x val="1.0708384960537071E-2"/>
              <c:y val="0.17719569143216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5026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200" b="1"/>
              <a:t>8 uM dimer AfCsx3, 50 nM</a:t>
            </a:r>
            <a:r>
              <a:rPr lang="en-GB" sz="1200" b="1" baseline="0"/>
              <a:t> </a:t>
            </a:r>
            <a:r>
              <a:rPr lang="en-GB" sz="1200" b="1"/>
              <a:t>RNA 49-9A, 2 mM MnCl2,</a:t>
            </a:r>
          </a:p>
          <a:p>
            <a:pPr>
              <a:defRPr b="1"/>
            </a:pPr>
            <a:r>
              <a:rPr lang="en-GB" sz="1200" b="1"/>
              <a:t>50 °C, average of three technical replicates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00B0F0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'AfCsx3 RNA 49-9A cleavage'!$AA$3:$AA$13</c:f>
                <c:numCache>
                  <c:formatCode>General</c:formatCode>
                  <c:ptCount val="11"/>
                  <c:pt idx="0">
                    <c:v>9.1146682802925854E-3</c:v>
                  </c:pt>
                  <c:pt idx="1">
                    <c:v>6.7502622831867422E-3</c:v>
                  </c:pt>
                  <c:pt idx="2">
                    <c:v>2.1241029800309816E-2</c:v>
                  </c:pt>
                  <c:pt idx="3">
                    <c:v>3.1490046831855911E-2</c:v>
                  </c:pt>
                  <c:pt idx="4">
                    <c:v>2.7609976728348539E-2</c:v>
                  </c:pt>
                  <c:pt idx="5">
                    <c:v>2.9667988738491861E-2</c:v>
                  </c:pt>
                  <c:pt idx="6">
                    <c:v>3.451733048355158E-2</c:v>
                  </c:pt>
                  <c:pt idx="7">
                    <c:v>3.6479204359925931E-2</c:v>
                  </c:pt>
                  <c:pt idx="8">
                    <c:v>4.2916250165123251E-2</c:v>
                  </c:pt>
                  <c:pt idx="9">
                    <c:v>3.0587205056909202E-2</c:v>
                  </c:pt>
                  <c:pt idx="10">
                    <c:v>0</c:v>
                  </c:pt>
                </c:numCache>
              </c:numRef>
            </c:plus>
            <c:minus>
              <c:numRef>
                <c:f>'AfCsx3 RNA 49-9A cleavage'!$AA$3:$AA$13</c:f>
                <c:numCache>
                  <c:formatCode>General</c:formatCode>
                  <c:ptCount val="11"/>
                  <c:pt idx="0">
                    <c:v>9.1146682802925854E-3</c:v>
                  </c:pt>
                  <c:pt idx="1">
                    <c:v>6.7502622831867422E-3</c:v>
                  </c:pt>
                  <c:pt idx="2">
                    <c:v>2.1241029800309816E-2</c:v>
                  </c:pt>
                  <c:pt idx="3">
                    <c:v>3.1490046831855911E-2</c:v>
                  </c:pt>
                  <c:pt idx="4">
                    <c:v>2.7609976728348539E-2</c:v>
                  </c:pt>
                  <c:pt idx="5">
                    <c:v>2.9667988738491861E-2</c:v>
                  </c:pt>
                  <c:pt idx="6">
                    <c:v>3.451733048355158E-2</c:v>
                  </c:pt>
                  <c:pt idx="7">
                    <c:v>3.6479204359925931E-2</c:v>
                  </c:pt>
                  <c:pt idx="8">
                    <c:v>4.2916250165123251E-2</c:v>
                  </c:pt>
                  <c:pt idx="9">
                    <c:v>3.0587205056909202E-2</c:v>
                  </c:pt>
                  <c:pt idx="10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'AfCsx3 RNA 49-9A cleavage'!$V$3:$V$13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50</c:v>
                </c:pt>
                <c:pt idx="9">
                  <c:v>60</c:v>
                </c:pt>
                <c:pt idx="10">
                  <c:v>90</c:v>
                </c:pt>
              </c:numCache>
            </c:numRef>
          </c:xVal>
          <c:yVal>
            <c:numRef>
              <c:f>'AfCsx3 RNA 49-9A cleavage'!$Z$3:$Z$13</c:f>
              <c:numCache>
                <c:formatCode>General</c:formatCode>
                <c:ptCount val="11"/>
                <c:pt idx="0">
                  <c:v>0.1047389677591018</c:v>
                </c:pt>
                <c:pt idx="1">
                  <c:v>0.1594342939863215</c:v>
                </c:pt>
                <c:pt idx="2">
                  <c:v>0.21099835585987045</c:v>
                </c:pt>
                <c:pt idx="3">
                  <c:v>0.27415190354543367</c:v>
                </c:pt>
                <c:pt idx="4">
                  <c:v>0.32250049001819048</c:v>
                </c:pt>
                <c:pt idx="5">
                  <c:v>0.37509563573782306</c:v>
                </c:pt>
                <c:pt idx="6">
                  <c:v>0.4468538950765743</c:v>
                </c:pt>
                <c:pt idx="7">
                  <c:v>0.51151770016990195</c:v>
                </c:pt>
                <c:pt idx="8">
                  <c:v>0.64883853175033568</c:v>
                </c:pt>
                <c:pt idx="9">
                  <c:v>0.73322970184856417</c:v>
                </c:pt>
                <c:pt idx="1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FD-BA4F-B1D2-D2CC00E50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5026240"/>
        <c:axId val="1435027872"/>
      </c:scatterChart>
      <c:valAx>
        <c:axId val="1435026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5027872"/>
        <c:crosses val="autoZero"/>
        <c:crossBetween val="midCat"/>
      </c:valAx>
      <c:valAx>
        <c:axId val="143502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Fraction of RNA cut</a:t>
                </a:r>
              </a:p>
            </c:rich>
          </c:tx>
          <c:layout>
            <c:manualLayout>
              <c:xMode val="edge"/>
              <c:yMode val="edge"/>
              <c:x val="1.0708384960537071E-2"/>
              <c:y val="0.17719569143216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5026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10934</xdr:colOff>
      <xdr:row>0</xdr:row>
      <xdr:rowOff>201498</xdr:rowOff>
    </xdr:from>
    <xdr:to>
      <xdr:col>19</xdr:col>
      <xdr:colOff>640080</xdr:colOff>
      <xdr:row>14</xdr:row>
      <xdr:rowOff>172720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FB0354-EF9E-0544-A844-FA789D182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25400</xdr:colOff>
      <xdr:row>35</xdr:row>
      <xdr:rowOff>25400</xdr:rowOff>
    </xdr:from>
    <xdr:to>
      <xdr:col>19</xdr:col>
      <xdr:colOff>654546</xdr:colOff>
      <xdr:row>48</xdr:row>
      <xdr:rowOff>199822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23B39AB-CE8B-0B4B-9F73-E4E3FFA377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69</xdr:row>
      <xdr:rowOff>0</xdr:rowOff>
    </xdr:from>
    <xdr:to>
      <xdr:col>19</xdr:col>
      <xdr:colOff>629146</xdr:colOff>
      <xdr:row>82</xdr:row>
      <xdr:rowOff>174422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85E9652-E539-F340-80CB-DEB34D1380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0</xdr:colOff>
      <xdr:row>14</xdr:row>
      <xdr:rowOff>88900</xdr:rowOff>
    </xdr:from>
    <xdr:to>
      <xdr:col>27</xdr:col>
      <xdr:colOff>0</xdr:colOff>
      <xdr:row>31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25BAD07-F712-EA4B-A110-C2308EC346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0D9F6-7A84-5442-B747-B0B370DBF504}">
  <dimension ref="A1:AA107"/>
  <sheetViews>
    <sheetView tabSelected="1" topLeftCell="E1" zoomScale="72" zoomScaleNormal="72" workbookViewId="0">
      <selection activeCell="R24" sqref="R24"/>
    </sheetView>
  </sheetViews>
  <sheetFormatPr baseColWidth="10" defaultRowHeight="16" x14ac:dyDescent="0.2"/>
  <cols>
    <col min="1" max="5" width="11" style="2" bestFit="1" customWidth="1"/>
    <col min="6" max="7" width="10.83203125" style="2"/>
    <col min="8" max="8" width="11" style="2" bestFit="1" customWidth="1"/>
    <col min="9" max="10" width="11.6640625" style="2" bestFit="1" customWidth="1"/>
    <col min="11" max="11" width="11" style="2" bestFit="1" customWidth="1"/>
    <col min="12" max="12" width="12.6640625" style="2" hidden="1" customWidth="1"/>
    <col min="13" max="16384" width="10.83203125" style="2"/>
  </cols>
  <sheetData>
    <row r="1" spans="1:27" x14ac:dyDescent="0.2">
      <c r="A1" s="4" t="s">
        <v>19</v>
      </c>
      <c r="B1" s="4" t="s">
        <v>3</v>
      </c>
      <c r="C1" s="4" t="s">
        <v>4</v>
      </c>
      <c r="D1" s="4" t="s">
        <v>5</v>
      </c>
      <c r="E1" s="4" t="s">
        <v>6</v>
      </c>
      <c r="H1" s="8" t="s">
        <v>19</v>
      </c>
      <c r="I1" s="8"/>
      <c r="J1" s="8"/>
      <c r="K1" s="8"/>
      <c r="L1" s="8"/>
      <c r="M1" s="8"/>
      <c r="V1" s="9" t="s">
        <v>24</v>
      </c>
      <c r="W1" s="9"/>
      <c r="X1" s="9"/>
      <c r="Y1" s="9"/>
      <c r="Z1" s="9"/>
      <c r="AA1" s="9"/>
    </row>
    <row r="2" spans="1:27" ht="85" x14ac:dyDescent="0.2">
      <c r="A2" s="4" t="s">
        <v>1</v>
      </c>
      <c r="B2" s="4"/>
      <c r="C2" s="4"/>
      <c r="D2" s="4"/>
      <c r="E2" s="4"/>
      <c r="H2" s="4" t="s">
        <v>10</v>
      </c>
      <c r="I2" s="5" t="s">
        <v>11</v>
      </c>
      <c r="J2" s="5" t="s">
        <v>12</v>
      </c>
      <c r="K2" s="4" t="s">
        <v>13</v>
      </c>
      <c r="L2" s="6" t="s">
        <v>14</v>
      </c>
      <c r="M2" s="5" t="s">
        <v>23</v>
      </c>
      <c r="N2" s="3"/>
      <c r="V2" s="4" t="s">
        <v>10</v>
      </c>
      <c r="W2" s="4" t="s">
        <v>0</v>
      </c>
      <c r="X2" s="4" t="s">
        <v>15</v>
      </c>
      <c r="Y2" s="7" t="s">
        <v>16</v>
      </c>
      <c r="Z2" s="10" t="s">
        <v>17</v>
      </c>
      <c r="AA2" s="4" t="s">
        <v>18</v>
      </c>
    </row>
    <row r="3" spans="1:27" x14ac:dyDescent="0.2">
      <c r="A3" s="4" t="s">
        <v>7</v>
      </c>
      <c r="B3" s="2">
        <v>8.3680000000000002E-6</v>
      </c>
      <c r="C3" s="2">
        <v>0.315</v>
      </c>
      <c r="D3" s="2">
        <v>2.3280000000000001E-5</v>
      </c>
      <c r="E3" s="2">
        <v>63.774999999999999</v>
      </c>
      <c r="H3" s="4" t="s">
        <v>8</v>
      </c>
      <c r="I3" s="2">
        <f>(C4-$C$3)/B4</f>
        <v>89766132.887189284</v>
      </c>
      <c r="J3" s="2">
        <f>(C20-$C$19)/B20</f>
        <v>1555183.703164787</v>
      </c>
      <c r="K3" s="2">
        <f>J3/(J3+I3)</f>
        <v>1.7029799407524696E-2</v>
      </c>
      <c r="L3" s="2">
        <f>J3+I3</f>
        <v>91321316.59035407</v>
      </c>
      <c r="M3" s="2">
        <f>K3/$K$14</f>
        <v>3.4666690923196547E-2</v>
      </c>
      <c r="V3" s="4">
        <v>5</v>
      </c>
      <c r="W3" s="2">
        <v>0.10646169669658782</v>
      </c>
      <c r="X3" s="2">
        <v>0.11286934014236535</v>
      </c>
      <c r="Y3" s="2">
        <v>9.4885866438352215E-2</v>
      </c>
      <c r="Z3" s="10">
        <f>AVERAGE(W3:Y3)</f>
        <v>0.1047389677591018</v>
      </c>
      <c r="AA3" s="2">
        <f>STDEV(W3:Y3)</f>
        <v>9.1146682802925854E-3</v>
      </c>
    </row>
    <row r="4" spans="1:27" x14ac:dyDescent="0.2">
      <c r="A4" s="4" t="s">
        <v>8</v>
      </c>
      <c r="B4" s="2">
        <v>8.3680000000000002E-6</v>
      </c>
      <c r="C4" s="2">
        <v>751.47799999999995</v>
      </c>
      <c r="D4" s="2">
        <v>1.526</v>
      </c>
      <c r="E4" s="2">
        <v>2376.1390000000001</v>
      </c>
      <c r="H4" s="4">
        <v>5</v>
      </c>
      <c r="I4" s="2">
        <f t="shared" ref="I4:I14" si="0">(C5-$C$3)/B5</f>
        <v>94812978.01147227</v>
      </c>
      <c r="J4" s="2">
        <f t="shared" ref="J4:J14" si="1">(C21-$C$19)/B21</f>
        <v>5232229.901782467</v>
      </c>
      <c r="K4" s="2">
        <f>J4/(J4+I4)</f>
        <v>5.2298655886837957E-2</v>
      </c>
      <c r="L4" s="2">
        <f>J4+I4</f>
        <v>100045207.91325474</v>
      </c>
      <c r="M4" s="2">
        <f t="shared" ref="M4:M14" si="2">K4/$K$14</f>
        <v>0.10646169669658782</v>
      </c>
      <c r="V4" s="4">
        <v>10</v>
      </c>
      <c r="W4" s="2">
        <v>0.15850256561349421</v>
      </c>
      <c r="X4" s="2">
        <v>0.16660202004621963</v>
      </c>
      <c r="Y4" s="2">
        <v>0.15319829629925066</v>
      </c>
      <c r="Z4" s="10">
        <f t="shared" ref="Z4:Z12" si="3">AVERAGE(W4:Y4)</f>
        <v>0.1594342939863215</v>
      </c>
      <c r="AA4" s="2">
        <f t="shared" ref="AA4:AA13" si="4">STDEV(W4:Y4)</f>
        <v>6.7502622831867422E-3</v>
      </c>
    </row>
    <row r="5" spans="1:27" x14ac:dyDescent="0.2">
      <c r="A5" s="4">
        <v>5</v>
      </c>
      <c r="B5" s="2">
        <v>8.3680000000000002E-6</v>
      </c>
      <c r="C5" s="2">
        <v>793.71</v>
      </c>
      <c r="D5" s="2">
        <v>2.8359999999999999</v>
      </c>
      <c r="E5" s="2">
        <v>2357.3589999999999</v>
      </c>
      <c r="H5" s="4">
        <v>10</v>
      </c>
      <c r="I5" s="2">
        <f t="shared" si="0"/>
        <v>70110659.655831724</v>
      </c>
      <c r="J5" s="2">
        <f t="shared" si="1"/>
        <v>5920007.2753728637</v>
      </c>
      <c r="K5" s="2">
        <f>J5/(J5+I5)</f>
        <v>7.7863413729219413E-2</v>
      </c>
      <c r="L5" s="2">
        <f t="shared" ref="L5:L15" si="5">J5+I5</f>
        <v>76030666.931204587</v>
      </c>
      <c r="M5" s="2">
        <f t="shared" si="2"/>
        <v>0.15850256561349421</v>
      </c>
      <c r="V5" s="4">
        <v>15</v>
      </c>
      <c r="W5" s="2">
        <v>0.20252109324387185</v>
      </c>
      <c r="X5" s="2">
        <v>0.2351689554821681</v>
      </c>
      <c r="Y5" s="2">
        <v>0.19530501885357135</v>
      </c>
      <c r="Z5" s="10">
        <f t="shared" si="3"/>
        <v>0.21099835585987045</v>
      </c>
      <c r="AA5" s="2">
        <f t="shared" si="4"/>
        <v>2.1241029800309816E-2</v>
      </c>
    </row>
    <row r="6" spans="1:27" x14ac:dyDescent="0.2">
      <c r="A6" s="4">
        <v>10</v>
      </c>
      <c r="B6" s="2">
        <v>8.3680000000000002E-6</v>
      </c>
      <c r="C6" s="2">
        <v>587.00099999999998</v>
      </c>
      <c r="D6" s="2">
        <v>1.3979999999999999</v>
      </c>
      <c r="E6" s="2">
        <v>2027.713</v>
      </c>
      <c r="H6" s="4">
        <v>15</v>
      </c>
      <c r="I6" s="2">
        <f t="shared" si="0"/>
        <v>56360898.661567874</v>
      </c>
      <c r="J6" s="2">
        <f t="shared" si="1"/>
        <v>6226664.2415423803</v>
      </c>
      <c r="K6" s="2">
        <f t="shared" ref="K6:K15" si="6">J6/(J6+I6)</f>
        <v>9.9487245591934531E-2</v>
      </c>
      <c r="L6" s="2">
        <f t="shared" si="5"/>
        <v>62587562.903110251</v>
      </c>
      <c r="M6" s="2">
        <f t="shared" si="2"/>
        <v>0.20252109324387185</v>
      </c>
      <c r="V6" s="4">
        <v>20</v>
      </c>
      <c r="W6" s="2">
        <v>0.26548034919979968</v>
      </c>
      <c r="X6" s="2">
        <v>0.30906914828270077</v>
      </c>
      <c r="Y6" s="2">
        <v>0.24790621315380049</v>
      </c>
      <c r="Z6" s="10">
        <f t="shared" si="3"/>
        <v>0.27415190354543367</v>
      </c>
      <c r="AA6" s="2">
        <f t="shared" si="4"/>
        <v>3.1490046831855911E-2</v>
      </c>
    </row>
    <row r="7" spans="1:27" x14ac:dyDescent="0.2">
      <c r="A7" s="4">
        <v>15</v>
      </c>
      <c r="B7" s="2">
        <v>8.3680000000000002E-6</v>
      </c>
      <c r="C7" s="2">
        <v>471.94299999999998</v>
      </c>
      <c r="D7" s="2">
        <v>0.95</v>
      </c>
      <c r="E7" s="2">
        <v>1575.941</v>
      </c>
      <c r="H7" s="4">
        <v>20</v>
      </c>
      <c r="I7" s="2">
        <f t="shared" si="0"/>
        <v>51742232.313575521</v>
      </c>
      <c r="J7" s="2">
        <f t="shared" si="1"/>
        <v>7760021.8261185894</v>
      </c>
      <c r="K7" s="2">
        <f t="shared" si="6"/>
        <v>0.13041559413699352</v>
      </c>
      <c r="L7" s="2">
        <f t="shared" si="5"/>
        <v>59502254.13969411</v>
      </c>
      <c r="M7" s="2">
        <f t="shared" si="2"/>
        <v>0.26548034919979968</v>
      </c>
      <c r="V7" s="4">
        <v>25</v>
      </c>
      <c r="W7" s="2">
        <v>0.31922001812777501</v>
      </c>
      <c r="X7" s="2">
        <v>0.35160415060549433</v>
      </c>
      <c r="Y7" s="2">
        <v>0.29667730132130204</v>
      </c>
      <c r="Z7" s="10">
        <f t="shared" si="3"/>
        <v>0.32250049001819048</v>
      </c>
      <c r="AA7" s="2">
        <f t="shared" si="4"/>
        <v>2.7609976728348539E-2</v>
      </c>
    </row>
    <row r="8" spans="1:27" x14ac:dyDescent="0.2">
      <c r="A8" s="4">
        <v>20</v>
      </c>
      <c r="B8" s="2">
        <v>8.3680000000000002E-6</v>
      </c>
      <c r="C8" s="2">
        <v>433.29399999999998</v>
      </c>
      <c r="D8" s="2">
        <v>1.2</v>
      </c>
      <c r="E8" s="2">
        <v>1604.4190000000001</v>
      </c>
      <c r="H8" s="4">
        <v>25</v>
      </c>
      <c r="I8" s="2">
        <f t="shared" si="0"/>
        <v>44852413.957934991</v>
      </c>
      <c r="J8" s="2">
        <f t="shared" si="1"/>
        <v>8341615.1327755554</v>
      </c>
      <c r="K8" s="2">
        <f t="shared" si="6"/>
        <v>0.15681487707108616</v>
      </c>
      <c r="L8" s="2">
        <f t="shared" si="5"/>
        <v>53194029.090710543</v>
      </c>
      <c r="M8" s="2">
        <f t="shared" si="2"/>
        <v>0.31922001812777501</v>
      </c>
      <c r="V8" s="4">
        <v>30</v>
      </c>
      <c r="W8" s="2">
        <v>0.36954675156149408</v>
      </c>
      <c r="X8" s="2">
        <v>0.40714629631618104</v>
      </c>
      <c r="Y8" s="2">
        <v>0.34859385933579418</v>
      </c>
      <c r="Z8" s="10">
        <f t="shared" si="3"/>
        <v>0.37509563573782306</v>
      </c>
      <c r="AA8" s="2">
        <f t="shared" si="4"/>
        <v>2.9667988738491861E-2</v>
      </c>
    </row>
    <row r="9" spans="1:27" x14ac:dyDescent="0.2">
      <c r="A9" s="4">
        <v>25</v>
      </c>
      <c r="B9" s="2">
        <v>8.3680000000000002E-6</v>
      </c>
      <c r="C9" s="2">
        <v>375.64</v>
      </c>
      <c r="D9" s="2">
        <v>0.28199999999999997</v>
      </c>
      <c r="E9" s="2">
        <v>1324.0820000000001</v>
      </c>
      <c r="H9" s="4">
        <v>30</v>
      </c>
      <c r="I9" s="2">
        <f t="shared" si="0"/>
        <v>38869383.365200765</v>
      </c>
      <c r="J9" s="2">
        <f t="shared" si="1"/>
        <v>8621353.2193524931</v>
      </c>
      <c r="K9" s="2">
        <f t="shared" si="6"/>
        <v>0.18153757636508544</v>
      </c>
      <c r="L9" s="2">
        <f t="shared" si="5"/>
        <v>47490736.584553257</v>
      </c>
      <c r="M9" s="2">
        <f t="shared" si="2"/>
        <v>0.36954675156149408</v>
      </c>
      <c r="V9" s="4">
        <v>35</v>
      </c>
      <c r="W9" s="2">
        <v>0.43391359218738623</v>
      </c>
      <c r="X9" s="2">
        <v>0.48597152000018001</v>
      </c>
      <c r="Y9" s="2">
        <v>0.42067657304215661</v>
      </c>
      <c r="Z9" s="10">
        <f t="shared" si="3"/>
        <v>0.4468538950765743</v>
      </c>
      <c r="AA9" s="2">
        <f t="shared" si="4"/>
        <v>3.451733048355158E-2</v>
      </c>
    </row>
    <row r="10" spans="1:27" x14ac:dyDescent="0.2">
      <c r="A10" s="4">
        <v>30</v>
      </c>
      <c r="B10" s="2">
        <v>8.3680000000000002E-6</v>
      </c>
      <c r="C10" s="2">
        <v>325.57400000000001</v>
      </c>
      <c r="D10" s="2">
        <v>8.1000000000000003E-2</v>
      </c>
      <c r="E10" s="2">
        <v>1349.133</v>
      </c>
      <c r="H10" s="4">
        <v>35</v>
      </c>
      <c r="I10" s="2">
        <f t="shared" si="0"/>
        <v>36577318.355640538</v>
      </c>
      <c r="J10" s="2">
        <f t="shared" si="1"/>
        <v>9908875.9548926894</v>
      </c>
      <c r="K10" s="2">
        <f t="shared" si="6"/>
        <v>0.21315739225070215</v>
      </c>
      <c r="L10" s="2">
        <f t="shared" si="5"/>
        <v>46486194.310533226</v>
      </c>
      <c r="M10" s="2">
        <f t="shared" si="2"/>
        <v>0.43391359218738623</v>
      </c>
      <c r="V10" s="4">
        <v>40</v>
      </c>
      <c r="W10" s="2">
        <v>0.51332245039088709</v>
      </c>
      <c r="X10" s="2">
        <v>0.54706103136636874</v>
      </c>
      <c r="Y10" s="2">
        <v>0.47416961875245023</v>
      </c>
      <c r="Z10" s="10">
        <f t="shared" si="3"/>
        <v>0.51151770016990195</v>
      </c>
      <c r="AA10" s="2">
        <f t="shared" si="4"/>
        <v>3.6479204359925931E-2</v>
      </c>
    </row>
    <row r="11" spans="1:27" x14ac:dyDescent="0.2">
      <c r="A11" s="4">
        <v>35</v>
      </c>
      <c r="B11" s="2">
        <v>8.3680000000000002E-6</v>
      </c>
      <c r="C11" s="2">
        <v>306.39400000000001</v>
      </c>
      <c r="D11" s="2">
        <v>1.7000000000000001E-2</v>
      </c>
      <c r="E11" s="2">
        <v>1204.6949999999999</v>
      </c>
      <c r="H11" s="4">
        <v>40</v>
      </c>
      <c r="I11" s="2">
        <f t="shared" si="0"/>
        <v>30378704.588910133</v>
      </c>
      <c r="J11" s="2">
        <f t="shared" si="1"/>
        <v>10243579.483448528</v>
      </c>
      <c r="K11" s="2">
        <f t="shared" si="6"/>
        <v>0.25216650706302229</v>
      </c>
      <c r="L11" s="2">
        <f t="shared" si="5"/>
        <v>40622284.07235866</v>
      </c>
      <c r="M11" s="2">
        <f t="shared" si="2"/>
        <v>0.51332245039088709</v>
      </c>
      <c r="V11" s="4">
        <v>50</v>
      </c>
      <c r="W11" s="2">
        <v>0.64575897503725488</v>
      </c>
      <c r="X11" s="2">
        <v>0.69321161229190065</v>
      </c>
      <c r="Y11" s="2">
        <v>0.60754500792185151</v>
      </c>
      <c r="Z11" s="10">
        <f t="shared" si="3"/>
        <v>0.64883853175033568</v>
      </c>
      <c r="AA11" s="2">
        <f t="shared" si="4"/>
        <v>4.2916250165123251E-2</v>
      </c>
    </row>
    <row r="12" spans="1:27" x14ac:dyDescent="0.2">
      <c r="A12" s="4">
        <v>40</v>
      </c>
      <c r="B12" s="2">
        <v>8.3680000000000002E-6</v>
      </c>
      <c r="C12" s="2">
        <v>254.524</v>
      </c>
      <c r="D12" s="2">
        <v>0.252</v>
      </c>
      <c r="E12" s="2">
        <v>1002.91</v>
      </c>
      <c r="H12" s="4">
        <v>50</v>
      </c>
      <c r="I12" s="2">
        <f t="shared" si="0"/>
        <v>24205903.441682599</v>
      </c>
      <c r="J12" s="2">
        <f t="shared" si="1"/>
        <v>11246344.125136415</v>
      </c>
      <c r="K12" s="2">
        <f t="shared" si="6"/>
        <v>0.31722513795323537</v>
      </c>
      <c r="L12" s="2">
        <f t="shared" si="5"/>
        <v>35452247.566819012</v>
      </c>
      <c r="M12" s="2">
        <f t="shared" si="2"/>
        <v>0.64575897503725488</v>
      </c>
      <c r="V12" s="4">
        <v>60</v>
      </c>
      <c r="W12" s="2">
        <v>0.70596169150573573</v>
      </c>
      <c r="X12" s="2">
        <v>0.76630384133409679</v>
      </c>
      <c r="Y12" s="2">
        <v>0.72742357270586011</v>
      </c>
      <c r="Z12" s="10">
        <f t="shared" si="3"/>
        <v>0.73322970184856417</v>
      </c>
      <c r="AA12" s="2">
        <f t="shared" si="4"/>
        <v>3.0587205056909202E-2</v>
      </c>
    </row>
    <row r="13" spans="1:27" x14ac:dyDescent="0.2">
      <c r="A13" s="4">
        <v>50</v>
      </c>
      <c r="B13" s="2">
        <v>8.3680000000000002E-6</v>
      </c>
      <c r="C13" s="2">
        <v>202.87</v>
      </c>
      <c r="D13" s="2">
        <v>0.189</v>
      </c>
      <c r="E13" s="2">
        <v>838.78200000000004</v>
      </c>
      <c r="H13" s="4">
        <v>60</v>
      </c>
      <c r="I13" s="2">
        <f t="shared" si="0"/>
        <v>22218929.254302103</v>
      </c>
      <c r="J13" s="2">
        <f t="shared" si="1"/>
        <v>11796544.197890144</v>
      </c>
      <c r="K13" s="2">
        <f t="shared" si="6"/>
        <v>0.34679935337280671</v>
      </c>
      <c r="L13" s="2">
        <f t="shared" si="5"/>
        <v>34015473.452192247</v>
      </c>
      <c r="M13" s="2">
        <f t="shared" si="2"/>
        <v>0.70596169150573573</v>
      </c>
      <c r="V13" s="4">
        <v>90</v>
      </c>
      <c r="W13" s="2">
        <v>1</v>
      </c>
      <c r="X13" s="2">
        <v>1</v>
      </c>
      <c r="Y13" s="2">
        <v>1</v>
      </c>
      <c r="Z13" s="10">
        <f>AVERAGE(W13:Y13)</f>
        <v>1</v>
      </c>
      <c r="AA13" s="2">
        <f t="shared" si="4"/>
        <v>0</v>
      </c>
    </row>
    <row r="14" spans="1:27" x14ac:dyDescent="0.2">
      <c r="A14" s="4">
        <v>60</v>
      </c>
      <c r="B14" s="2">
        <v>8.3680000000000002E-6</v>
      </c>
      <c r="C14" s="2">
        <v>186.24299999999999</v>
      </c>
      <c r="D14" s="2">
        <v>0.02</v>
      </c>
      <c r="E14" s="2">
        <v>848.87400000000002</v>
      </c>
      <c r="H14" s="4">
        <v>90</v>
      </c>
      <c r="I14" s="2">
        <f t="shared" si="0"/>
        <v>12045172.084130019</v>
      </c>
      <c r="J14" s="2">
        <f t="shared" si="1"/>
        <v>11630556.566024009</v>
      </c>
      <c r="K14" s="2">
        <f>J14/(J14+I14)</f>
        <v>0.4912438699515313</v>
      </c>
      <c r="L14" s="2">
        <f t="shared" si="5"/>
        <v>23675728.650154028</v>
      </c>
      <c r="M14" s="2">
        <f t="shared" si="2"/>
        <v>1</v>
      </c>
    </row>
    <row r="15" spans="1:27" x14ac:dyDescent="0.2">
      <c r="A15" s="4">
        <v>90</v>
      </c>
      <c r="B15" s="2">
        <v>8.3680000000000002E-6</v>
      </c>
      <c r="C15" s="2">
        <v>101.10899999999999</v>
      </c>
      <c r="D15" s="2">
        <v>1.7999999999999999E-2</v>
      </c>
      <c r="E15" s="2">
        <v>532.00199999999995</v>
      </c>
      <c r="H15" s="4" t="s">
        <v>9</v>
      </c>
      <c r="I15" s="2">
        <f>(C16-$C$3)/B16</f>
        <v>50631453.154875718</v>
      </c>
      <c r="J15" s="2">
        <f>(C32-$C$19)/B32</f>
        <v>644016.00582029833</v>
      </c>
      <c r="K15" s="2">
        <f t="shared" si="6"/>
        <v>1.2559924196928722E-2</v>
      </c>
      <c r="L15" s="2">
        <f t="shared" si="5"/>
        <v>51275469.160696015</v>
      </c>
      <c r="M15" s="2">
        <f>K15/$K$14</f>
        <v>2.5567594763407326E-2</v>
      </c>
    </row>
    <row r="16" spans="1:27" ht="34" x14ac:dyDescent="0.2">
      <c r="A16" s="5" t="s">
        <v>22</v>
      </c>
      <c r="B16" s="2">
        <v>8.3680000000000002E-6</v>
      </c>
      <c r="C16" s="2">
        <v>423.99900000000002</v>
      </c>
      <c r="D16" s="2">
        <v>0.64900000000000002</v>
      </c>
      <c r="E16" s="2">
        <v>1445.4369999999999</v>
      </c>
    </row>
    <row r="18" spans="1:5" x14ac:dyDescent="0.2">
      <c r="A18" s="4" t="s">
        <v>2</v>
      </c>
      <c r="B18" s="4"/>
      <c r="C18" s="4"/>
      <c r="D18" s="4"/>
      <c r="E18" s="4"/>
    </row>
    <row r="19" spans="1:5" x14ac:dyDescent="0.2">
      <c r="A19" s="4" t="s">
        <v>7</v>
      </c>
      <c r="B19" s="2">
        <v>2.7489999999999999E-5</v>
      </c>
      <c r="C19" s="2">
        <v>0.68799999999999994</v>
      </c>
      <c r="D19" s="2">
        <v>2.3280000000000001E-5</v>
      </c>
      <c r="E19" s="2">
        <v>76.787000000000006</v>
      </c>
    </row>
    <row r="20" spans="1:5" x14ac:dyDescent="0.2">
      <c r="A20" s="4" t="s">
        <v>8</v>
      </c>
      <c r="B20" s="2">
        <v>2.7489999999999999E-5</v>
      </c>
      <c r="C20" s="2">
        <v>43.44</v>
      </c>
      <c r="D20" s="2">
        <v>2.3280000000000001E-5</v>
      </c>
      <c r="E20" s="2">
        <v>734.10199999999998</v>
      </c>
    </row>
    <row r="21" spans="1:5" x14ac:dyDescent="0.2">
      <c r="A21" s="4">
        <v>5</v>
      </c>
      <c r="B21" s="2">
        <v>2.7489999999999999E-5</v>
      </c>
      <c r="C21" s="2">
        <v>144.52199999999999</v>
      </c>
      <c r="D21" s="2">
        <v>2.3280000000000001E-5</v>
      </c>
      <c r="E21" s="2">
        <v>1172.7529999999999</v>
      </c>
    </row>
    <row r="22" spans="1:5" x14ac:dyDescent="0.2">
      <c r="A22" s="4">
        <v>10</v>
      </c>
      <c r="B22" s="2">
        <v>2.7489999999999999E-5</v>
      </c>
      <c r="C22" s="2">
        <v>163.429</v>
      </c>
      <c r="D22" s="2">
        <v>2.3280000000000001E-5</v>
      </c>
      <c r="E22" s="2">
        <v>1348.424</v>
      </c>
    </row>
    <row r="23" spans="1:5" x14ac:dyDescent="0.2">
      <c r="A23" s="4">
        <v>15</v>
      </c>
      <c r="B23" s="2">
        <v>2.7489999999999999E-5</v>
      </c>
      <c r="C23" s="2">
        <v>171.85900000000001</v>
      </c>
      <c r="D23" s="2">
        <v>2.3280000000000001E-5</v>
      </c>
      <c r="E23" s="2">
        <v>1122.4100000000001</v>
      </c>
    </row>
    <row r="24" spans="1:5" x14ac:dyDescent="0.2">
      <c r="A24" s="4">
        <v>20</v>
      </c>
      <c r="B24" s="2">
        <v>2.7489999999999999E-5</v>
      </c>
      <c r="C24" s="2">
        <v>214.011</v>
      </c>
      <c r="D24" s="2">
        <v>2.3280000000000001E-5</v>
      </c>
      <c r="E24" s="2">
        <v>1384.095</v>
      </c>
    </row>
    <row r="25" spans="1:5" x14ac:dyDescent="0.2">
      <c r="A25" s="4">
        <v>25</v>
      </c>
      <c r="B25" s="2">
        <v>2.7489999999999999E-5</v>
      </c>
      <c r="C25" s="2">
        <v>229.999</v>
      </c>
      <c r="D25" s="2">
        <v>2.3280000000000001E-5</v>
      </c>
      <c r="E25" s="2">
        <v>1380.1479999999999</v>
      </c>
    </row>
    <row r="26" spans="1:5" x14ac:dyDescent="0.2">
      <c r="A26" s="4">
        <v>30</v>
      </c>
      <c r="B26" s="2">
        <v>2.7489999999999999E-5</v>
      </c>
      <c r="C26" s="2">
        <v>237.68899999999999</v>
      </c>
      <c r="D26" s="2">
        <v>2.3280000000000001E-5</v>
      </c>
      <c r="E26" s="2">
        <v>1261.2829999999999</v>
      </c>
    </row>
    <row r="27" spans="1:5" x14ac:dyDescent="0.2">
      <c r="A27" s="4">
        <v>35</v>
      </c>
      <c r="B27" s="2">
        <v>2.7489999999999999E-5</v>
      </c>
      <c r="C27" s="2">
        <v>273.08300000000003</v>
      </c>
      <c r="D27" s="2">
        <v>2.3280000000000001E-5</v>
      </c>
      <c r="E27" s="2">
        <v>1389.126</v>
      </c>
    </row>
    <row r="28" spans="1:5" x14ac:dyDescent="0.2">
      <c r="A28" s="4">
        <v>40</v>
      </c>
      <c r="B28" s="2">
        <v>2.7489999999999999E-5</v>
      </c>
      <c r="C28" s="2">
        <v>282.28399999999999</v>
      </c>
      <c r="D28" s="2">
        <v>2E-3</v>
      </c>
      <c r="E28" s="2">
        <v>1363.7049999999999</v>
      </c>
    </row>
    <row r="29" spans="1:5" x14ac:dyDescent="0.2">
      <c r="A29" s="4">
        <v>50</v>
      </c>
      <c r="B29" s="2">
        <v>2.7489999999999999E-5</v>
      </c>
      <c r="C29" s="2">
        <v>309.85000000000002</v>
      </c>
      <c r="D29" s="2">
        <v>2.3280000000000001E-5</v>
      </c>
      <c r="E29" s="2">
        <v>1326.19</v>
      </c>
    </row>
    <row r="30" spans="1:5" x14ac:dyDescent="0.2">
      <c r="A30" s="4">
        <v>60</v>
      </c>
      <c r="B30" s="2">
        <v>2.7489999999999999E-5</v>
      </c>
      <c r="C30" s="2">
        <v>324.97500000000002</v>
      </c>
      <c r="D30" s="2">
        <v>2.3280000000000001E-5</v>
      </c>
      <c r="E30" s="2">
        <v>1252.729</v>
      </c>
    </row>
    <row r="31" spans="1:5" x14ac:dyDescent="0.2">
      <c r="A31" s="4">
        <v>90</v>
      </c>
      <c r="B31" s="2">
        <v>2.7489999999999999E-5</v>
      </c>
      <c r="C31" s="2">
        <v>320.41199999999998</v>
      </c>
      <c r="D31" s="2">
        <v>2.5000000000000001E-2</v>
      </c>
      <c r="E31" s="2">
        <v>1601.328</v>
      </c>
    </row>
    <row r="32" spans="1:5" ht="34" x14ac:dyDescent="0.2">
      <c r="A32" s="5" t="s">
        <v>22</v>
      </c>
      <c r="B32" s="2">
        <v>2.7489999999999999E-5</v>
      </c>
      <c r="C32" s="2">
        <v>18.391999999999999</v>
      </c>
      <c r="D32" s="2">
        <v>2.3280000000000001E-5</v>
      </c>
      <c r="E32" s="2">
        <v>415.83</v>
      </c>
    </row>
    <row r="35" spans="1:13" x14ac:dyDescent="0.2">
      <c r="A35" s="4" t="s">
        <v>20</v>
      </c>
      <c r="B35" s="4" t="s">
        <v>3</v>
      </c>
      <c r="C35" s="4" t="s">
        <v>4</v>
      </c>
      <c r="D35" s="4" t="s">
        <v>5</v>
      </c>
      <c r="E35" s="4" t="s">
        <v>6</v>
      </c>
      <c r="H35" s="8" t="s">
        <v>20</v>
      </c>
      <c r="I35" s="8"/>
      <c r="J35" s="8"/>
      <c r="K35" s="8"/>
      <c r="L35" s="8"/>
      <c r="M35" s="8"/>
    </row>
    <row r="36" spans="1:13" ht="85" x14ac:dyDescent="0.2">
      <c r="A36" s="4" t="s">
        <v>1</v>
      </c>
      <c r="B36" s="4"/>
      <c r="C36" s="4"/>
      <c r="D36" s="4"/>
      <c r="E36" s="4"/>
      <c r="H36" s="4" t="s">
        <v>10</v>
      </c>
      <c r="I36" s="5" t="s">
        <v>11</v>
      </c>
      <c r="J36" s="5" t="s">
        <v>12</v>
      </c>
      <c r="K36" s="4" t="s">
        <v>13</v>
      </c>
      <c r="L36" s="6" t="s">
        <v>14</v>
      </c>
      <c r="M36" s="5" t="s">
        <v>23</v>
      </c>
    </row>
    <row r="37" spans="1:13" x14ac:dyDescent="0.2">
      <c r="A37" s="4" t="s">
        <v>7</v>
      </c>
      <c r="B37" s="2">
        <v>9.7149999999999993E-6</v>
      </c>
      <c r="C37" s="2">
        <v>2.9159999999999999</v>
      </c>
      <c r="D37" s="2">
        <v>2.3280000000000001E-5</v>
      </c>
      <c r="E37" s="2">
        <v>148.33199999999999</v>
      </c>
      <c r="H37" s="4" t="s">
        <v>8</v>
      </c>
      <c r="I37" s="2">
        <f>(C38-$C$37)/B38</f>
        <v>65215234.173957795</v>
      </c>
      <c r="J37" s="2">
        <f>(C54-$C$53)/B54</f>
        <v>611693.41631182446</v>
      </c>
      <c r="K37" s="2">
        <f>J37/(J37+I37)</f>
        <v>9.292449742136279E-3</v>
      </c>
      <c r="L37" s="2">
        <f>J37+I37</f>
        <v>65826927.590269618</v>
      </c>
      <c r="M37" s="2">
        <f>K37/$K$48</f>
        <v>1.9276366077431138E-2</v>
      </c>
    </row>
    <row r="38" spans="1:13" x14ac:dyDescent="0.2">
      <c r="A38" s="4" t="s">
        <v>8</v>
      </c>
      <c r="B38" s="2">
        <v>9.7149999999999993E-6</v>
      </c>
      <c r="C38" s="2">
        <v>636.48199999999997</v>
      </c>
      <c r="D38" s="2">
        <v>19.027999999999999</v>
      </c>
      <c r="E38" s="2">
        <v>2224.3429999999998</v>
      </c>
      <c r="H38" s="4">
        <v>5</v>
      </c>
      <c r="I38" s="2">
        <f t="shared" ref="I38:I49" si="7">(C39-$C$37)/B39</f>
        <v>82611425.630468354</v>
      </c>
      <c r="J38" s="2">
        <f t="shared" ref="J38:J49" si="8">(C55-$C$53)/B55</f>
        <v>4753553.8814281039</v>
      </c>
      <c r="K38" s="2">
        <f>J38/(J38+I38)</f>
        <v>5.4410290118374192E-2</v>
      </c>
      <c r="L38" s="2">
        <f>J38+I38</f>
        <v>87364979.511896461</v>
      </c>
      <c r="M38" s="2">
        <f t="shared" ref="M38:M49" si="9">K38/$K$48</f>
        <v>0.11286934014236535</v>
      </c>
    </row>
    <row r="39" spans="1:13" x14ac:dyDescent="0.2">
      <c r="A39" s="4">
        <v>5</v>
      </c>
      <c r="B39" s="2">
        <v>9.7149999999999993E-6</v>
      </c>
      <c r="C39" s="2">
        <v>805.48599999999999</v>
      </c>
      <c r="D39" s="2">
        <v>1.0660000000000001</v>
      </c>
      <c r="E39" s="2">
        <v>3035.0169999999998</v>
      </c>
      <c r="H39" s="4">
        <v>10</v>
      </c>
      <c r="I39" s="2">
        <f t="shared" si="7"/>
        <v>61495316.52084405</v>
      </c>
      <c r="J39" s="2">
        <f t="shared" si="8"/>
        <v>5370160.4978709463</v>
      </c>
      <c r="K39" s="2">
        <f>J39/(J39+I39)</f>
        <v>8.0312901923482741E-2</v>
      </c>
      <c r="L39" s="2">
        <f t="shared" ref="L39:L49" si="10">J39+I39</f>
        <v>66865477.018714994</v>
      </c>
      <c r="M39" s="2">
        <f t="shared" si="9"/>
        <v>0.16660202004621963</v>
      </c>
    </row>
    <row r="40" spans="1:13" x14ac:dyDescent="0.2">
      <c r="A40" s="4">
        <v>10</v>
      </c>
      <c r="B40" s="2">
        <v>9.7149999999999993E-6</v>
      </c>
      <c r="C40" s="2">
        <v>600.34299999999996</v>
      </c>
      <c r="D40" s="2">
        <v>0.626</v>
      </c>
      <c r="E40" s="2">
        <v>2400.1909999999998</v>
      </c>
      <c r="H40" s="4">
        <v>15</v>
      </c>
      <c r="I40" s="2">
        <f t="shared" si="7"/>
        <v>56588471.43592383</v>
      </c>
      <c r="J40" s="2">
        <f t="shared" si="8"/>
        <v>7235506.0596134951</v>
      </c>
      <c r="K40" s="2">
        <f t="shared" ref="K40:K47" si="11">J40/(J40+I40)</f>
        <v>0.11336658014018969</v>
      </c>
      <c r="L40" s="2">
        <f t="shared" si="10"/>
        <v>63823977.495537326</v>
      </c>
      <c r="M40" s="2">
        <f t="shared" si="9"/>
        <v>0.2351689554821681</v>
      </c>
    </row>
    <row r="41" spans="1:13" x14ac:dyDescent="0.2">
      <c r="A41" s="4">
        <v>15</v>
      </c>
      <c r="B41" s="2">
        <v>9.7149999999999993E-6</v>
      </c>
      <c r="C41" s="2">
        <v>552.673</v>
      </c>
      <c r="D41" s="2">
        <v>0.55200000000000005</v>
      </c>
      <c r="E41" s="2">
        <v>1951.097</v>
      </c>
      <c r="H41" s="4">
        <v>20</v>
      </c>
      <c r="I41" s="2">
        <f t="shared" si="7"/>
        <v>54804323.211528562</v>
      </c>
      <c r="J41" s="2">
        <f t="shared" si="8"/>
        <v>9594923.0265312809</v>
      </c>
      <c r="K41" s="2">
        <f t="shared" si="11"/>
        <v>0.14899123183930527</v>
      </c>
      <c r="L41" s="2">
        <f t="shared" si="10"/>
        <v>64399246.238059841</v>
      </c>
      <c r="M41" s="2">
        <f t="shared" si="9"/>
        <v>0.30906914828270077</v>
      </c>
    </row>
    <row r="42" spans="1:13" x14ac:dyDescent="0.2">
      <c r="A42" s="4">
        <v>20</v>
      </c>
      <c r="B42" s="2">
        <v>9.7149999999999993E-6</v>
      </c>
      <c r="C42" s="2">
        <v>535.34</v>
      </c>
      <c r="D42" s="2">
        <v>3.9E-2</v>
      </c>
      <c r="E42" s="2">
        <v>1917.143</v>
      </c>
      <c r="H42" s="4">
        <v>25</v>
      </c>
      <c r="I42" s="2">
        <f t="shared" si="7"/>
        <v>45476479.670612462</v>
      </c>
      <c r="J42" s="2">
        <f t="shared" si="8"/>
        <v>9281198.8208319675</v>
      </c>
      <c r="K42" s="2">
        <f t="shared" si="11"/>
        <v>0.16949584198099452</v>
      </c>
      <c r="L42" s="2">
        <f t="shared" si="10"/>
        <v>54757678.491444431</v>
      </c>
      <c r="M42" s="2">
        <f t="shared" si="9"/>
        <v>0.35160415060549433</v>
      </c>
    </row>
    <row r="43" spans="1:13" x14ac:dyDescent="0.2">
      <c r="A43" s="4">
        <v>25</v>
      </c>
      <c r="B43" s="2">
        <v>9.7149999999999993E-6</v>
      </c>
      <c r="C43" s="2">
        <v>444.72</v>
      </c>
      <c r="D43" s="2">
        <v>0.26200000000000001</v>
      </c>
      <c r="E43" s="2">
        <v>1653.8879999999999</v>
      </c>
      <c r="H43" s="4">
        <v>30</v>
      </c>
      <c r="I43" s="2">
        <f t="shared" si="7"/>
        <v>40664333.504889354</v>
      </c>
      <c r="J43" s="2">
        <f t="shared" si="8"/>
        <v>9930232.5581395328</v>
      </c>
      <c r="K43" s="2">
        <f t="shared" si="11"/>
        <v>0.19627073282472285</v>
      </c>
      <c r="L43" s="2">
        <f t="shared" si="10"/>
        <v>50594566.063028887</v>
      </c>
      <c r="M43" s="2">
        <f t="shared" si="9"/>
        <v>0.40714629631618104</v>
      </c>
    </row>
    <row r="44" spans="1:13" x14ac:dyDescent="0.2">
      <c r="A44" s="4">
        <v>30</v>
      </c>
      <c r="B44" s="2">
        <v>9.7149999999999993E-6</v>
      </c>
      <c r="C44" s="2">
        <v>397.97</v>
      </c>
      <c r="D44" s="2">
        <v>0.17199999999999999</v>
      </c>
      <c r="E44" s="2">
        <v>1683.8510000000001</v>
      </c>
      <c r="H44" s="4">
        <v>35</v>
      </c>
      <c r="I44" s="2">
        <f t="shared" si="7"/>
        <v>35475141.533710763</v>
      </c>
      <c r="J44" s="2">
        <f t="shared" si="8"/>
        <v>10853357.353422862</v>
      </c>
      <c r="K44" s="2">
        <f t="shared" si="11"/>
        <v>0.23426956655478989</v>
      </c>
      <c r="L44" s="2">
        <f t="shared" si="10"/>
        <v>46328498.887133628</v>
      </c>
      <c r="M44" s="2">
        <f t="shared" si="9"/>
        <v>0.48597152000018001</v>
      </c>
    </row>
    <row r="45" spans="1:13" x14ac:dyDescent="0.2">
      <c r="A45" s="4">
        <v>35</v>
      </c>
      <c r="B45" s="2">
        <v>9.7149999999999993E-6</v>
      </c>
      <c r="C45" s="2">
        <v>347.55700000000002</v>
      </c>
      <c r="D45" s="2">
        <v>1.0999999999999999E-2</v>
      </c>
      <c r="E45" s="2">
        <v>1404.2739999999999</v>
      </c>
      <c r="H45" s="4">
        <v>40</v>
      </c>
      <c r="I45" s="2">
        <f t="shared" si="7"/>
        <v>31162326.299536802</v>
      </c>
      <c r="J45" s="2">
        <f t="shared" si="8"/>
        <v>11161611.529642973</v>
      </c>
      <c r="K45" s="2">
        <f t="shared" si="11"/>
        <v>0.26371864486455515</v>
      </c>
      <c r="L45" s="2">
        <f t="shared" si="10"/>
        <v>42323937.829179779</v>
      </c>
      <c r="M45" s="2">
        <f t="shared" si="9"/>
        <v>0.54706103136636874</v>
      </c>
    </row>
    <row r="46" spans="1:13" x14ac:dyDescent="0.2">
      <c r="A46" s="4">
        <v>40</v>
      </c>
      <c r="B46" s="2">
        <v>9.7149999999999993E-6</v>
      </c>
      <c r="C46" s="2">
        <v>305.65800000000002</v>
      </c>
      <c r="D46" s="2">
        <v>0.16400000000000001</v>
      </c>
      <c r="E46" s="2">
        <v>1310.771</v>
      </c>
      <c r="H46" s="4">
        <v>50</v>
      </c>
      <c r="I46" s="2">
        <f t="shared" si="7"/>
        <v>24654554.812146168</v>
      </c>
      <c r="J46" s="2">
        <f t="shared" si="8"/>
        <v>12373894.529970519</v>
      </c>
      <c r="K46" s="2">
        <f t="shared" si="11"/>
        <v>0.33417263617075849</v>
      </c>
      <c r="L46" s="2">
        <f t="shared" si="10"/>
        <v>37028449.342116684</v>
      </c>
      <c r="M46" s="2">
        <f t="shared" si="9"/>
        <v>0.69321161229190065</v>
      </c>
    </row>
    <row r="47" spans="1:13" x14ac:dyDescent="0.2">
      <c r="A47" s="4">
        <v>50</v>
      </c>
      <c r="B47" s="2">
        <v>9.7149999999999993E-6</v>
      </c>
      <c r="C47" s="2">
        <v>242.435</v>
      </c>
      <c r="D47" s="2">
        <v>0.20100000000000001</v>
      </c>
      <c r="E47" s="2">
        <v>983.74800000000005</v>
      </c>
      <c r="H47" s="4">
        <v>60</v>
      </c>
      <c r="I47" s="2">
        <f t="shared" si="7"/>
        <v>22030262.480699949</v>
      </c>
      <c r="J47" s="2">
        <f t="shared" si="8"/>
        <v>12905568.293481821</v>
      </c>
      <c r="K47" s="2">
        <f t="shared" si="11"/>
        <v>0.36940779730989759</v>
      </c>
      <c r="L47" s="2">
        <f t="shared" si="10"/>
        <v>34935830.774181768</v>
      </c>
      <c r="M47" s="2">
        <f t="shared" si="9"/>
        <v>0.76630384133409679</v>
      </c>
    </row>
    <row r="48" spans="1:13" x14ac:dyDescent="0.2">
      <c r="A48" s="4">
        <v>60</v>
      </c>
      <c r="B48" s="2">
        <v>9.7149999999999993E-6</v>
      </c>
      <c r="C48" s="2">
        <v>216.94</v>
      </c>
      <c r="D48" s="2">
        <v>4.4999999999999998E-2</v>
      </c>
      <c r="E48" s="2">
        <v>995.28399999999999</v>
      </c>
      <c r="H48" s="4">
        <v>90</v>
      </c>
      <c r="I48" s="2">
        <f t="shared" si="7"/>
        <v>14605558.414822441</v>
      </c>
      <c r="J48" s="2">
        <f t="shared" si="8"/>
        <v>13594005.895840157</v>
      </c>
      <c r="K48" s="2">
        <f>J48/(J48+I48)</f>
        <v>0.4820643945445674</v>
      </c>
      <c r="L48" s="2">
        <f t="shared" si="10"/>
        <v>28199564.310662597</v>
      </c>
      <c r="M48" s="2">
        <f t="shared" si="9"/>
        <v>1</v>
      </c>
    </row>
    <row r="49" spans="1:13" x14ac:dyDescent="0.2">
      <c r="A49" s="4">
        <v>90</v>
      </c>
      <c r="B49" s="2">
        <v>9.7149999999999993E-6</v>
      </c>
      <c r="C49" s="2">
        <v>144.809</v>
      </c>
      <c r="D49" s="2">
        <v>2.3280000000000001E-5</v>
      </c>
      <c r="E49" s="2">
        <v>712.04499999999996</v>
      </c>
      <c r="H49" s="4" t="s">
        <v>9</v>
      </c>
      <c r="I49" s="2">
        <f t="shared" si="7"/>
        <v>69670921.25579001</v>
      </c>
      <c r="J49" s="2">
        <f t="shared" si="8"/>
        <v>1061742.5483131346</v>
      </c>
      <c r="K49" s="2">
        <f t="shared" ref="K49" si="12">J49/(J49+I49)</f>
        <v>1.5010639939330881E-2</v>
      </c>
      <c r="L49" s="2">
        <f t="shared" si="10"/>
        <v>70732663.804103151</v>
      </c>
      <c r="M49" s="2">
        <f t="shared" si="9"/>
        <v>3.1138246485746483E-2</v>
      </c>
    </row>
    <row r="50" spans="1:13" ht="34" x14ac:dyDescent="0.2">
      <c r="A50" s="5" t="s">
        <v>22</v>
      </c>
      <c r="B50" s="2">
        <v>9.7149999999999993E-6</v>
      </c>
      <c r="C50" s="2">
        <v>679.76900000000001</v>
      </c>
      <c r="D50" s="2">
        <v>1.2529999999999999</v>
      </c>
      <c r="E50" s="2">
        <v>2186.7249999999999</v>
      </c>
    </row>
    <row r="52" spans="1:13" x14ac:dyDescent="0.2">
      <c r="A52" s="4" t="s">
        <v>2</v>
      </c>
      <c r="B52" s="4"/>
      <c r="C52" s="4"/>
      <c r="D52" s="4"/>
      <c r="E52" s="4"/>
    </row>
    <row r="53" spans="1:13" x14ac:dyDescent="0.2">
      <c r="A53" s="4" t="s">
        <v>7</v>
      </c>
      <c r="B53" s="2">
        <v>3.0530000000000001E-5</v>
      </c>
      <c r="C53" s="2">
        <v>3.3260000000000001</v>
      </c>
      <c r="D53" s="2">
        <v>2.3280000000000001E-5</v>
      </c>
      <c r="E53" s="2">
        <v>148.33199999999999</v>
      </c>
    </row>
    <row r="54" spans="1:13" x14ac:dyDescent="0.2">
      <c r="A54" s="4" t="s">
        <v>8</v>
      </c>
      <c r="B54" s="2">
        <v>3.0530000000000001E-5</v>
      </c>
      <c r="C54" s="2">
        <v>22.001000000000001</v>
      </c>
      <c r="D54" s="2">
        <v>2.3280000000000001E-5</v>
      </c>
      <c r="E54" s="2">
        <v>622.596</v>
      </c>
    </row>
    <row r="55" spans="1:13" x14ac:dyDescent="0.2">
      <c r="A55" s="4">
        <v>5</v>
      </c>
      <c r="B55" s="2">
        <v>3.0530000000000001E-5</v>
      </c>
      <c r="C55" s="2">
        <v>148.452</v>
      </c>
      <c r="D55" s="2">
        <v>2.3280000000000001E-5</v>
      </c>
      <c r="E55" s="2">
        <v>1590.5329999999999</v>
      </c>
    </row>
    <row r="56" spans="1:13" x14ac:dyDescent="0.2">
      <c r="A56" s="4">
        <v>10</v>
      </c>
      <c r="B56" s="2">
        <v>3.0530000000000001E-5</v>
      </c>
      <c r="C56" s="2">
        <v>167.27699999999999</v>
      </c>
      <c r="D56" s="2">
        <v>2.3280000000000001E-5</v>
      </c>
      <c r="E56" s="2">
        <v>1300.31</v>
      </c>
    </row>
    <row r="57" spans="1:13" x14ac:dyDescent="0.2">
      <c r="A57" s="4">
        <v>15</v>
      </c>
      <c r="B57" s="2">
        <v>3.0530000000000001E-5</v>
      </c>
      <c r="C57" s="2">
        <v>224.226</v>
      </c>
      <c r="D57" s="2">
        <v>2.3280000000000001E-5</v>
      </c>
      <c r="E57" s="2">
        <v>1616.425</v>
      </c>
    </row>
    <row r="58" spans="1:13" x14ac:dyDescent="0.2">
      <c r="A58" s="4">
        <v>20</v>
      </c>
      <c r="B58" s="2">
        <v>3.0530000000000001E-5</v>
      </c>
      <c r="C58" s="2">
        <v>296.25900000000001</v>
      </c>
      <c r="D58" s="2">
        <v>2.3280000000000001E-5</v>
      </c>
      <c r="E58" s="2">
        <v>1999.5640000000001</v>
      </c>
    </row>
    <row r="59" spans="1:13" x14ac:dyDescent="0.2">
      <c r="A59" s="4">
        <v>25</v>
      </c>
      <c r="B59" s="2">
        <v>3.0530000000000001E-5</v>
      </c>
      <c r="C59" s="2">
        <v>286.68099999999998</v>
      </c>
      <c r="D59" s="2">
        <v>2.3280000000000001E-5</v>
      </c>
      <c r="E59" s="2">
        <v>1735.7260000000001</v>
      </c>
    </row>
    <row r="60" spans="1:13" x14ac:dyDescent="0.2">
      <c r="A60" s="4">
        <v>30</v>
      </c>
      <c r="B60" s="2">
        <v>3.0530000000000001E-5</v>
      </c>
      <c r="C60" s="2">
        <v>306.49599999999998</v>
      </c>
      <c r="D60" s="2">
        <v>2.3280000000000001E-5</v>
      </c>
      <c r="E60" s="2">
        <v>1711.6859999999999</v>
      </c>
    </row>
    <row r="61" spans="1:13" x14ac:dyDescent="0.2">
      <c r="A61" s="4">
        <v>35</v>
      </c>
      <c r="B61" s="2">
        <v>3.0530000000000001E-5</v>
      </c>
      <c r="C61" s="2">
        <v>334.67899999999997</v>
      </c>
      <c r="D61" s="2">
        <v>2.3280000000000001E-5</v>
      </c>
      <c r="E61" s="2">
        <v>1825.308</v>
      </c>
      <c r="L61" s="2">
        <v>148.33199999999999</v>
      </c>
    </row>
    <row r="62" spans="1:13" x14ac:dyDescent="0.2">
      <c r="A62" s="4">
        <v>40</v>
      </c>
      <c r="B62" s="2">
        <v>3.0530000000000001E-5</v>
      </c>
      <c r="C62" s="2">
        <v>344.09</v>
      </c>
      <c r="D62" s="2">
        <v>2.096E-4</v>
      </c>
      <c r="E62" s="2">
        <v>1751.846</v>
      </c>
      <c r="L62" s="2">
        <v>622.596</v>
      </c>
    </row>
    <row r="63" spans="1:13" x14ac:dyDescent="0.2">
      <c r="A63" s="4">
        <v>50</v>
      </c>
      <c r="B63" s="2">
        <v>3.0530000000000001E-5</v>
      </c>
      <c r="C63" s="2">
        <v>381.101</v>
      </c>
      <c r="D63" s="2">
        <v>2.3280000000000001E-5</v>
      </c>
      <c r="E63" s="2">
        <v>1757.5050000000001</v>
      </c>
      <c r="L63" s="2">
        <v>1590.5329999999999</v>
      </c>
    </row>
    <row r="64" spans="1:13" x14ac:dyDescent="0.2">
      <c r="A64" s="4">
        <v>60</v>
      </c>
      <c r="B64" s="2">
        <v>3.0530000000000001E-5</v>
      </c>
      <c r="C64" s="2">
        <v>397.33300000000003</v>
      </c>
      <c r="D64" s="2">
        <v>1E-3</v>
      </c>
      <c r="E64" s="2">
        <v>1711.6859999999999</v>
      </c>
      <c r="L64" s="2">
        <v>1300.31</v>
      </c>
    </row>
    <row r="65" spans="1:13" x14ac:dyDescent="0.2">
      <c r="A65" s="4">
        <v>90</v>
      </c>
      <c r="B65" s="2">
        <v>3.0530000000000001E-5</v>
      </c>
      <c r="C65" s="2">
        <v>418.351</v>
      </c>
      <c r="D65" s="2">
        <v>2.3280000000000001E-5</v>
      </c>
      <c r="E65" s="2">
        <v>2013.3979999999999</v>
      </c>
      <c r="L65" s="2">
        <v>1616.425</v>
      </c>
    </row>
    <row r="66" spans="1:13" ht="34" x14ac:dyDescent="0.2">
      <c r="A66" s="5" t="s">
        <v>22</v>
      </c>
      <c r="B66" s="2">
        <v>3.0530000000000001E-5</v>
      </c>
      <c r="C66" s="2">
        <v>35.741</v>
      </c>
      <c r="D66" s="2">
        <v>2.3280000000000001E-5</v>
      </c>
      <c r="E66" s="2">
        <v>523.79700000000003</v>
      </c>
      <c r="L66" s="2">
        <v>1999.5640000000001</v>
      </c>
    </row>
    <row r="67" spans="1:13" x14ac:dyDescent="0.2">
      <c r="L67" s="2">
        <v>1735.7260000000001</v>
      </c>
    </row>
    <row r="68" spans="1:13" x14ac:dyDescent="0.2">
      <c r="L68" s="2">
        <v>1711.6859999999999</v>
      </c>
    </row>
    <row r="69" spans="1:13" ht="34" x14ac:dyDescent="0.2">
      <c r="A69" s="5" t="s">
        <v>21</v>
      </c>
      <c r="B69" s="4" t="s">
        <v>3</v>
      </c>
      <c r="C69" s="4" t="s">
        <v>4</v>
      </c>
      <c r="D69" s="4" t="s">
        <v>5</v>
      </c>
      <c r="E69" s="4" t="s">
        <v>6</v>
      </c>
      <c r="H69" s="8" t="s">
        <v>21</v>
      </c>
      <c r="I69" s="8"/>
      <c r="J69" s="8"/>
      <c r="K69" s="8"/>
      <c r="L69" s="8"/>
      <c r="M69" s="8"/>
    </row>
    <row r="70" spans="1:13" ht="85" x14ac:dyDescent="0.2">
      <c r="A70" s="4" t="s">
        <v>1</v>
      </c>
      <c r="B70" s="4"/>
      <c r="C70" s="4"/>
      <c r="D70" s="4"/>
      <c r="E70" s="4"/>
      <c r="H70" s="4" t="s">
        <v>10</v>
      </c>
      <c r="I70" s="5" t="s">
        <v>11</v>
      </c>
      <c r="J70" s="5" t="s">
        <v>12</v>
      </c>
      <c r="K70" s="4" t="s">
        <v>13</v>
      </c>
      <c r="L70" s="6" t="s">
        <v>14</v>
      </c>
      <c r="M70" s="5" t="s">
        <v>23</v>
      </c>
    </row>
    <row r="71" spans="1:13" x14ac:dyDescent="0.2">
      <c r="A71" s="4" t="s">
        <v>7</v>
      </c>
      <c r="B71" s="1">
        <v>6.8700000000000003E-6</v>
      </c>
      <c r="C71" s="2">
        <v>0.33500000000000002</v>
      </c>
      <c r="D71" s="1">
        <v>2.3280000000000001E-5</v>
      </c>
      <c r="E71" s="2">
        <v>70.656999999999996</v>
      </c>
      <c r="H71" s="4" t="s">
        <v>8</v>
      </c>
      <c r="I71" s="1">
        <f>(C72-$C$71)/B72</f>
        <v>76144395.924308583</v>
      </c>
      <c r="J71" s="1">
        <f>(C88-$C$87)/B88</f>
        <v>699553.23901712592</v>
      </c>
      <c r="K71" s="2">
        <f>J71/(J71+I71)</f>
        <v>9.1035565797156145E-3</v>
      </c>
      <c r="L71" s="2">
        <f>J71+I71</f>
        <v>76843949.163325712</v>
      </c>
      <c r="M71" s="2">
        <f>K71/$K$82</f>
        <v>2.1312634969635275E-2</v>
      </c>
    </row>
    <row r="72" spans="1:13" x14ac:dyDescent="0.2">
      <c r="A72" s="4" t="s">
        <v>8</v>
      </c>
      <c r="B72" s="1">
        <v>6.8700000000000003E-6</v>
      </c>
      <c r="C72" s="2">
        <v>523.447</v>
      </c>
      <c r="D72" s="2">
        <v>1.421</v>
      </c>
      <c r="E72" s="2">
        <v>1921.7940000000001</v>
      </c>
      <c r="H72" s="4">
        <v>5</v>
      </c>
      <c r="I72" s="1">
        <f t="shared" ref="I72:I83" si="13">(C73-$C$71)/B73</f>
        <v>129948471.61572051</v>
      </c>
      <c r="J72" s="1">
        <f t="shared" ref="J72:J83" si="14">(C89-$C$87)/B89</f>
        <v>5489277.7364110202</v>
      </c>
      <c r="K72" s="2">
        <f>J72/(J72+I72)</f>
        <v>4.0529894823777418E-2</v>
      </c>
      <c r="L72" s="2">
        <f>J72+I72</f>
        <v>135437749.35213155</v>
      </c>
      <c r="M72" s="2">
        <f t="shared" ref="M72:M83" si="15">K72/$K$82</f>
        <v>9.4885866438352215E-2</v>
      </c>
    </row>
    <row r="73" spans="1:13" x14ac:dyDescent="0.2">
      <c r="A73" s="4">
        <v>5</v>
      </c>
      <c r="B73" s="1">
        <v>6.8700000000000003E-6</v>
      </c>
      <c r="C73" s="2">
        <v>893.08100000000002</v>
      </c>
      <c r="D73" s="2">
        <v>5.2530000000000001</v>
      </c>
      <c r="E73" s="2">
        <v>2595.4960000000001</v>
      </c>
      <c r="H73" s="4">
        <v>10</v>
      </c>
      <c r="I73" s="1">
        <f t="shared" si="13"/>
        <v>102550800.58224162</v>
      </c>
      <c r="J73" s="1">
        <f t="shared" si="14"/>
        <v>7180565.897244974</v>
      </c>
      <c r="K73" s="2">
        <f>J73/(J73+I73)</f>
        <v>6.5437678647584541E-2</v>
      </c>
      <c r="L73" s="2">
        <f t="shared" ref="L73:L83" si="16">J73+I73</f>
        <v>109731366.4794866</v>
      </c>
      <c r="M73" s="2">
        <f t="shared" si="15"/>
        <v>0.15319829629925066</v>
      </c>
    </row>
    <row r="74" spans="1:13" x14ac:dyDescent="0.2">
      <c r="A74" s="4">
        <v>10</v>
      </c>
      <c r="B74" s="1">
        <v>6.8700000000000003E-6</v>
      </c>
      <c r="C74" s="2">
        <v>704.85900000000004</v>
      </c>
      <c r="D74" s="2">
        <v>1.905</v>
      </c>
      <c r="E74" s="2">
        <v>2227.9859999999999</v>
      </c>
      <c r="H74" s="4">
        <v>15</v>
      </c>
      <c r="I74" s="1">
        <f t="shared" si="13"/>
        <v>87165502.183406115</v>
      </c>
      <c r="J74" s="1">
        <f t="shared" si="14"/>
        <v>7933469.8436336564</v>
      </c>
      <c r="K74" s="2">
        <f t="shared" ref="K74:K81" si="17">J74/(J74+I74)</f>
        <v>8.3423297587043421E-2</v>
      </c>
      <c r="L74" s="2">
        <f t="shared" si="16"/>
        <v>95098972.027039766</v>
      </c>
      <c r="M74" s="2">
        <f t="shared" si="15"/>
        <v>0.19530501885357135</v>
      </c>
    </row>
    <row r="75" spans="1:13" x14ac:dyDescent="0.2">
      <c r="A75" s="4">
        <v>15</v>
      </c>
      <c r="B75" s="1">
        <v>6.8700000000000003E-6</v>
      </c>
      <c r="C75" s="2">
        <v>599.16200000000003</v>
      </c>
      <c r="D75" s="2">
        <v>0.18</v>
      </c>
      <c r="E75" s="2">
        <v>2018.164</v>
      </c>
      <c r="H75" s="4">
        <v>20</v>
      </c>
      <c r="I75" s="1">
        <f t="shared" si="13"/>
        <v>71705094.61426492</v>
      </c>
      <c r="J75" s="1">
        <f t="shared" si="14"/>
        <v>8492218.9128816091</v>
      </c>
      <c r="K75" s="2">
        <f t="shared" si="17"/>
        <v>0.10589156343755854</v>
      </c>
      <c r="L75" s="2">
        <f t="shared" si="16"/>
        <v>80197313.527146533</v>
      </c>
      <c r="M75" s="2">
        <f t="shared" si="15"/>
        <v>0.24790621315380049</v>
      </c>
    </row>
    <row r="76" spans="1:13" x14ac:dyDescent="0.2">
      <c r="A76" s="4">
        <v>20</v>
      </c>
      <c r="B76" s="1">
        <v>6.8700000000000003E-6</v>
      </c>
      <c r="C76" s="2">
        <v>492.94900000000001</v>
      </c>
      <c r="D76" s="2">
        <v>1.3979999999999999</v>
      </c>
      <c r="E76" s="2">
        <v>1798.606</v>
      </c>
      <c r="H76" s="4">
        <v>25</v>
      </c>
      <c r="I76" s="1">
        <f t="shared" si="13"/>
        <v>66087045.123726346</v>
      </c>
      <c r="J76" s="1">
        <f t="shared" si="14"/>
        <v>9590096.7982129548</v>
      </c>
      <c r="K76" s="2">
        <f t="shared" si="17"/>
        <v>0.12672382379484026</v>
      </c>
      <c r="L76" s="2">
        <f t="shared" si="16"/>
        <v>75677141.921939299</v>
      </c>
      <c r="M76" s="2">
        <f t="shared" si="15"/>
        <v>0.29667730132130204</v>
      </c>
    </row>
    <row r="77" spans="1:13" x14ac:dyDescent="0.2">
      <c r="A77" s="4">
        <v>25</v>
      </c>
      <c r="B77" s="1">
        <v>6.8700000000000003E-6</v>
      </c>
      <c r="C77" s="2">
        <v>454.35300000000001</v>
      </c>
      <c r="D77" s="2">
        <v>1.3080000000000001</v>
      </c>
      <c r="E77" s="2">
        <v>1604.0329999999999</v>
      </c>
      <c r="H77" s="4">
        <v>30</v>
      </c>
      <c r="I77" s="1">
        <f t="shared" si="13"/>
        <v>57492576.41921398</v>
      </c>
      <c r="J77" s="1">
        <f t="shared" si="14"/>
        <v>10058302.308265079</v>
      </c>
      <c r="K77" s="2">
        <f t="shared" si="17"/>
        <v>0.14889965160695173</v>
      </c>
      <c r="L77" s="2">
        <f t="shared" si="16"/>
        <v>67550878.727479056</v>
      </c>
      <c r="M77" s="2">
        <f t="shared" si="15"/>
        <v>0.34859385933579418</v>
      </c>
    </row>
    <row r="78" spans="1:13" x14ac:dyDescent="0.2">
      <c r="A78" s="4">
        <v>30</v>
      </c>
      <c r="B78" s="1">
        <v>6.8700000000000003E-6</v>
      </c>
      <c r="C78" s="2">
        <v>395.30900000000003</v>
      </c>
      <c r="D78" s="2">
        <v>0.33500000000000002</v>
      </c>
      <c r="E78" s="2">
        <v>1350.9059999999999</v>
      </c>
      <c r="H78" s="4">
        <v>35</v>
      </c>
      <c r="I78" s="1">
        <f t="shared" si="13"/>
        <v>54952401.746724889</v>
      </c>
      <c r="J78" s="1">
        <f t="shared" si="14"/>
        <v>12037341.772151899</v>
      </c>
      <c r="K78" s="2">
        <f t="shared" si="17"/>
        <v>0.17968932466146764</v>
      </c>
      <c r="L78" s="2">
        <f t="shared" si="16"/>
        <v>66989743.518876791</v>
      </c>
      <c r="M78" s="2">
        <f t="shared" si="15"/>
        <v>0.42067657304215661</v>
      </c>
    </row>
    <row r="79" spans="1:13" x14ac:dyDescent="0.2">
      <c r="A79" s="4">
        <v>35</v>
      </c>
      <c r="B79" s="1">
        <v>6.8700000000000003E-6</v>
      </c>
      <c r="C79" s="2">
        <v>377.858</v>
      </c>
      <c r="D79" s="2">
        <v>0.63400000000000001</v>
      </c>
      <c r="E79" s="2">
        <v>1224.877</v>
      </c>
      <c r="H79" s="4">
        <v>40</v>
      </c>
      <c r="I79" s="1">
        <f t="shared" si="13"/>
        <v>48065793.304221258</v>
      </c>
      <c r="J79" s="1">
        <f t="shared" si="14"/>
        <v>12207706.62695458</v>
      </c>
      <c r="K79" s="2">
        <f t="shared" si="17"/>
        <v>0.20253853917383469</v>
      </c>
      <c r="L79" s="2">
        <f t="shared" si="16"/>
        <v>60273499.931175835</v>
      </c>
      <c r="M79" s="2">
        <f t="shared" si="15"/>
        <v>0.47416961875245023</v>
      </c>
    </row>
    <row r="80" spans="1:13" x14ac:dyDescent="0.2">
      <c r="A80" s="4">
        <v>40</v>
      </c>
      <c r="B80" s="1">
        <v>6.8700000000000003E-6</v>
      </c>
      <c r="C80" s="2">
        <v>330.54700000000003</v>
      </c>
      <c r="D80" s="2">
        <v>0.51</v>
      </c>
      <c r="E80" s="2">
        <v>1185.6780000000001</v>
      </c>
      <c r="H80" s="4">
        <v>50</v>
      </c>
      <c r="I80" s="1">
        <f t="shared" si="13"/>
        <v>39308296.943231441</v>
      </c>
      <c r="J80" s="1">
        <f t="shared" si="14"/>
        <v>13775800.446760982</v>
      </c>
      <c r="K80" s="2">
        <f t="shared" si="17"/>
        <v>0.25950898902084446</v>
      </c>
      <c r="L80" s="2">
        <f t="shared" si="16"/>
        <v>53084097.389992423</v>
      </c>
      <c r="M80" s="2">
        <f t="shared" si="15"/>
        <v>0.60754500792185151</v>
      </c>
    </row>
    <row r="81" spans="1:13" x14ac:dyDescent="0.2">
      <c r="A81" s="4">
        <v>50</v>
      </c>
      <c r="B81" s="1">
        <v>6.8700000000000003E-6</v>
      </c>
      <c r="C81" s="2">
        <v>270.38299999999998</v>
      </c>
      <c r="D81" s="2">
        <v>3.6150000000000002</v>
      </c>
      <c r="E81" s="2">
        <v>884.67200000000003</v>
      </c>
      <c r="H81" s="4">
        <v>60</v>
      </c>
      <c r="I81" s="1">
        <f t="shared" si="13"/>
        <v>32475545.851528384</v>
      </c>
      <c r="J81" s="1">
        <f t="shared" si="14"/>
        <v>14639240.506329114</v>
      </c>
      <c r="K81" s="2">
        <f t="shared" si="17"/>
        <v>0.31071435610760606</v>
      </c>
      <c r="L81" s="2">
        <f t="shared" si="16"/>
        <v>47114786.357857496</v>
      </c>
      <c r="M81" s="2">
        <f t="shared" si="15"/>
        <v>0.72742357270586011</v>
      </c>
    </row>
    <row r="82" spans="1:13" x14ac:dyDescent="0.2">
      <c r="A82" s="4">
        <v>60</v>
      </c>
      <c r="B82" s="1">
        <v>6.8700000000000003E-6</v>
      </c>
      <c r="C82" s="2">
        <v>223.44200000000001</v>
      </c>
      <c r="D82" s="2">
        <v>0.88500000000000001</v>
      </c>
      <c r="E82" s="2">
        <v>935.61800000000005</v>
      </c>
      <c r="H82" s="4">
        <v>90</v>
      </c>
      <c r="I82" s="1">
        <f t="shared" si="13"/>
        <v>19609898.107714701</v>
      </c>
      <c r="J82" s="1">
        <f t="shared" si="14"/>
        <v>14621891.288160833</v>
      </c>
      <c r="K82" s="2">
        <f>J82/(J82+I82)</f>
        <v>0.42714364472932204</v>
      </c>
      <c r="L82" s="2">
        <f t="shared" si="16"/>
        <v>34231789.395875536</v>
      </c>
      <c r="M82" s="2">
        <f t="shared" si="15"/>
        <v>1</v>
      </c>
    </row>
    <row r="83" spans="1:13" x14ac:dyDescent="0.2">
      <c r="A83" s="4">
        <v>90</v>
      </c>
      <c r="B83" s="1">
        <v>6.8700000000000003E-6</v>
      </c>
      <c r="C83" s="2">
        <v>135.05500000000001</v>
      </c>
      <c r="D83" s="2">
        <v>0.53100000000000003</v>
      </c>
      <c r="E83" s="2">
        <v>646.41800000000001</v>
      </c>
      <c r="H83" s="4" t="s">
        <v>9</v>
      </c>
      <c r="I83" s="1">
        <f t="shared" si="13"/>
        <v>102831877.72925763</v>
      </c>
      <c r="J83" s="1">
        <f t="shared" si="14"/>
        <v>1114854.802680566</v>
      </c>
      <c r="K83" s="2">
        <f t="shared" ref="K83" si="18">J83/(J83+I83)</f>
        <v>1.0725251054313042E-2</v>
      </c>
      <c r="L83" s="2">
        <f t="shared" si="16"/>
        <v>103946732.5319382</v>
      </c>
      <c r="M83" s="2">
        <f t="shared" si="15"/>
        <v>2.5109237107131862E-2</v>
      </c>
    </row>
    <row r="84" spans="1:13" ht="34" x14ac:dyDescent="0.2">
      <c r="A84" s="5" t="s">
        <v>22</v>
      </c>
      <c r="B84" s="1">
        <v>6.8700000000000003E-6</v>
      </c>
      <c r="C84" s="2">
        <v>706.79</v>
      </c>
      <c r="D84" s="2">
        <v>58.052999999999997</v>
      </c>
      <c r="E84" s="2">
        <v>2068.7689999999998</v>
      </c>
    </row>
    <row r="86" spans="1:13" x14ac:dyDescent="0.2">
      <c r="A86" s="4" t="s">
        <v>2</v>
      </c>
      <c r="B86" s="4"/>
      <c r="C86" s="4"/>
      <c r="D86" s="4"/>
      <c r="E86" s="4"/>
    </row>
    <row r="87" spans="1:13" x14ac:dyDescent="0.2">
      <c r="A87" s="4" t="s">
        <v>7</v>
      </c>
      <c r="B87" s="1">
        <v>2.686E-5</v>
      </c>
      <c r="C87" s="2">
        <v>0.624</v>
      </c>
      <c r="D87" s="1">
        <v>2.3280000000000001E-5</v>
      </c>
      <c r="E87" s="2">
        <v>87.632000000000005</v>
      </c>
    </row>
    <row r="88" spans="1:13" x14ac:dyDescent="0.2">
      <c r="A88" s="4" t="s">
        <v>8</v>
      </c>
      <c r="B88" s="1">
        <v>2.686E-5</v>
      </c>
      <c r="C88" s="2">
        <v>19.414000000000001</v>
      </c>
      <c r="D88" s="1">
        <v>2.3280000000000001E-5</v>
      </c>
      <c r="E88" s="2">
        <v>483.94499999999999</v>
      </c>
    </row>
    <row r="89" spans="1:13" x14ac:dyDescent="0.2">
      <c r="A89" s="4">
        <v>5</v>
      </c>
      <c r="B89" s="1">
        <v>2.686E-5</v>
      </c>
      <c r="C89" s="2">
        <v>148.066</v>
      </c>
      <c r="D89" s="1">
        <v>2.3280000000000001E-5</v>
      </c>
      <c r="E89" s="2">
        <v>1341.6990000000001</v>
      </c>
    </row>
    <row r="90" spans="1:13" x14ac:dyDescent="0.2">
      <c r="A90" s="4">
        <v>10</v>
      </c>
      <c r="B90" s="1">
        <v>2.686E-5</v>
      </c>
      <c r="C90" s="2">
        <v>193.494</v>
      </c>
      <c r="D90" s="1">
        <v>2.3280000000000001E-5</v>
      </c>
      <c r="E90" s="2">
        <v>1349.4870000000001</v>
      </c>
    </row>
    <row r="91" spans="1:13" x14ac:dyDescent="0.2">
      <c r="A91" s="4">
        <v>15</v>
      </c>
      <c r="B91" s="1">
        <v>2.686E-5</v>
      </c>
      <c r="C91" s="2">
        <v>213.71700000000001</v>
      </c>
      <c r="D91" s="1">
        <v>2.3280000000000001E-5</v>
      </c>
      <c r="E91" s="2">
        <v>1430.798</v>
      </c>
    </row>
    <row r="92" spans="1:13" x14ac:dyDescent="0.2">
      <c r="A92" s="4">
        <v>20</v>
      </c>
      <c r="B92" s="1">
        <v>2.686E-5</v>
      </c>
      <c r="C92" s="2">
        <v>228.72499999999999</v>
      </c>
      <c r="D92" s="1">
        <v>2.3280000000000001E-5</v>
      </c>
      <c r="E92" s="2">
        <v>1354.4549999999999</v>
      </c>
    </row>
    <row r="93" spans="1:13" x14ac:dyDescent="0.2">
      <c r="A93" s="4">
        <v>25</v>
      </c>
      <c r="B93" s="1">
        <v>2.686E-5</v>
      </c>
      <c r="C93" s="2">
        <v>258.214</v>
      </c>
      <c r="D93" s="1">
        <v>2.3280000000000001E-5</v>
      </c>
      <c r="E93" s="2">
        <v>1549.617</v>
      </c>
    </row>
    <row r="94" spans="1:13" x14ac:dyDescent="0.2">
      <c r="A94" s="4">
        <v>30</v>
      </c>
      <c r="B94" s="1">
        <v>2.686E-5</v>
      </c>
      <c r="C94" s="2">
        <v>270.79000000000002</v>
      </c>
      <c r="D94" s="1">
        <v>2.3280000000000001E-5</v>
      </c>
      <c r="E94" s="2">
        <v>1451.3140000000001</v>
      </c>
      <c r="J94" s="1"/>
      <c r="L94" s="1"/>
    </row>
    <row r="95" spans="1:13" x14ac:dyDescent="0.2">
      <c r="A95" s="4">
        <v>35</v>
      </c>
      <c r="B95" s="1">
        <v>2.686E-5</v>
      </c>
      <c r="C95" s="2">
        <v>323.947</v>
      </c>
      <c r="D95" s="1">
        <v>2.3280000000000001E-5</v>
      </c>
      <c r="E95" s="2">
        <v>1937.905</v>
      </c>
      <c r="J95" s="1"/>
    </row>
    <row r="96" spans="1:13" x14ac:dyDescent="0.2">
      <c r="A96" s="4">
        <v>40</v>
      </c>
      <c r="B96" s="1">
        <v>2.686E-5</v>
      </c>
      <c r="C96" s="2">
        <v>328.52300000000002</v>
      </c>
      <c r="D96" s="1">
        <v>3.725E-4</v>
      </c>
      <c r="E96" s="2">
        <v>1579.008</v>
      </c>
      <c r="J96" s="1"/>
    </row>
    <row r="97" spans="1:10" x14ac:dyDescent="0.2">
      <c r="A97" s="4">
        <v>50</v>
      </c>
      <c r="B97" s="1">
        <v>2.686E-5</v>
      </c>
      <c r="C97" s="2">
        <v>370.642</v>
      </c>
      <c r="D97" s="1">
        <v>2.3280000000000001E-5</v>
      </c>
      <c r="E97" s="2">
        <v>1516.742</v>
      </c>
      <c r="J97" s="1"/>
    </row>
    <row r="98" spans="1:10" x14ac:dyDescent="0.2">
      <c r="A98" s="4">
        <v>60</v>
      </c>
      <c r="B98" s="1">
        <v>2.686E-5</v>
      </c>
      <c r="C98" s="2">
        <v>393.834</v>
      </c>
      <c r="D98" s="2">
        <v>5.0000000000000001E-3</v>
      </c>
      <c r="E98" s="2">
        <v>1486.451</v>
      </c>
      <c r="J98" s="1"/>
    </row>
    <row r="99" spans="1:10" x14ac:dyDescent="0.2">
      <c r="A99" s="4">
        <v>90</v>
      </c>
      <c r="B99" s="1">
        <v>2.686E-5</v>
      </c>
      <c r="C99" s="2">
        <v>393.36799999999999</v>
      </c>
      <c r="D99" s="2">
        <v>0.108</v>
      </c>
      <c r="E99" s="2">
        <v>1722.884</v>
      </c>
      <c r="J99" s="1"/>
    </row>
    <row r="100" spans="1:10" ht="34" x14ac:dyDescent="0.2">
      <c r="A100" s="5" t="s">
        <v>22</v>
      </c>
      <c r="B100" s="1">
        <v>2.686E-5</v>
      </c>
      <c r="C100" s="2">
        <v>30.568999999999999</v>
      </c>
      <c r="D100" s="1">
        <v>2.3280000000000001E-5</v>
      </c>
      <c r="E100" s="2">
        <v>730.70699999999999</v>
      </c>
      <c r="J100" s="1"/>
    </row>
    <row r="101" spans="1:10" x14ac:dyDescent="0.2">
      <c r="J101" s="1"/>
    </row>
    <row r="102" spans="1:10" x14ac:dyDescent="0.2">
      <c r="J102" s="1"/>
    </row>
    <row r="103" spans="1:10" x14ac:dyDescent="0.2">
      <c r="J103" s="1"/>
    </row>
    <row r="104" spans="1:10" x14ac:dyDescent="0.2">
      <c r="J104" s="1"/>
    </row>
    <row r="105" spans="1:10" x14ac:dyDescent="0.2">
      <c r="J105" s="1"/>
    </row>
    <row r="106" spans="1:10" x14ac:dyDescent="0.2">
      <c r="J106" s="1"/>
    </row>
    <row r="107" spans="1:10" x14ac:dyDescent="0.2">
      <c r="J107" s="1"/>
    </row>
  </sheetData>
  <mergeCells count="4">
    <mergeCell ref="H1:M1"/>
    <mergeCell ref="H35:M35"/>
    <mergeCell ref="H69:M69"/>
    <mergeCell ref="V1:AA1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AfCsx3 RNA 49-9A cleavage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2019-08-14T19:29:16Z</dcterms:created>
  <dcterms:modified xsi:type="dcterms:W3CDTF">2020-03-23T10:13:12Z</dcterms:modified>
</cp:coreProperties>
</file>