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D3298428-0167-4741-8999-27D4C1E4F885}" xr6:coauthVersionLast="47" xr6:coauthVersionMax="47" xr10:uidLastSave="{00000000-0000-0000-0000-000000000000}"/>
  <bookViews>
    <workbookView xWindow="1140" yWindow="460" windowWidth="25600" windowHeight="16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5" i="1"/>
  <c r="P5" i="1"/>
  <c r="P7" i="1"/>
  <c r="P6" i="1"/>
  <c r="P8" i="1"/>
  <c r="R7" i="1"/>
  <c r="S7" i="1"/>
  <c r="T7" i="1"/>
  <c r="U7" i="1"/>
  <c r="R6" i="1"/>
  <c r="T6" i="1"/>
  <c r="U6" i="1"/>
  <c r="R8" i="1"/>
  <c r="S8" i="1"/>
  <c r="T8" i="1"/>
  <c r="U8" i="1"/>
  <c r="R5" i="1"/>
  <c r="T5" i="1"/>
  <c r="U5" i="1"/>
  <c r="Y6" i="1" l="1"/>
  <c r="Y8" i="1"/>
  <c r="N7" i="1"/>
  <c r="O6" i="1"/>
  <c r="Y5" i="1"/>
  <c r="O5" i="1"/>
  <c r="N5" i="1"/>
  <c r="O7" i="1"/>
  <c r="Y7" i="1"/>
  <c r="Y9" i="1"/>
  <c r="Y10" i="1"/>
  <c r="O8" i="1"/>
  <c r="N8" i="1"/>
  <c r="N6" i="1"/>
</calcChain>
</file>

<file path=xl/sharedStrings.xml><?xml version="1.0" encoding="utf-8"?>
<sst xmlns="http://schemas.openxmlformats.org/spreadsheetml/2006/main" count="64" uniqueCount="43">
  <si>
    <t>Expt1 7/10/05</t>
  </si>
  <si>
    <t>Expt2 11/10/05</t>
  </si>
  <si>
    <t>Expt3 13/10/05</t>
  </si>
  <si>
    <t>Expt4 27/10/05</t>
  </si>
  <si>
    <t>Control</t>
  </si>
  <si>
    <t>UV only</t>
  </si>
  <si>
    <t>33</t>
  </si>
  <si>
    <t>23</t>
  </si>
  <si>
    <t>8</t>
  </si>
  <si>
    <t>3</t>
  </si>
  <si>
    <t>4</t>
  </si>
  <si>
    <t>9</t>
  </si>
  <si>
    <t>2</t>
  </si>
  <si>
    <t>7</t>
  </si>
  <si>
    <t>closed</t>
  </si>
  <si>
    <t>total</t>
  </si>
  <si>
    <t>22</t>
  </si>
  <si>
    <t>14</t>
  </si>
  <si>
    <t>5</t>
  </si>
  <si>
    <t>20</t>
  </si>
  <si>
    <t>21</t>
  </si>
  <si>
    <t>28</t>
  </si>
  <si>
    <t>24</t>
  </si>
  <si>
    <t>12</t>
  </si>
  <si>
    <t>18</t>
  </si>
  <si>
    <t>mean</t>
  </si>
  <si>
    <t>Closure faction-------------------------------------&gt;</t>
  </si>
  <si>
    <t>total n</t>
  </si>
  <si>
    <t>MHC II B MO only</t>
  </si>
  <si>
    <t>UV + MHC II B MO</t>
  </si>
  <si>
    <t>SEM</t>
  </si>
  <si>
    <t>ttests (2-talied, unequal variance)</t>
  </si>
  <si>
    <t>Control vs. UV ventralized</t>
  </si>
  <si>
    <t>MHCIIB MO vs. UV ventralized</t>
  </si>
  <si>
    <t>MHCIIB MO vs. MHCIIB MO + UV ventralized</t>
  </si>
  <si>
    <t>UV ventralied vs. MHCIIB MO + UV ventralized</t>
  </si>
  <si>
    <t>Cobntrol vs. MHCIIB MO + UV ventralized</t>
  </si>
  <si>
    <t>MHCIIB MO vs. controls</t>
  </si>
  <si>
    <t>Exp 1</t>
  </si>
  <si>
    <t>Exp 2</t>
  </si>
  <si>
    <t>Exp 3</t>
  </si>
  <si>
    <t>Exp 4</t>
  </si>
  <si>
    <t>Figure 7B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</si>
</sst>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96225851275"/>
          <c:y val="4.8500000000000001E-2"/>
          <c:w val="0.77299227539631499"/>
          <c:h val="0.75191692913385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Sheet1!$N$4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Sheet1!$O$5:$O$8</c:f>
                <c:numCache>
                  <c:formatCode>General</c:formatCode>
                  <c:ptCount val="4"/>
                  <c:pt idx="0">
                    <c:v>5.2864700544086672E-2</c:v>
                  </c:pt>
                  <c:pt idx="1">
                    <c:v>5.9950849104829465E-2</c:v>
                  </c:pt>
                  <c:pt idx="2">
                    <c:v>0.12763545583870831</c:v>
                  </c:pt>
                  <c:pt idx="3">
                    <c:v>6.818067610542046E-2</c:v>
                  </c:pt>
                </c:numCache>
              </c:numRef>
            </c:plus>
            <c:minus>
              <c:numRef>
                <c:f>Sheet1!$O$5:$O$8</c:f>
                <c:numCache>
                  <c:formatCode>General</c:formatCode>
                  <c:ptCount val="4"/>
                  <c:pt idx="0">
                    <c:v>5.2864700544086672E-2</c:v>
                  </c:pt>
                  <c:pt idx="1">
                    <c:v>5.9950849104829465E-2</c:v>
                  </c:pt>
                  <c:pt idx="2">
                    <c:v>0.12763545583870831</c:v>
                  </c:pt>
                  <c:pt idx="3">
                    <c:v>6.818067610542046E-2</c:v>
                  </c:pt>
                </c:numCache>
              </c:numRef>
            </c:minus>
            <c:spPr>
              <a:ln w="19050"/>
            </c:spPr>
          </c:errBars>
          <c:cat>
            <c:strRef>
              <c:f>Sheet1!$B$5:$B$8</c:f>
              <c:strCache>
                <c:ptCount val="4"/>
                <c:pt idx="0">
                  <c:v>Control</c:v>
                </c:pt>
                <c:pt idx="1">
                  <c:v>MHC II B MO only</c:v>
                </c:pt>
                <c:pt idx="2">
                  <c:v>UV only</c:v>
                </c:pt>
                <c:pt idx="3">
                  <c:v>UV + MHC II B MO</c:v>
                </c:pt>
              </c:strCache>
            </c:strRef>
          </c:cat>
          <c:val>
            <c:numRef>
              <c:f>Sheet1!$N$5:$N$8</c:f>
              <c:numCache>
                <c:formatCode>0.00</c:formatCode>
                <c:ptCount val="4"/>
                <c:pt idx="0">
                  <c:v>0.93308080808080807</c:v>
                </c:pt>
                <c:pt idx="1">
                  <c:v>0.36190476190476184</c:v>
                </c:pt>
                <c:pt idx="2">
                  <c:v>0.8185024154589372</c:v>
                </c:pt>
                <c:pt idx="3">
                  <c:v>0.91541353383458646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5-B948-9404-07741390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28894760"/>
        <c:axId val="2128897672"/>
      </c:barChart>
      <c:catAx>
        <c:axId val="212889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8897672"/>
        <c:crosses val="autoZero"/>
        <c:auto val="1"/>
        <c:lblAlgn val="ctr"/>
        <c:lblOffset val="100"/>
        <c:noMultiLvlLbl val="0"/>
      </c:catAx>
      <c:valAx>
        <c:axId val="21288976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Blastopore Closure (frequency)</a:t>
                </a:r>
              </a:p>
            </c:rich>
          </c:tx>
          <c:layout>
            <c:manualLayout>
              <c:xMode val="edge"/>
              <c:yMode val="edge"/>
              <c:x val="1.2276143375816163E-2"/>
              <c:y val="6.2498294270593224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28894760"/>
        <c:crosses val="autoZero"/>
        <c:crossBetween val="between"/>
        <c:majorUnit val="0.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400" b="1" i="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17</xdr:row>
      <xdr:rowOff>101600</xdr:rowOff>
    </xdr:from>
    <xdr:to>
      <xdr:col>16</xdr:col>
      <xdr:colOff>660400</xdr:colOff>
      <xdr:row>44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0"/>
  <sheetViews>
    <sheetView tabSelected="1" workbookViewId="0">
      <selection activeCell="A3" sqref="A3"/>
    </sheetView>
  </sheetViews>
  <sheetFormatPr baseColWidth="10" defaultRowHeight="16" x14ac:dyDescent="0.2"/>
  <cols>
    <col min="15" max="15" width="10.83203125" style="1"/>
  </cols>
  <sheetData>
    <row r="2" spans="1:26" x14ac:dyDescent="0.2">
      <c r="A2" t="s">
        <v>42</v>
      </c>
    </row>
    <row r="3" spans="1:26" x14ac:dyDescent="0.2">
      <c r="C3" t="s">
        <v>0</v>
      </c>
      <c r="E3" t="s">
        <v>1</v>
      </c>
      <c r="H3" t="s">
        <v>2</v>
      </c>
      <c r="K3" t="s">
        <v>3</v>
      </c>
      <c r="O3"/>
      <c r="R3" s="1" t="s">
        <v>38</v>
      </c>
      <c r="S3" t="s">
        <v>39</v>
      </c>
      <c r="T3" t="s">
        <v>40</v>
      </c>
      <c r="U3" t="s">
        <v>41</v>
      </c>
      <c r="Y3" t="s">
        <v>31</v>
      </c>
    </row>
    <row r="4" spans="1:26" x14ac:dyDescent="0.2">
      <c r="C4" t="s">
        <v>14</v>
      </c>
      <c r="D4" t="s">
        <v>15</v>
      </c>
      <c r="E4" t="s">
        <v>14</v>
      </c>
      <c r="F4" t="s">
        <v>15</v>
      </c>
      <c r="H4" t="s">
        <v>14</v>
      </c>
      <c r="I4" t="s">
        <v>15</v>
      </c>
      <c r="K4" t="s">
        <v>14</v>
      </c>
      <c r="L4" t="s">
        <v>15</v>
      </c>
      <c r="N4" s="5" t="s">
        <v>25</v>
      </c>
      <c r="O4" s="6" t="s">
        <v>30</v>
      </c>
      <c r="P4" t="s">
        <v>27</v>
      </c>
      <c r="R4" s="1" t="s">
        <v>26</v>
      </c>
    </row>
    <row r="5" spans="1:26" x14ac:dyDescent="0.2">
      <c r="B5" t="s">
        <v>4</v>
      </c>
      <c r="C5" s="2" t="s">
        <v>7</v>
      </c>
      <c r="D5" s="2" t="s">
        <v>7</v>
      </c>
      <c r="E5" s="2" t="s">
        <v>13</v>
      </c>
      <c r="F5" s="2" t="s">
        <v>11</v>
      </c>
      <c r="G5" s="2"/>
      <c r="H5" s="2" t="s">
        <v>20</v>
      </c>
      <c r="I5" s="2" t="s">
        <v>16</v>
      </c>
      <c r="J5" s="2"/>
      <c r="K5" s="2" t="s">
        <v>21</v>
      </c>
      <c r="L5" s="2">
        <v>28</v>
      </c>
      <c r="M5" s="2"/>
      <c r="N5" s="7">
        <f>AVERAGE(R5:U5)</f>
        <v>0.93308080808080807</v>
      </c>
      <c r="O5" s="8">
        <f>STDEV(R5:U5)/SQRT(COUNT(R5:U5))</f>
        <v>5.2864700544086672E-2</v>
      </c>
      <c r="P5" s="2">
        <f>L5+I5+F5+D5</f>
        <v>82</v>
      </c>
      <c r="Q5" s="1"/>
      <c r="R5" s="1">
        <f>C5/D5</f>
        <v>1</v>
      </c>
      <c r="S5" s="1">
        <f>E5/F5</f>
        <v>0.77777777777777779</v>
      </c>
      <c r="T5" s="1">
        <f>H5/I5</f>
        <v>0.95454545454545459</v>
      </c>
      <c r="U5" s="1">
        <f>K5/L5</f>
        <v>1</v>
      </c>
      <c r="V5" t="s">
        <v>4</v>
      </c>
      <c r="Y5" s="3">
        <f>TTEST(R5:U5,R6:U6,2,3)</f>
        <v>4.0576077921731038E-4</v>
      </c>
      <c r="Z5" t="s">
        <v>37</v>
      </c>
    </row>
    <row r="6" spans="1:26" x14ac:dyDescent="0.2">
      <c r="B6" t="s">
        <v>28</v>
      </c>
      <c r="C6" s="2" t="s">
        <v>10</v>
      </c>
      <c r="D6" s="2" t="s">
        <v>8</v>
      </c>
      <c r="E6" s="2" t="s">
        <v>9</v>
      </c>
      <c r="F6" s="2" t="s">
        <v>11</v>
      </c>
      <c r="G6" s="2"/>
      <c r="H6" s="2" t="s">
        <v>9</v>
      </c>
      <c r="I6" s="2" t="s">
        <v>17</v>
      </c>
      <c r="J6" s="2"/>
      <c r="K6" s="2" t="s">
        <v>23</v>
      </c>
      <c r="L6" s="2">
        <v>30</v>
      </c>
      <c r="M6" s="2"/>
      <c r="N6" s="7">
        <f t="shared" ref="N6:N8" si="0">AVERAGE(R6:U6)</f>
        <v>0.36190476190476184</v>
      </c>
      <c r="O6" s="8">
        <f t="shared" ref="O6:O8" si="1">STDEV(R6:U6)/SQRT(COUNT(R6:U6))</f>
        <v>5.9950849104829465E-2</v>
      </c>
      <c r="P6" s="2">
        <f>L6+I6+F6+D6</f>
        <v>61</v>
      </c>
      <c r="Q6" s="1"/>
      <c r="R6" s="1">
        <f>C6/D6</f>
        <v>0.5</v>
      </c>
      <c r="S6" s="1">
        <f>E6/F6</f>
        <v>0.33333333333333331</v>
      </c>
      <c r="T6" s="1">
        <f>H6/I6</f>
        <v>0.21428571428571427</v>
      </c>
      <c r="U6" s="1">
        <f t="shared" ref="U6:U8" si="2">K6/L6</f>
        <v>0.4</v>
      </c>
      <c r="V6" t="s">
        <v>28</v>
      </c>
      <c r="Y6" s="4">
        <f>TTEST(R7:U7,R6:U6,2,3)</f>
        <v>2.8954118612784203E-2</v>
      </c>
      <c r="Z6" t="s">
        <v>33</v>
      </c>
    </row>
    <row r="7" spans="1:26" x14ac:dyDescent="0.2">
      <c r="B7" t="s">
        <v>5</v>
      </c>
      <c r="C7" s="2" t="s">
        <v>6</v>
      </c>
      <c r="D7" s="2" t="s">
        <v>6</v>
      </c>
      <c r="E7" s="2" t="s">
        <v>10</v>
      </c>
      <c r="F7" s="2" t="s">
        <v>11</v>
      </c>
      <c r="G7" s="2"/>
      <c r="H7" s="2" t="s">
        <v>19</v>
      </c>
      <c r="I7" s="2" t="s">
        <v>7</v>
      </c>
      <c r="J7" s="2"/>
      <c r="K7" s="2" t="s">
        <v>22</v>
      </c>
      <c r="L7" s="2">
        <v>25</v>
      </c>
      <c r="M7" s="2"/>
      <c r="N7" s="7">
        <f>AVERAGE(R7:U7)</f>
        <v>0.8185024154589372</v>
      </c>
      <c r="O7" s="8">
        <f>STDEV(R7:U7)/SQRT(COUNT(R7:U7))</f>
        <v>0.12763545583870831</v>
      </c>
      <c r="P7" s="2">
        <f>L7+I7+F7+D7</f>
        <v>90</v>
      </c>
      <c r="Q7" s="1"/>
      <c r="R7" s="1">
        <f>C7/D7</f>
        <v>1</v>
      </c>
      <c r="S7" s="1">
        <f>E7/F7</f>
        <v>0.44444444444444442</v>
      </c>
      <c r="T7" s="1">
        <f>H7/I7</f>
        <v>0.86956521739130432</v>
      </c>
      <c r="U7" s="1">
        <f>K7/L7</f>
        <v>0.96</v>
      </c>
      <c r="V7" t="s">
        <v>5</v>
      </c>
      <c r="Y7">
        <f>TTEST(R5:U5,R7:U7,2,3)</f>
        <v>0.45351913864797189</v>
      </c>
      <c r="Z7" t="s">
        <v>32</v>
      </c>
    </row>
    <row r="8" spans="1:26" x14ac:dyDescent="0.2">
      <c r="B8" t="s">
        <v>29</v>
      </c>
      <c r="C8" s="2" t="s">
        <v>9</v>
      </c>
      <c r="D8" s="2" t="s">
        <v>9</v>
      </c>
      <c r="E8" s="2" t="s">
        <v>12</v>
      </c>
      <c r="F8" s="2" t="s">
        <v>12</v>
      </c>
      <c r="G8" s="2"/>
      <c r="H8" s="2" t="s">
        <v>18</v>
      </c>
      <c r="I8" s="2" t="s">
        <v>13</v>
      </c>
      <c r="J8" s="2"/>
      <c r="K8" s="2" t="s">
        <v>24</v>
      </c>
      <c r="L8" s="2">
        <v>19</v>
      </c>
      <c r="M8" s="2"/>
      <c r="N8" s="9">
        <f t="shared" si="0"/>
        <v>0.91541353383458646</v>
      </c>
      <c r="O8" s="10">
        <f t="shared" si="1"/>
        <v>6.818067610542046E-2</v>
      </c>
      <c r="P8" s="2">
        <f>L8+I8+F8+D8</f>
        <v>31</v>
      </c>
      <c r="Q8" s="1"/>
      <c r="R8" s="1">
        <f>C8/D8</f>
        <v>1</v>
      </c>
      <c r="S8" s="1">
        <f>E8/F8</f>
        <v>1</v>
      </c>
      <c r="T8" s="1">
        <f>H8/I8</f>
        <v>0.7142857142857143</v>
      </c>
      <c r="U8" s="1">
        <f t="shared" si="2"/>
        <v>0.94736842105263153</v>
      </c>
      <c r="V8" t="s">
        <v>29</v>
      </c>
      <c r="Y8" s="3">
        <f>TTEST(R6:U6,R8:U8,2,3)</f>
        <v>9.4207037566648331E-4</v>
      </c>
      <c r="Z8" t="s">
        <v>34</v>
      </c>
    </row>
    <row r="9" spans="1:26" x14ac:dyDescent="0.2">
      <c r="O9"/>
      <c r="R9" s="1"/>
      <c r="Y9">
        <f>TTEST(R7:U7,R8:U8,2,3)</f>
        <v>0.53528306864427355</v>
      </c>
      <c r="Z9" t="s">
        <v>35</v>
      </c>
    </row>
    <row r="10" spans="1:26" x14ac:dyDescent="0.2">
      <c r="O10"/>
      <c r="R10" s="1"/>
      <c r="Y10">
        <f>TTEST(R5:U5,R8:U8,2,3)</f>
        <v>0.84492098021885431</v>
      </c>
      <c r="Z10" t="s">
        <v>36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Shook</dc:creator>
  <cp:lastModifiedBy>David Shook</cp:lastModifiedBy>
  <dcterms:created xsi:type="dcterms:W3CDTF">2017-09-22T16:01:43Z</dcterms:created>
  <dcterms:modified xsi:type="dcterms:W3CDTF">2022-02-21T17:10:34Z</dcterms:modified>
</cp:coreProperties>
</file>