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esashi/Desktop/ChAM-7K new data/SourceData_R2/"/>
    </mc:Choice>
  </mc:AlternateContent>
  <xr:revisionPtr revIDLastSave="0" documentId="13_ncr:1_{3623105E-88E5-5B4D-90A2-38B2F1ED97BC}" xr6:coauthVersionLast="47" xr6:coauthVersionMax="47" xr10:uidLastSave="{00000000-0000-0000-0000-000000000000}"/>
  <bookViews>
    <workbookView xWindow="20320" yWindow="2360" windowWidth="25360" windowHeight="15820" tabRatio="500" xr2:uid="{00000000-000D-0000-FFFF-FFFF00000000}"/>
  </bookViews>
  <sheets>
    <sheet name="9D -Compilation Flag-IgG ratios" sheetId="1" r:id="rId1"/>
    <sheet name="Trial 1 Ct values" sheetId="3" r:id="rId2"/>
    <sheet name="Trial 2 Ct values" sheetId="5" r:id="rId3"/>
    <sheet name="Trial 3 Ct values" sheetId="6" r:id="rId4"/>
    <sheet name="PRIMER EFFICIENCY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" i="2" l="1"/>
  <c r="F39" i="2"/>
  <c r="F23" i="2"/>
  <c r="F22" i="2"/>
  <c r="F6" i="2"/>
  <c r="F5" i="2"/>
  <c r="L48" i="6"/>
  <c r="O48" i="6"/>
  <c r="P48" i="6" s="1"/>
  <c r="R48" i="6" s="1"/>
  <c r="N48" i="6"/>
  <c r="Q48" i="6"/>
  <c r="S48" i="6" s="1"/>
  <c r="T48" i="6" s="1"/>
  <c r="M48" i="6"/>
  <c r="L47" i="6"/>
  <c r="O47" i="6"/>
  <c r="N47" i="6"/>
  <c r="Q47" i="6"/>
  <c r="S47" i="6"/>
  <c r="M47" i="6"/>
  <c r="P47" i="6"/>
  <c r="R47" i="6" s="1"/>
  <c r="L46" i="6"/>
  <c r="O46" i="6" s="1"/>
  <c r="N46" i="6"/>
  <c r="M46" i="6"/>
  <c r="L45" i="6"/>
  <c r="O45" i="6"/>
  <c r="Q45" i="6" s="1"/>
  <c r="S45" i="6" s="1"/>
  <c r="T45" i="6" s="1"/>
  <c r="N45" i="6"/>
  <c r="M45" i="6"/>
  <c r="P45" i="6"/>
  <c r="R45" i="6" s="1"/>
  <c r="L44" i="6"/>
  <c r="O44" i="6"/>
  <c r="Q44" i="6" s="1"/>
  <c r="S44" i="6" s="1"/>
  <c r="T44" i="6" s="1"/>
  <c r="N44" i="6"/>
  <c r="M44" i="6"/>
  <c r="P44" i="6"/>
  <c r="R44" i="6"/>
  <c r="L43" i="6"/>
  <c r="O43" i="6" s="1"/>
  <c r="N43" i="6"/>
  <c r="M43" i="6"/>
  <c r="L42" i="6"/>
  <c r="O42" i="6"/>
  <c r="P42" i="6" s="1"/>
  <c r="R42" i="6" s="1"/>
  <c r="T42" i="6" s="1"/>
  <c r="N42" i="6"/>
  <c r="Q42" i="6"/>
  <c r="S42" i="6"/>
  <c r="M42" i="6"/>
  <c r="L41" i="6"/>
  <c r="O41" i="6" s="1"/>
  <c r="N41" i="6"/>
  <c r="M41" i="6"/>
  <c r="L31" i="6"/>
  <c r="O31" i="6"/>
  <c r="Q31" i="6" s="1"/>
  <c r="S31" i="6" s="1"/>
  <c r="N31" i="6"/>
  <c r="M31" i="6"/>
  <c r="L30" i="6"/>
  <c r="O30" i="6"/>
  <c r="Q30" i="6" s="1"/>
  <c r="S30" i="6" s="1"/>
  <c r="N30" i="6"/>
  <c r="M30" i="6"/>
  <c r="L29" i="6"/>
  <c r="O29" i="6"/>
  <c r="P29" i="6" s="1"/>
  <c r="R29" i="6" s="1"/>
  <c r="N29" i="6"/>
  <c r="Q29" i="6"/>
  <c r="S29" i="6" s="1"/>
  <c r="M29" i="6"/>
  <c r="L28" i="6"/>
  <c r="O28" i="6"/>
  <c r="N28" i="6"/>
  <c r="Q28" i="6"/>
  <c r="S28" i="6"/>
  <c r="M28" i="6"/>
  <c r="P28" i="6"/>
  <c r="R28" i="6" s="1"/>
  <c r="L27" i="6"/>
  <c r="O27" i="6" s="1"/>
  <c r="N27" i="6"/>
  <c r="M27" i="6"/>
  <c r="L26" i="6"/>
  <c r="O26" i="6"/>
  <c r="Q26" i="6" s="1"/>
  <c r="S26" i="6" s="1"/>
  <c r="T26" i="6" s="1"/>
  <c r="N26" i="6"/>
  <c r="M26" i="6"/>
  <c r="P26" i="6"/>
  <c r="R26" i="6" s="1"/>
  <c r="L25" i="6"/>
  <c r="O25" i="6"/>
  <c r="Q25" i="6" s="1"/>
  <c r="S25" i="6" s="1"/>
  <c r="T25" i="6" s="1"/>
  <c r="N25" i="6"/>
  <c r="M25" i="6"/>
  <c r="P25" i="6"/>
  <c r="R25" i="6"/>
  <c r="L24" i="6"/>
  <c r="O24" i="6" s="1"/>
  <c r="N24" i="6"/>
  <c r="M24" i="6"/>
  <c r="L14" i="6"/>
  <c r="O14" i="6"/>
  <c r="Q14" i="6" s="1"/>
  <c r="S14" i="6" s="1"/>
  <c r="T14" i="6" s="1"/>
  <c r="N14" i="6"/>
  <c r="M14" i="6"/>
  <c r="P14" i="6"/>
  <c r="R14" i="6"/>
  <c r="L13" i="6"/>
  <c r="O13" i="6" s="1"/>
  <c r="N13" i="6"/>
  <c r="M13" i="6"/>
  <c r="L12" i="6"/>
  <c r="O12" i="6"/>
  <c r="Q12" i="6" s="1"/>
  <c r="S12" i="6" s="1"/>
  <c r="N12" i="6"/>
  <c r="M12" i="6"/>
  <c r="L11" i="6"/>
  <c r="O11" i="6"/>
  <c r="Q11" i="6" s="1"/>
  <c r="S11" i="6" s="1"/>
  <c r="N11" i="6"/>
  <c r="M11" i="6"/>
  <c r="L10" i="6"/>
  <c r="O10" i="6"/>
  <c r="P10" i="6" s="1"/>
  <c r="R10" i="6" s="1"/>
  <c r="N10" i="6"/>
  <c r="Q10" i="6"/>
  <c r="S10" i="6" s="1"/>
  <c r="M10" i="6"/>
  <c r="L9" i="6"/>
  <c r="O9" i="6"/>
  <c r="P9" i="6" s="1"/>
  <c r="R9" i="6" s="1"/>
  <c r="N9" i="6"/>
  <c r="Q9" i="6"/>
  <c r="S9" i="6"/>
  <c r="T9" i="6" s="1"/>
  <c r="M9" i="6"/>
  <c r="L8" i="6"/>
  <c r="O8" i="6" s="1"/>
  <c r="N8" i="6"/>
  <c r="M8" i="6"/>
  <c r="L7" i="6"/>
  <c r="O7" i="6"/>
  <c r="Q7" i="6" s="1"/>
  <c r="S7" i="6" s="1"/>
  <c r="N7" i="6"/>
  <c r="M7" i="6"/>
  <c r="P7" i="6"/>
  <c r="R7" i="6" s="1"/>
  <c r="L48" i="5"/>
  <c r="O48" i="5"/>
  <c r="Q48" i="5" s="1"/>
  <c r="S48" i="5" s="1"/>
  <c r="T48" i="5" s="1"/>
  <c r="N48" i="5"/>
  <c r="M48" i="5"/>
  <c r="P48" i="5"/>
  <c r="R48" i="5"/>
  <c r="L47" i="5"/>
  <c r="O47" i="5" s="1"/>
  <c r="N47" i="5"/>
  <c r="M47" i="5"/>
  <c r="L46" i="5"/>
  <c r="O46" i="5"/>
  <c r="N46" i="5"/>
  <c r="Q46" i="5"/>
  <c r="S46" i="5"/>
  <c r="M46" i="5"/>
  <c r="P46" i="5"/>
  <c r="R46" i="5"/>
  <c r="T46" i="5"/>
  <c r="L45" i="5"/>
  <c r="O45" i="5" s="1"/>
  <c r="N45" i="5"/>
  <c r="M45" i="5"/>
  <c r="L44" i="5"/>
  <c r="O44" i="5"/>
  <c r="Q44" i="5" s="1"/>
  <c r="S44" i="5" s="1"/>
  <c r="N44" i="5"/>
  <c r="M44" i="5"/>
  <c r="L43" i="5"/>
  <c r="O43" i="5"/>
  <c r="Q43" i="5" s="1"/>
  <c r="S43" i="5" s="1"/>
  <c r="N43" i="5"/>
  <c r="M43" i="5"/>
  <c r="L42" i="5"/>
  <c r="O42" i="5"/>
  <c r="P42" i="5" s="1"/>
  <c r="R42" i="5" s="1"/>
  <c r="N42" i="5"/>
  <c r="Q42" i="5"/>
  <c r="S42" i="5" s="1"/>
  <c r="T42" i="5" s="1"/>
  <c r="M42" i="5"/>
  <c r="L41" i="5"/>
  <c r="O41" i="5"/>
  <c r="N41" i="5"/>
  <c r="Q41" i="5"/>
  <c r="S41" i="5"/>
  <c r="M41" i="5"/>
  <c r="P41" i="5"/>
  <c r="R41" i="5" s="1"/>
  <c r="L31" i="5"/>
  <c r="O31" i="5" s="1"/>
  <c r="N31" i="5"/>
  <c r="M31" i="5"/>
  <c r="L30" i="5"/>
  <c r="O30" i="5" s="1"/>
  <c r="N30" i="5"/>
  <c r="M30" i="5"/>
  <c r="L29" i="5"/>
  <c r="O29" i="5"/>
  <c r="Q29" i="5" s="1"/>
  <c r="S29" i="5" s="1"/>
  <c r="T29" i="5" s="1"/>
  <c r="N29" i="5"/>
  <c r="M29" i="5"/>
  <c r="P29" i="5"/>
  <c r="R29" i="5"/>
  <c r="L28" i="5"/>
  <c r="O28" i="5" s="1"/>
  <c r="N28" i="5"/>
  <c r="M28" i="5"/>
  <c r="L27" i="5"/>
  <c r="O27" i="5"/>
  <c r="P27" i="5" s="1"/>
  <c r="R27" i="5" s="1"/>
  <c r="N27" i="5"/>
  <c r="Q27" i="5"/>
  <c r="S27" i="5" s="1"/>
  <c r="M27" i="5"/>
  <c r="L26" i="5"/>
  <c r="O26" i="5" s="1"/>
  <c r="N26" i="5"/>
  <c r="M26" i="5"/>
  <c r="L25" i="5"/>
  <c r="O25" i="5"/>
  <c r="Q25" i="5" s="1"/>
  <c r="S25" i="5" s="1"/>
  <c r="N25" i="5"/>
  <c r="M25" i="5"/>
  <c r="L24" i="5"/>
  <c r="O24" i="5"/>
  <c r="Q24" i="5" s="1"/>
  <c r="S24" i="5" s="1"/>
  <c r="N24" i="5"/>
  <c r="M24" i="5"/>
  <c r="L14" i="5"/>
  <c r="O14" i="5"/>
  <c r="P14" i="5" s="1"/>
  <c r="R14" i="5" s="1"/>
  <c r="N14" i="5"/>
  <c r="Q14" i="5"/>
  <c r="S14" i="5" s="1"/>
  <c r="T14" i="5" s="1"/>
  <c r="M14" i="5"/>
  <c r="L13" i="5"/>
  <c r="O13" i="5"/>
  <c r="P13" i="5" s="1"/>
  <c r="R13" i="5" s="1"/>
  <c r="N13" i="5"/>
  <c r="Q13" i="5"/>
  <c r="S13" i="5"/>
  <c r="T13" i="5" s="1"/>
  <c r="M13" i="5"/>
  <c r="L12" i="5"/>
  <c r="O12" i="5" s="1"/>
  <c r="N12" i="5"/>
  <c r="M12" i="5"/>
  <c r="L11" i="5"/>
  <c r="O11" i="5" s="1"/>
  <c r="N11" i="5"/>
  <c r="M11" i="5"/>
  <c r="L10" i="5"/>
  <c r="O10" i="5"/>
  <c r="Q10" i="5" s="1"/>
  <c r="S10" i="5" s="1"/>
  <c r="T10" i="5" s="1"/>
  <c r="N10" i="5"/>
  <c r="M10" i="5"/>
  <c r="P10" i="5"/>
  <c r="R10" i="5"/>
  <c r="L9" i="5"/>
  <c r="O9" i="5" s="1"/>
  <c r="N9" i="5"/>
  <c r="M9" i="5"/>
  <c r="L8" i="5"/>
  <c r="O8" i="5"/>
  <c r="Q8" i="5" s="1"/>
  <c r="S8" i="5" s="1"/>
  <c r="T8" i="5" s="1"/>
  <c r="N8" i="5"/>
  <c r="M8" i="5"/>
  <c r="P8" i="5"/>
  <c r="R8" i="5"/>
  <c r="L7" i="5"/>
  <c r="O7" i="5" s="1"/>
  <c r="N7" i="5"/>
  <c r="M7" i="5"/>
  <c r="L48" i="3"/>
  <c r="O48" i="3"/>
  <c r="Q48" i="3" s="1"/>
  <c r="S48" i="3" s="1"/>
  <c r="N48" i="3"/>
  <c r="M48" i="3"/>
  <c r="L47" i="3"/>
  <c r="O47" i="3"/>
  <c r="Q47" i="3" s="1"/>
  <c r="S47" i="3" s="1"/>
  <c r="N47" i="3"/>
  <c r="M47" i="3"/>
  <c r="L46" i="3"/>
  <c r="O46" i="3"/>
  <c r="P46" i="3" s="1"/>
  <c r="R46" i="3" s="1"/>
  <c r="N46" i="3"/>
  <c r="Q46" i="3"/>
  <c r="S46" i="3" s="1"/>
  <c r="M46" i="3"/>
  <c r="L45" i="3"/>
  <c r="O45" i="3"/>
  <c r="P45" i="3" s="1"/>
  <c r="R45" i="3" s="1"/>
  <c r="N45" i="3"/>
  <c r="Q45" i="3"/>
  <c r="S45" i="3"/>
  <c r="M45" i="3"/>
  <c r="L44" i="3"/>
  <c r="O44" i="3" s="1"/>
  <c r="N44" i="3"/>
  <c r="M44" i="3"/>
  <c r="L43" i="3"/>
  <c r="O43" i="3" s="1"/>
  <c r="N43" i="3"/>
  <c r="M43" i="3"/>
  <c r="L42" i="3"/>
  <c r="O42" i="3"/>
  <c r="Q42" i="3" s="1"/>
  <c r="S42" i="3" s="1"/>
  <c r="T42" i="3" s="1"/>
  <c r="N42" i="3"/>
  <c r="M42" i="3"/>
  <c r="P42" i="3"/>
  <c r="R42" i="3"/>
  <c r="L41" i="3"/>
  <c r="O41" i="3" s="1"/>
  <c r="N41" i="3"/>
  <c r="M41" i="3"/>
  <c r="L31" i="3"/>
  <c r="O31" i="3"/>
  <c r="N31" i="3"/>
  <c r="Q31" i="3"/>
  <c r="S31" i="3" s="1"/>
  <c r="T31" i="3" s="1"/>
  <c r="M31" i="3"/>
  <c r="P31" i="3"/>
  <c r="R31" i="3"/>
  <c r="L30" i="3"/>
  <c r="O30" i="3" s="1"/>
  <c r="N30" i="3"/>
  <c r="M30" i="3"/>
  <c r="L29" i="3"/>
  <c r="O29" i="3"/>
  <c r="Q29" i="3" s="1"/>
  <c r="S29" i="3" s="1"/>
  <c r="N29" i="3"/>
  <c r="M29" i="3"/>
  <c r="L28" i="3"/>
  <c r="O28" i="3"/>
  <c r="Q28" i="3" s="1"/>
  <c r="S28" i="3" s="1"/>
  <c r="N28" i="3"/>
  <c r="M28" i="3"/>
  <c r="L27" i="3"/>
  <c r="O27" i="3"/>
  <c r="P27" i="3" s="1"/>
  <c r="R27" i="3" s="1"/>
  <c r="N27" i="3"/>
  <c r="Q27" i="3"/>
  <c r="S27" i="3" s="1"/>
  <c r="T27" i="3" s="1"/>
  <c r="M27" i="3"/>
  <c r="L26" i="3"/>
  <c r="O26" i="3"/>
  <c r="P26" i="3" s="1"/>
  <c r="R26" i="3" s="1"/>
  <c r="N26" i="3"/>
  <c r="Q26" i="3"/>
  <c r="S26" i="3"/>
  <c r="T26" i="3" s="1"/>
  <c r="M26" i="3"/>
  <c r="L25" i="3"/>
  <c r="O25" i="3" s="1"/>
  <c r="N25" i="3"/>
  <c r="M25" i="3"/>
  <c r="L24" i="3"/>
  <c r="O24" i="3"/>
  <c r="N24" i="3"/>
  <c r="Q24" i="3"/>
  <c r="S24" i="3"/>
  <c r="T24" i="3" s="1"/>
  <c r="M24" i="3"/>
  <c r="P24" i="3"/>
  <c r="R24" i="3" s="1"/>
  <c r="L14" i="3"/>
  <c r="O14" i="3"/>
  <c r="Q14" i="3" s="1"/>
  <c r="S14" i="3" s="1"/>
  <c r="T14" i="3" s="1"/>
  <c r="N14" i="3"/>
  <c r="M14" i="3"/>
  <c r="P14" i="3"/>
  <c r="R14" i="3"/>
  <c r="L13" i="3"/>
  <c r="O13" i="3" s="1"/>
  <c r="N13" i="3"/>
  <c r="M13" i="3"/>
  <c r="L12" i="3"/>
  <c r="O12" i="3"/>
  <c r="Q12" i="3" s="1"/>
  <c r="S12" i="3" s="1"/>
  <c r="N12" i="3"/>
  <c r="M12" i="3"/>
  <c r="L11" i="3"/>
  <c r="O11" i="3" s="1"/>
  <c r="N11" i="3"/>
  <c r="M11" i="3"/>
  <c r="L10" i="3"/>
  <c r="O10" i="3"/>
  <c r="Q10" i="3" s="1"/>
  <c r="S10" i="3" s="1"/>
  <c r="N10" i="3"/>
  <c r="M10" i="3"/>
  <c r="L9" i="3"/>
  <c r="O9" i="3"/>
  <c r="Q9" i="3" s="1"/>
  <c r="S9" i="3" s="1"/>
  <c r="N9" i="3"/>
  <c r="M9" i="3"/>
  <c r="L8" i="3"/>
  <c r="O8" i="3"/>
  <c r="P8" i="3" s="1"/>
  <c r="R8" i="3" s="1"/>
  <c r="N8" i="3"/>
  <c r="Q8" i="3"/>
  <c r="S8" i="3" s="1"/>
  <c r="T8" i="3" s="1"/>
  <c r="M8" i="3"/>
  <c r="L7" i="3"/>
  <c r="O7" i="3"/>
  <c r="P7" i="3" s="1"/>
  <c r="R7" i="3" s="1"/>
  <c r="N7" i="3"/>
  <c r="Q7" i="3"/>
  <c r="S7" i="3"/>
  <c r="M7" i="3"/>
  <c r="G41" i="2"/>
  <c r="E41" i="2"/>
  <c r="G40" i="2"/>
  <c r="E40" i="2"/>
  <c r="G39" i="2"/>
  <c r="E39" i="2"/>
  <c r="G46" i="2" s="1"/>
  <c r="G38" i="2"/>
  <c r="E38" i="2"/>
  <c r="G45" i="2" s="1"/>
  <c r="G47" i="2" s="1"/>
  <c r="G24" i="2"/>
  <c r="E24" i="2"/>
  <c r="G23" i="2"/>
  <c r="E23" i="2"/>
  <c r="G22" i="2"/>
  <c r="E22" i="2"/>
  <c r="G21" i="2"/>
  <c r="E21" i="2"/>
  <c r="G29" i="2" s="1"/>
  <c r="G7" i="2"/>
  <c r="E7" i="2"/>
  <c r="G6" i="2"/>
  <c r="E6" i="2"/>
  <c r="G5" i="2"/>
  <c r="E5" i="2"/>
  <c r="G4" i="2"/>
  <c r="E4" i="2"/>
  <c r="G12" i="2"/>
  <c r="G11" i="2"/>
  <c r="G13" i="2" s="1"/>
  <c r="T44" i="5" l="1"/>
  <c r="Q26" i="5"/>
  <c r="S26" i="5" s="1"/>
  <c r="T26" i="5" s="1"/>
  <c r="P26" i="5"/>
  <c r="R26" i="5" s="1"/>
  <c r="P31" i="5"/>
  <c r="R31" i="5" s="1"/>
  <c r="Q31" i="5"/>
  <c r="S31" i="5" s="1"/>
  <c r="T31" i="5" s="1"/>
  <c r="Q24" i="6"/>
  <c r="S24" i="6" s="1"/>
  <c r="P24" i="6"/>
  <c r="R24" i="6" s="1"/>
  <c r="T12" i="3"/>
  <c r="Q13" i="6"/>
  <c r="S13" i="6" s="1"/>
  <c r="P13" i="6"/>
  <c r="R13" i="6" s="1"/>
  <c r="P43" i="3"/>
  <c r="R43" i="3" s="1"/>
  <c r="Q43" i="3"/>
  <c r="S43" i="3" s="1"/>
  <c r="T43" i="3" s="1"/>
  <c r="T27" i="5"/>
  <c r="Q30" i="3"/>
  <c r="S30" i="3" s="1"/>
  <c r="P30" i="3"/>
  <c r="R30" i="3" s="1"/>
  <c r="P41" i="3"/>
  <c r="R41" i="3" s="1"/>
  <c r="Q41" i="3"/>
  <c r="S41" i="3" s="1"/>
  <c r="T41" i="3" s="1"/>
  <c r="T46" i="3"/>
  <c r="T48" i="3"/>
  <c r="T41" i="5"/>
  <c r="Q45" i="5"/>
  <c r="S45" i="5" s="1"/>
  <c r="T45" i="5" s="1"/>
  <c r="P45" i="5"/>
  <c r="R45" i="5" s="1"/>
  <c r="T29" i="6"/>
  <c r="T47" i="6"/>
  <c r="T29" i="3"/>
  <c r="T47" i="3"/>
  <c r="P27" i="6"/>
  <c r="R27" i="6" s="1"/>
  <c r="Q27" i="6"/>
  <c r="S27" i="6" s="1"/>
  <c r="T27" i="6" s="1"/>
  <c r="P13" i="3"/>
  <c r="R13" i="3" s="1"/>
  <c r="Q13" i="3"/>
  <c r="S13" i="3" s="1"/>
  <c r="P44" i="3"/>
  <c r="R44" i="3" s="1"/>
  <c r="Q44" i="3"/>
  <c r="S44" i="3" s="1"/>
  <c r="T44" i="3" s="1"/>
  <c r="Q47" i="5"/>
  <c r="S47" i="5" s="1"/>
  <c r="P47" i="5"/>
  <c r="R47" i="5" s="1"/>
  <c r="T28" i="6"/>
  <c r="Q41" i="6"/>
  <c r="S41" i="6" s="1"/>
  <c r="P41" i="6"/>
  <c r="R41" i="6" s="1"/>
  <c r="P8" i="6"/>
  <c r="R8" i="6" s="1"/>
  <c r="Q8" i="6"/>
  <c r="S8" i="6" s="1"/>
  <c r="T8" i="6" s="1"/>
  <c r="P46" i="6"/>
  <c r="R46" i="6" s="1"/>
  <c r="Q46" i="6"/>
  <c r="S46" i="6" s="1"/>
  <c r="T46" i="6" s="1"/>
  <c r="P25" i="3"/>
  <c r="R25" i="3" s="1"/>
  <c r="Q25" i="3"/>
  <c r="S25" i="3" s="1"/>
  <c r="T25" i="3" s="1"/>
  <c r="T10" i="3"/>
  <c r="T28" i="3"/>
  <c r="P11" i="5"/>
  <c r="R11" i="5" s="1"/>
  <c r="Q11" i="5"/>
  <c r="S11" i="5" s="1"/>
  <c r="T11" i="5" s="1"/>
  <c r="T7" i="6"/>
  <c r="Q9" i="5"/>
  <c r="S9" i="5" s="1"/>
  <c r="P9" i="5"/>
  <c r="R9" i="5" s="1"/>
  <c r="P43" i="6"/>
  <c r="R43" i="6" s="1"/>
  <c r="Q43" i="6"/>
  <c r="S43" i="6" s="1"/>
  <c r="T43" i="6" s="1"/>
  <c r="T45" i="3"/>
  <c r="Q7" i="5"/>
  <c r="S7" i="5" s="1"/>
  <c r="T7" i="5" s="1"/>
  <c r="P7" i="5"/>
  <c r="R7" i="5" s="1"/>
  <c r="P30" i="5"/>
  <c r="R30" i="5" s="1"/>
  <c r="Q30" i="5"/>
  <c r="S30" i="5" s="1"/>
  <c r="T30" i="5" s="1"/>
  <c r="T10" i="6"/>
  <c r="T7" i="3"/>
  <c r="Q11" i="3"/>
  <c r="S11" i="3" s="1"/>
  <c r="P11" i="3"/>
  <c r="R11" i="3" s="1"/>
  <c r="P12" i="5"/>
  <c r="R12" i="5" s="1"/>
  <c r="Q12" i="5"/>
  <c r="S12" i="5" s="1"/>
  <c r="T12" i="5" s="1"/>
  <c r="Q28" i="5"/>
  <c r="S28" i="5" s="1"/>
  <c r="T28" i="5" s="1"/>
  <c r="P28" i="5"/>
  <c r="R28" i="5" s="1"/>
  <c r="P12" i="3"/>
  <c r="R12" i="3" s="1"/>
  <c r="P10" i="3"/>
  <c r="R10" i="3" s="1"/>
  <c r="P29" i="3"/>
  <c r="R29" i="3" s="1"/>
  <c r="P48" i="3"/>
  <c r="R48" i="3" s="1"/>
  <c r="P25" i="5"/>
  <c r="R25" i="5" s="1"/>
  <c r="T25" i="5" s="1"/>
  <c r="P44" i="5"/>
  <c r="R44" i="5" s="1"/>
  <c r="P12" i="6"/>
  <c r="R12" i="6" s="1"/>
  <c r="T12" i="6" s="1"/>
  <c r="P31" i="6"/>
  <c r="R31" i="6" s="1"/>
  <c r="T31" i="6" s="1"/>
  <c r="P9" i="3"/>
  <c r="R9" i="3" s="1"/>
  <c r="T9" i="3" s="1"/>
  <c r="P28" i="3"/>
  <c r="R28" i="3" s="1"/>
  <c r="P47" i="3"/>
  <c r="R47" i="3" s="1"/>
  <c r="P24" i="5"/>
  <c r="R24" i="5" s="1"/>
  <c r="T24" i="5" s="1"/>
  <c r="P43" i="5"/>
  <c r="R43" i="5" s="1"/>
  <c r="T43" i="5" s="1"/>
  <c r="P11" i="6"/>
  <c r="R11" i="6" s="1"/>
  <c r="T11" i="6" s="1"/>
  <c r="P30" i="6"/>
  <c r="R30" i="6" s="1"/>
  <c r="T30" i="6" s="1"/>
  <c r="G28" i="2"/>
  <c r="G30" i="2" s="1"/>
  <c r="T41" i="6" l="1"/>
  <c r="T13" i="6"/>
  <c r="T11" i="3"/>
  <c r="T47" i="5"/>
  <c r="T9" i="5"/>
  <c r="T24" i="6"/>
  <c r="T30" i="3"/>
  <c r="T13" i="3"/>
</calcChain>
</file>

<file path=xl/sharedStrings.xml><?xml version="1.0" encoding="utf-8"?>
<sst xmlns="http://schemas.openxmlformats.org/spreadsheetml/2006/main" count="453" uniqueCount="49">
  <si>
    <t>UNTREATED</t>
  </si>
  <si>
    <t>IR</t>
  </si>
  <si>
    <t>EV</t>
  </si>
  <si>
    <t>WT</t>
  </si>
  <si>
    <t>7Q</t>
  </si>
  <si>
    <t>7R</t>
  </si>
  <si>
    <t>Trial 1</t>
  </si>
  <si>
    <t>Trial 2</t>
  </si>
  <si>
    <t>Trial 3</t>
  </si>
  <si>
    <t>Beta-Actin_in3</t>
  </si>
  <si>
    <t>Chr5_TCOF1_peak2</t>
  </si>
  <si>
    <t>Chr11_WEE1_mid</t>
  </si>
  <si>
    <t>ChIP Flag/igG ratios</t>
  </si>
  <si>
    <t xml:space="preserve"> Ct VALUES</t>
  </si>
  <si>
    <t>PRIMER EFFICIENCY</t>
  </si>
  <si>
    <t>Ct</t>
  </si>
  <si>
    <t>Average Ct</t>
  </si>
  <si>
    <t>Ct INPUT adjusted</t>
  </si>
  <si>
    <t>Δ Ct</t>
  </si>
  <si>
    <t>% Input</t>
  </si>
  <si>
    <t>Ratio</t>
  </si>
  <si>
    <t>Sample</t>
  </si>
  <si>
    <t>Ct 1</t>
  </si>
  <si>
    <t>Ct 2</t>
  </si>
  <si>
    <t>Ct 3</t>
  </si>
  <si>
    <t>Avg Ct</t>
  </si>
  <si>
    <t>Qty</t>
  </si>
  <si>
    <t>Log (Qty)</t>
  </si>
  <si>
    <t>Ct[INPUT adjusted]-Ct[IP]</t>
  </si>
  <si>
    <t>(2^∆Ct)x100%</t>
  </si>
  <si>
    <t>INPUT 1%</t>
  </si>
  <si>
    <t>IP igG</t>
  </si>
  <si>
    <t>IP Flag</t>
  </si>
  <si>
    <t>Ct INPUT1%- log2(100)</t>
  </si>
  <si>
    <t>Flag/igG</t>
  </si>
  <si>
    <t>1/5</t>
  </si>
  <si>
    <t>1/25</t>
  </si>
  <si>
    <t xml:space="preserve">EV </t>
  </si>
  <si>
    <t>1/625</t>
  </si>
  <si>
    <t>IR, 4Gy</t>
  </si>
  <si>
    <t>Slope</t>
  </si>
  <si>
    <t>R Squared</t>
  </si>
  <si>
    <t>EFF</t>
  </si>
  <si>
    <t>Efficiency (%)</t>
  </si>
  <si>
    <t>Ct VALUES</t>
  </si>
  <si>
    <t xml:space="preserve"> TRIAL 2</t>
  </si>
  <si>
    <t>Undetermined</t>
  </si>
  <si>
    <t>TRIAL 1</t>
  </si>
  <si>
    <t>TRIAL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</si>
</sst>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00000"/>
    <numFmt numFmtId="166" formatCode="0.000%"/>
    <numFmt numFmtId="167" formatCode="0.000"/>
    <numFmt numFmtId="168" formatCode="#,##0.000"/>
  </numFmts>
  <fonts count="2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Arial"/>
    </font>
    <font>
      <sz val="10"/>
      <name val="Arial"/>
    </font>
    <font>
      <sz val="9"/>
      <color rgb="FF4472C4"/>
      <name val="Arial"/>
    </font>
    <font>
      <sz val="9"/>
      <name val="Arial"/>
    </font>
    <font>
      <sz val="11"/>
      <color theme="1"/>
      <name val="Calibri"/>
      <family val="2"/>
      <scheme val="minor"/>
    </font>
    <font>
      <b/>
      <sz val="10"/>
      <color rgb="FFFF0000"/>
      <name val="Arial"/>
    </font>
    <font>
      <b/>
      <sz val="9"/>
      <color rgb="FFFF0000"/>
      <name val="Arial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</font>
    <font>
      <i/>
      <sz val="9"/>
      <name val="Arial"/>
    </font>
    <font>
      <sz val="9"/>
      <color rgb="FFD0CECE"/>
      <name val="Arial"/>
    </font>
    <font>
      <sz val="9"/>
      <color theme="1"/>
      <name val="Arial"/>
    </font>
    <font>
      <sz val="11"/>
      <color theme="1"/>
      <name val="Arial"/>
    </font>
    <font>
      <sz val="9"/>
      <color rgb="FF5B9BD5"/>
      <name val="Arial"/>
    </font>
    <font>
      <sz val="9"/>
      <color rgb="FFFF0000"/>
      <name val="Arial"/>
    </font>
    <font>
      <sz val="11"/>
      <color rgb="FFFF0000"/>
      <name val="Arial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0" fontId="4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7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0" xfId="41" applyFont="1"/>
    <xf numFmtId="0" fontId="9" fillId="0" borderId="0" xfId="41" applyFont="1" applyAlignment="1">
      <alignment horizontal="center"/>
    </xf>
    <xf numFmtId="0" fontId="8" fillId="0" borderId="0" xfId="41" applyFont="1" applyAlignment="1">
      <alignment horizontal="center"/>
    </xf>
    <xf numFmtId="0" fontId="7" fillId="0" borderId="0" xfId="41"/>
    <xf numFmtId="0" fontId="10" fillId="0" borderId="0" xfId="41" applyFont="1"/>
    <xf numFmtId="0" fontId="5" fillId="0" borderId="10" xfId="41" applyFont="1" applyBorder="1" applyAlignment="1">
      <alignment horizontal="left"/>
    </xf>
    <xf numFmtId="0" fontId="11" fillId="0" borderId="0" xfId="41" applyFont="1" applyAlignment="1">
      <alignment horizontal="center"/>
    </xf>
    <xf numFmtId="0" fontId="7" fillId="0" borderId="0" xfId="41" applyAlignment="1">
      <alignment horizontal="center"/>
    </xf>
    <xf numFmtId="0" fontId="12" fillId="2" borderId="17" xfId="42" applyFont="1" applyFill="1" applyBorder="1" applyAlignment="1">
      <alignment horizontal="center"/>
    </xf>
    <xf numFmtId="0" fontId="12" fillId="2" borderId="18" xfId="42" applyFont="1" applyFill="1" applyBorder="1" applyAlignment="1">
      <alignment horizontal="center"/>
    </xf>
    <xf numFmtId="0" fontId="6" fillId="2" borderId="0" xfId="41" applyFont="1" applyFill="1" applyAlignment="1">
      <alignment horizontal="center"/>
    </xf>
    <xf numFmtId="164" fontId="6" fillId="0" borderId="0" xfId="41" applyNumberFormat="1" applyFont="1" applyAlignment="1">
      <alignment horizontal="center" vertical="center"/>
    </xf>
    <xf numFmtId="164" fontId="6" fillId="2" borderId="0" xfId="42" applyNumberFormat="1" applyFont="1" applyFill="1" applyAlignment="1">
      <alignment horizontal="center"/>
    </xf>
    <xf numFmtId="0" fontId="6" fillId="2" borderId="19" xfId="41" applyFont="1" applyFill="1" applyBorder="1" applyAlignment="1">
      <alignment horizontal="center" vertical="center"/>
    </xf>
    <xf numFmtId="0" fontId="6" fillId="3" borderId="0" xfId="41" applyFont="1" applyFill="1" applyAlignment="1">
      <alignment horizontal="center" vertical="center"/>
    </xf>
    <xf numFmtId="0" fontId="6" fillId="3" borderId="20" xfId="41" applyFont="1" applyFill="1" applyBorder="1" applyAlignment="1">
      <alignment horizontal="center" vertical="center"/>
    </xf>
    <xf numFmtId="0" fontId="13" fillId="3" borderId="0" xfId="41" applyFont="1" applyFill="1" applyAlignment="1">
      <alignment horizontal="center" vertical="center"/>
    </xf>
    <xf numFmtId="0" fontId="6" fillId="3" borderId="21" xfId="41" applyFont="1" applyFill="1" applyBorder="1" applyAlignment="1">
      <alignment horizontal="center" vertical="center"/>
    </xf>
    <xf numFmtId="0" fontId="6" fillId="3" borderId="10" xfId="41" applyFont="1" applyFill="1" applyBorder="1" applyAlignment="1">
      <alignment horizontal="center" vertical="center"/>
    </xf>
    <xf numFmtId="0" fontId="6" fillId="3" borderId="22" xfId="41" applyFont="1" applyFill="1" applyBorder="1" applyAlignment="1">
      <alignment horizontal="center" vertical="center"/>
    </xf>
    <xf numFmtId="49" fontId="6" fillId="2" borderId="0" xfId="41" applyNumberFormat="1" applyFont="1" applyFill="1" applyAlignment="1">
      <alignment horizontal="center"/>
    </xf>
    <xf numFmtId="0" fontId="6" fillId="2" borderId="14" xfId="41" applyFont="1" applyFill="1" applyBorder="1" applyAlignment="1">
      <alignment horizontal="center" vertical="center"/>
    </xf>
    <xf numFmtId="0" fontId="6" fillId="2" borderId="15" xfId="41" applyFont="1" applyFill="1" applyBorder="1" applyAlignment="1">
      <alignment horizontal="center" vertical="center"/>
    </xf>
    <xf numFmtId="0" fontId="6" fillId="2" borderId="16" xfId="41" applyFont="1" applyFill="1" applyBorder="1" applyAlignment="1">
      <alignment horizontal="center" vertical="center"/>
    </xf>
    <xf numFmtId="0" fontId="14" fillId="4" borderId="14" xfId="41" applyFont="1" applyFill="1" applyBorder="1" applyAlignment="1">
      <alignment horizontal="center" vertical="center"/>
    </xf>
    <xf numFmtId="0" fontId="14" fillId="4" borderId="15" xfId="41" applyFont="1" applyFill="1" applyBorder="1" applyAlignment="1">
      <alignment horizontal="center" vertical="center"/>
    </xf>
    <xf numFmtId="0" fontId="14" fillId="4" borderId="16" xfId="41" applyFont="1" applyFill="1" applyBorder="1" applyAlignment="1">
      <alignment horizontal="center" vertical="center"/>
    </xf>
    <xf numFmtId="0" fontId="14" fillId="4" borderId="19" xfId="41" applyFont="1" applyFill="1" applyBorder="1" applyAlignment="1">
      <alignment horizontal="center" vertical="center"/>
    </xf>
    <xf numFmtId="0" fontId="14" fillId="4" borderId="0" xfId="41" applyFont="1" applyFill="1" applyAlignment="1">
      <alignment horizontal="center" vertical="center"/>
    </xf>
    <xf numFmtId="0" fontId="6" fillId="0" borderId="14" xfId="41" applyFont="1" applyBorder="1"/>
    <xf numFmtId="0" fontId="6" fillId="0" borderId="14" xfId="41" applyFont="1" applyBorder="1" applyAlignment="1">
      <alignment horizontal="center"/>
    </xf>
    <xf numFmtId="0" fontId="6" fillId="0" borderId="15" xfId="41" applyFont="1" applyBorder="1" applyAlignment="1">
      <alignment horizontal="center"/>
    </xf>
    <xf numFmtId="0" fontId="6" fillId="0" borderId="16" xfId="41" applyFont="1" applyBorder="1" applyAlignment="1">
      <alignment horizontal="center"/>
    </xf>
    <xf numFmtId="164" fontId="6" fillId="0" borderId="14" xfId="41" applyNumberFormat="1" applyFont="1" applyBorder="1" applyAlignment="1">
      <alignment horizontal="center" vertical="center"/>
    </xf>
    <xf numFmtId="164" fontId="6" fillId="0" borderId="15" xfId="41" applyNumberFormat="1" applyFont="1" applyBorder="1" applyAlignment="1">
      <alignment horizontal="center" vertical="center"/>
    </xf>
    <xf numFmtId="164" fontId="6" fillId="0" borderId="16" xfId="41" applyNumberFormat="1" applyFont="1" applyBorder="1" applyAlignment="1">
      <alignment horizontal="center" vertical="center"/>
    </xf>
    <xf numFmtId="167" fontId="7" fillId="0" borderId="0" xfId="41" applyNumberFormat="1"/>
    <xf numFmtId="0" fontId="6" fillId="0" borderId="19" xfId="41" applyFont="1" applyBorder="1"/>
    <xf numFmtId="0" fontId="6" fillId="0" borderId="19" xfId="41" applyFont="1" applyBorder="1" applyAlignment="1">
      <alignment horizontal="center"/>
    </xf>
    <xf numFmtId="0" fontId="6" fillId="0" borderId="0" xfId="41" applyFont="1" applyAlignment="1">
      <alignment horizontal="center"/>
    </xf>
    <xf numFmtId="0" fontId="6" fillId="0" borderId="20" xfId="41" applyFont="1" applyBorder="1" applyAlignment="1">
      <alignment horizontal="center"/>
    </xf>
    <xf numFmtId="164" fontId="6" fillId="0" borderId="19" xfId="41" applyNumberFormat="1" applyFont="1" applyBorder="1" applyAlignment="1">
      <alignment horizontal="center" vertical="center"/>
    </xf>
    <xf numFmtId="164" fontId="6" fillId="0" borderId="20" xfId="41" applyNumberFormat="1" applyFont="1" applyBorder="1" applyAlignment="1">
      <alignment horizontal="center" vertical="center"/>
    </xf>
    <xf numFmtId="0" fontId="6" fillId="2" borderId="0" xfId="42" applyFont="1" applyFill="1" applyAlignment="1">
      <alignment horizontal="center"/>
    </xf>
    <xf numFmtId="0" fontId="15" fillId="2" borderId="0" xfId="41" applyFont="1" applyFill="1" applyAlignment="1">
      <alignment horizontal="center"/>
    </xf>
    <xf numFmtId="0" fontId="6" fillId="2" borderId="23" xfId="41" applyFont="1" applyFill="1" applyBorder="1" applyAlignment="1">
      <alignment horizontal="center"/>
    </xf>
    <xf numFmtId="0" fontId="6" fillId="0" borderId="21" xfId="41" applyFont="1" applyBorder="1"/>
    <xf numFmtId="164" fontId="6" fillId="0" borderId="21" xfId="41" applyNumberFormat="1" applyFont="1" applyBorder="1" applyAlignment="1">
      <alignment horizontal="center" vertical="center"/>
    </xf>
    <xf numFmtId="164" fontId="6" fillId="0" borderId="10" xfId="41" applyNumberFormat="1" applyFont="1" applyBorder="1" applyAlignment="1">
      <alignment horizontal="center" vertical="center"/>
    </xf>
    <xf numFmtId="164" fontId="6" fillId="0" borderId="22" xfId="41" applyNumberFormat="1" applyFont="1" applyBorder="1" applyAlignment="1">
      <alignment horizontal="center" vertical="center"/>
    </xf>
    <xf numFmtId="0" fontId="15" fillId="2" borderId="3" xfId="41" applyFont="1" applyFill="1" applyBorder="1" applyAlignment="1">
      <alignment horizontal="center"/>
    </xf>
    <xf numFmtId="0" fontId="6" fillId="2" borderId="3" xfId="41" applyFont="1" applyFill="1" applyBorder="1" applyAlignment="1">
      <alignment horizontal="center"/>
    </xf>
    <xf numFmtId="164" fontId="6" fillId="2" borderId="0" xfId="41" applyNumberFormat="1" applyFont="1" applyFill="1" applyAlignment="1">
      <alignment horizontal="center"/>
    </xf>
    <xf numFmtId="0" fontId="6" fillId="2" borderId="8" xfId="42" applyFont="1" applyFill="1" applyBorder="1" applyAlignment="1">
      <alignment horizontal="center"/>
    </xf>
    <xf numFmtId="2" fontId="6" fillId="5" borderId="8" xfId="42" applyNumberFormat="1" applyFont="1" applyFill="1" applyBorder="1" applyAlignment="1">
      <alignment horizontal="center"/>
    </xf>
    <xf numFmtId="0" fontId="6" fillId="0" borderId="21" xfId="41" applyFont="1" applyBorder="1" applyAlignment="1">
      <alignment horizontal="center"/>
    </xf>
    <xf numFmtId="0" fontId="6" fillId="0" borderId="10" xfId="41" applyFont="1" applyBorder="1" applyAlignment="1">
      <alignment horizontal="center"/>
    </xf>
    <xf numFmtId="0" fontId="6" fillId="0" borderId="22" xfId="41" applyFont="1" applyBorder="1" applyAlignment="1">
      <alignment horizontal="center"/>
    </xf>
    <xf numFmtId="0" fontId="6" fillId="0" borderId="19" xfId="41" applyFont="1" applyBorder="1" applyAlignment="1">
      <alignment horizontal="center" vertical="center"/>
    </xf>
    <xf numFmtId="0" fontId="6" fillId="0" borderId="0" xfId="41" applyFont="1" applyAlignment="1">
      <alignment horizontal="center" vertical="center"/>
    </xf>
    <xf numFmtId="0" fontId="6" fillId="3" borderId="19" xfId="41" applyFont="1" applyFill="1" applyBorder="1" applyAlignment="1">
      <alignment horizontal="center" vertical="center"/>
    </xf>
    <xf numFmtId="0" fontId="6" fillId="0" borderId="11" xfId="41" applyFont="1" applyBorder="1"/>
    <xf numFmtId="0" fontId="6" fillId="0" borderId="12" xfId="41" applyFont="1" applyBorder="1"/>
    <xf numFmtId="0" fontId="6" fillId="0" borderId="13" xfId="41" applyFont="1" applyBorder="1"/>
    <xf numFmtId="0" fontId="6" fillId="0" borderId="0" xfId="41" applyFont="1"/>
    <xf numFmtId="0" fontId="6" fillId="2" borderId="0" xfId="41" applyFont="1" applyFill="1" applyAlignment="1">
      <alignment horizontal="center" vertical="center"/>
    </xf>
    <xf numFmtId="0" fontId="6" fillId="2" borderId="20" xfId="41" applyFont="1" applyFill="1" applyBorder="1" applyAlignment="1">
      <alignment horizontal="center" vertical="center"/>
    </xf>
    <xf numFmtId="165" fontId="8" fillId="0" borderId="0" xfId="41" applyNumberFormat="1" applyFont="1" applyAlignment="1">
      <alignment horizontal="center"/>
    </xf>
    <xf numFmtId="0" fontId="16" fillId="0" borderId="0" xfId="41" applyFont="1"/>
    <xf numFmtId="167" fontId="16" fillId="0" borderId="0" xfId="41" applyNumberFormat="1" applyFont="1"/>
    <xf numFmtId="168" fontId="16" fillId="0" borderId="0" xfId="41" applyNumberFormat="1" applyFont="1"/>
    <xf numFmtId="165" fontId="8" fillId="0" borderId="0" xfId="41" applyNumberFormat="1" applyFont="1"/>
    <xf numFmtId="0" fontId="14" fillId="4" borderId="24" xfId="41" applyFont="1" applyFill="1" applyBorder="1" applyAlignment="1">
      <alignment horizontal="center" vertical="center"/>
    </xf>
    <xf numFmtId="165" fontId="20" fillId="0" borderId="0" xfId="41" applyNumberFormat="1" applyFont="1" applyAlignment="1">
      <alignment horizontal="center"/>
    </xf>
    <xf numFmtId="165" fontId="18" fillId="0" borderId="20" xfId="41" applyNumberFormat="1" applyFont="1" applyBorder="1" applyAlignment="1">
      <alignment horizontal="center" vertical="center"/>
    </xf>
    <xf numFmtId="165" fontId="18" fillId="4" borderId="11" xfId="41" applyNumberFormat="1" applyFont="1" applyFill="1" applyBorder="1" applyAlignment="1">
      <alignment horizontal="center" vertical="center"/>
    </xf>
    <xf numFmtId="165" fontId="18" fillId="0" borderId="11" xfId="41" applyNumberFormat="1" applyFont="1" applyBorder="1" applyAlignment="1">
      <alignment horizontal="center" vertical="center"/>
    </xf>
    <xf numFmtId="165" fontId="18" fillId="0" borderId="12" xfId="41" applyNumberFormat="1" applyFont="1" applyBorder="1" applyAlignment="1">
      <alignment horizontal="center" vertical="center"/>
    </xf>
    <xf numFmtId="165" fontId="18" fillId="0" borderId="13" xfId="41" applyNumberFormat="1" applyFont="1" applyBorder="1" applyAlignment="1">
      <alignment horizontal="center" vertical="center"/>
    </xf>
    <xf numFmtId="165" fontId="18" fillId="4" borderId="16" xfId="41" applyNumberFormat="1" applyFont="1" applyFill="1" applyBorder="1" applyAlignment="1">
      <alignment horizontal="center" vertical="center"/>
    </xf>
    <xf numFmtId="165" fontId="18" fillId="0" borderId="16" xfId="41" applyNumberFormat="1" applyFont="1" applyBorder="1" applyAlignment="1">
      <alignment horizontal="center" vertical="center"/>
    </xf>
    <xf numFmtId="165" fontId="18" fillId="0" borderId="22" xfId="41" applyNumberFormat="1" applyFont="1" applyBorder="1" applyAlignment="1">
      <alignment horizontal="center" vertical="center"/>
    </xf>
    <xf numFmtId="165" fontId="19" fillId="0" borderId="0" xfId="41" applyNumberFormat="1" applyFont="1"/>
    <xf numFmtId="165" fontId="4" fillId="0" borderId="12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21" xfId="41" applyFont="1" applyBorder="1" applyAlignment="1">
      <alignment horizontal="center" vertical="center"/>
    </xf>
    <xf numFmtId="0" fontId="6" fillId="0" borderId="10" xfId="41" applyFont="1" applyBorder="1" applyAlignment="1">
      <alignment horizontal="center" vertical="center"/>
    </xf>
    <xf numFmtId="0" fontId="6" fillId="2" borderId="10" xfId="41" applyFont="1" applyFill="1" applyBorder="1" applyAlignment="1">
      <alignment horizontal="center" vertical="center"/>
    </xf>
    <xf numFmtId="0" fontId="6" fillId="2" borderId="22" xfId="41" applyFont="1" applyFill="1" applyBorder="1" applyAlignment="1">
      <alignment horizontal="center" vertical="center"/>
    </xf>
    <xf numFmtId="0" fontId="6" fillId="0" borderId="14" xfId="41" applyFont="1" applyBorder="1" applyAlignment="1">
      <alignment horizontal="center" vertical="center"/>
    </xf>
    <xf numFmtId="0" fontId="6" fillId="0" borderId="19" xfId="41" applyFont="1" applyBorder="1" applyAlignment="1">
      <alignment horizontal="center" vertical="center"/>
    </xf>
    <xf numFmtId="165" fontId="9" fillId="0" borderId="16" xfId="41" applyNumberFormat="1" applyFont="1" applyBorder="1" applyAlignment="1">
      <alignment horizontal="center" vertical="center"/>
    </xf>
    <xf numFmtId="165" fontId="9" fillId="0" borderId="20" xfId="41" applyNumberFormat="1" applyFont="1" applyBorder="1" applyAlignment="1">
      <alignment horizontal="center" vertical="center"/>
    </xf>
    <xf numFmtId="166" fontId="13" fillId="3" borderId="19" xfId="41" applyNumberFormat="1" applyFont="1" applyFill="1" applyBorder="1" applyAlignment="1">
      <alignment horizontal="center" vertical="center"/>
    </xf>
    <xf numFmtId="166" fontId="13" fillId="3" borderId="0" xfId="41" applyNumberFormat="1" applyFont="1" applyFill="1" applyAlignment="1">
      <alignment horizontal="center" vertical="center"/>
    </xf>
    <xf numFmtId="166" fontId="13" fillId="3" borderId="20" xfId="41" applyNumberFormat="1" applyFont="1" applyFill="1" applyBorder="1" applyAlignment="1">
      <alignment horizontal="center" vertical="center"/>
    </xf>
    <xf numFmtId="0" fontId="6" fillId="0" borderId="0" xfId="41" applyFont="1" applyAlignment="1">
      <alignment horizontal="center" vertical="center"/>
    </xf>
    <xf numFmtId="0" fontId="6" fillId="2" borderId="0" xfId="41" applyFont="1" applyFill="1" applyAlignment="1">
      <alignment horizontal="center" vertical="center"/>
    </xf>
    <xf numFmtId="0" fontId="12" fillId="2" borderId="14" xfId="41" applyFont="1" applyFill="1" applyBorder="1" applyAlignment="1">
      <alignment horizontal="center" vertical="center"/>
    </xf>
    <xf numFmtId="0" fontId="12" fillId="2" borderId="15" xfId="41" applyFont="1" applyFill="1" applyBorder="1" applyAlignment="1">
      <alignment horizontal="center" vertical="center"/>
    </xf>
    <xf numFmtId="0" fontId="12" fillId="2" borderId="16" xfId="41" applyFont="1" applyFill="1" applyBorder="1" applyAlignment="1">
      <alignment horizontal="center" vertical="center"/>
    </xf>
    <xf numFmtId="0" fontId="12" fillId="2" borderId="19" xfId="41" applyFont="1" applyFill="1" applyBorder="1" applyAlignment="1">
      <alignment horizontal="center" vertical="center"/>
    </xf>
    <xf numFmtId="0" fontId="12" fillId="2" borderId="0" xfId="41" applyFont="1" applyFill="1" applyAlignment="1">
      <alignment horizontal="center" vertical="center"/>
    </xf>
    <xf numFmtId="0" fontId="12" fillId="2" borderId="20" xfId="41" applyFont="1" applyFill="1" applyBorder="1" applyAlignment="1">
      <alignment horizontal="center" vertical="center"/>
    </xf>
    <xf numFmtId="0" fontId="12" fillId="3" borderId="15" xfId="41" applyFont="1" applyFill="1" applyBorder="1" applyAlignment="1">
      <alignment horizontal="center" vertical="center"/>
    </xf>
    <xf numFmtId="0" fontId="12" fillId="3" borderId="16" xfId="41" applyFont="1" applyFill="1" applyBorder="1" applyAlignment="1">
      <alignment horizontal="center" vertical="center"/>
    </xf>
    <xf numFmtId="0" fontId="12" fillId="3" borderId="0" xfId="41" applyFont="1" applyFill="1" applyAlignment="1">
      <alignment horizontal="center" vertical="center"/>
    </xf>
    <xf numFmtId="0" fontId="12" fillId="3" borderId="20" xfId="41" applyFont="1" applyFill="1" applyBorder="1" applyAlignment="1">
      <alignment horizontal="center" vertical="center"/>
    </xf>
    <xf numFmtId="0" fontId="12" fillId="3" borderId="14" xfId="41" applyFont="1" applyFill="1" applyBorder="1" applyAlignment="1">
      <alignment horizontal="center" vertical="center"/>
    </xf>
    <xf numFmtId="2" fontId="12" fillId="3" borderId="14" xfId="41" applyNumberFormat="1" applyFont="1" applyFill="1" applyBorder="1" applyAlignment="1">
      <alignment horizontal="center" vertical="center"/>
    </xf>
    <xf numFmtId="2" fontId="12" fillId="3" borderId="16" xfId="41" applyNumberFormat="1" applyFont="1" applyFill="1" applyBorder="1" applyAlignment="1">
      <alignment horizontal="center" vertical="center"/>
    </xf>
    <xf numFmtId="0" fontId="5" fillId="0" borderId="0" xfId="41" applyFont="1" applyAlignment="1">
      <alignment horizontal="center" vertical="center"/>
    </xf>
    <xf numFmtId="0" fontId="12" fillId="3" borderId="19" xfId="41" applyFont="1" applyFill="1" applyBorder="1" applyAlignment="1">
      <alignment horizontal="center" vertical="center"/>
    </xf>
    <xf numFmtId="0" fontId="5" fillId="0" borderId="10" xfId="41" applyFont="1" applyBorder="1" applyAlignment="1">
      <alignment horizontal="left"/>
    </xf>
    <xf numFmtId="166" fontId="6" fillId="3" borderId="19" xfId="41" applyNumberFormat="1" applyFont="1" applyFill="1" applyBorder="1" applyAlignment="1">
      <alignment horizontal="center" vertical="center"/>
    </xf>
    <xf numFmtId="166" fontId="6" fillId="3" borderId="0" xfId="41" applyNumberFormat="1" applyFont="1" applyFill="1" applyAlignment="1">
      <alignment horizontal="center" vertical="center"/>
    </xf>
    <xf numFmtId="166" fontId="6" fillId="3" borderId="20" xfId="41" applyNumberFormat="1" applyFont="1" applyFill="1" applyBorder="1" applyAlignment="1">
      <alignment horizontal="center" vertical="center"/>
    </xf>
    <xf numFmtId="0" fontId="17" fillId="0" borderId="0" xfId="41" applyFont="1" applyAlignment="1">
      <alignment horizontal="left" vertical="center"/>
    </xf>
    <xf numFmtId="0" fontId="17" fillId="0" borderId="10" xfId="41" applyFont="1" applyBorder="1" applyAlignment="1">
      <alignment horizontal="left"/>
    </xf>
    <xf numFmtId="0" fontId="5" fillId="0" borderId="0" xfId="41" applyFont="1" applyAlignment="1">
      <alignment horizontal="left" vertical="center"/>
    </xf>
    <xf numFmtId="0" fontId="8" fillId="0" borderId="0" xfId="41" applyFont="1" applyAlignment="1">
      <alignment horizontal="left"/>
    </xf>
  </cellXfs>
  <cellStyles count="8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Normal" xfId="0" builtinId="0"/>
    <cellStyle name="Normal 2" xfId="41" xr:uid="{00000000-0005-0000-0000-000057000000}"/>
    <cellStyle name="Normal 2 2" xfId="42" xr:uid="{00000000-0005-0000-0000-00005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/>
  </sheetViews>
  <sheetFormatPr baseColWidth="10" defaultRowHeight="16" x14ac:dyDescent="0.2"/>
  <cols>
    <col min="1" max="8" width="10.83203125" style="2"/>
  </cols>
  <sheetData>
    <row r="1" spans="1:8" x14ac:dyDescent="0.2">
      <c r="A1" s="98" t="s">
        <v>12</v>
      </c>
    </row>
    <row r="3" spans="1:8" x14ac:dyDescent="0.2">
      <c r="A3" s="100" t="s">
        <v>9</v>
      </c>
      <c r="B3" s="100"/>
    </row>
    <row r="4" spans="1:8" x14ac:dyDescent="0.2">
      <c r="B4" s="99" t="s">
        <v>0</v>
      </c>
      <c r="C4" s="99"/>
      <c r="D4" s="99"/>
      <c r="E4" s="99" t="s">
        <v>1</v>
      </c>
      <c r="F4" s="99"/>
      <c r="G4" s="99"/>
      <c r="H4" s="8"/>
    </row>
    <row r="5" spans="1:8" x14ac:dyDescent="0.2">
      <c r="B5" s="3" t="s">
        <v>6</v>
      </c>
      <c r="C5" s="3" t="s">
        <v>7</v>
      </c>
      <c r="D5" s="3" t="s">
        <v>8</v>
      </c>
      <c r="E5" s="3" t="s">
        <v>6</v>
      </c>
      <c r="F5" s="3" t="s">
        <v>7</v>
      </c>
      <c r="G5" s="3" t="s">
        <v>8</v>
      </c>
      <c r="H5" s="8"/>
    </row>
    <row r="6" spans="1:8" x14ac:dyDescent="0.2">
      <c r="A6" s="1" t="s">
        <v>2</v>
      </c>
      <c r="B6" s="4">
        <v>0.73289341735785318</v>
      </c>
      <c r="C6" s="5">
        <v>2.775735778265608</v>
      </c>
      <c r="D6" s="6">
        <v>2.5681327503568414</v>
      </c>
      <c r="E6" s="5">
        <v>0.6382991939285293</v>
      </c>
      <c r="F6" s="5">
        <v>5.258260798975944</v>
      </c>
      <c r="G6" s="6">
        <v>2.6453921460942063</v>
      </c>
      <c r="H6" s="8"/>
    </row>
    <row r="7" spans="1:8" x14ac:dyDescent="0.2">
      <c r="A7" s="1" t="s">
        <v>3</v>
      </c>
      <c r="B7" s="7">
        <v>8.2210368646254626</v>
      </c>
      <c r="C7" s="8">
        <v>10.687281465798629</v>
      </c>
      <c r="D7" s="9">
        <v>7.326796015670304</v>
      </c>
      <c r="E7" s="8">
        <v>0.4447431593731393</v>
      </c>
      <c r="F7" s="8">
        <v>5.8936320088821699</v>
      </c>
      <c r="G7" s="9">
        <v>2.2519692715681283</v>
      </c>
      <c r="H7" s="8"/>
    </row>
    <row r="8" spans="1:8" x14ac:dyDescent="0.2">
      <c r="A8" s="1" t="s">
        <v>4</v>
      </c>
      <c r="B8" s="7">
        <v>1.3580999831289047</v>
      </c>
      <c r="C8" s="8">
        <v>1.5594017649453342</v>
      </c>
      <c r="D8" s="9">
        <v>3.0923026279574941</v>
      </c>
      <c r="E8" s="8">
        <v>1.913931739794571</v>
      </c>
      <c r="F8" s="8">
        <v>1.9718294985166378</v>
      </c>
      <c r="G8" s="9">
        <v>5.8458743529772397</v>
      </c>
      <c r="H8" s="8"/>
    </row>
    <row r="9" spans="1:8" x14ac:dyDescent="0.2">
      <c r="A9" s="1" t="s">
        <v>5</v>
      </c>
      <c r="B9" s="10">
        <v>3.2934672023162066</v>
      </c>
      <c r="C9" s="11">
        <v>4.2485467427222092</v>
      </c>
      <c r="D9" s="12">
        <v>2.6942187593058842</v>
      </c>
      <c r="E9" s="11">
        <v>1.3067921404207778</v>
      </c>
      <c r="F9" s="11">
        <v>2.5529017248563601</v>
      </c>
      <c r="G9" s="12">
        <v>5.5562359074876895</v>
      </c>
      <c r="H9" s="8"/>
    </row>
    <row r="10" spans="1:8" x14ac:dyDescent="0.2">
      <c r="A10" s="1"/>
    </row>
    <row r="11" spans="1:8" x14ac:dyDescent="0.2">
      <c r="A11" s="100" t="s">
        <v>10</v>
      </c>
      <c r="B11" s="100"/>
      <c r="C11" s="100"/>
    </row>
    <row r="12" spans="1:8" x14ac:dyDescent="0.2">
      <c r="B12" s="99" t="s">
        <v>0</v>
      </c>
      <c r="C12" s="99"/>
      <c r="D12" s="99"/>
      <c r="E12" s="99" t="s">
        <v>1</v>
      </c>
      <c r="F12" s="99"/>
      <c r="G12" s="99"/>
      <c r="H12" s="8"/>
    </row>
    <row r="13" spans="1:8" x14ac:dyDescent="0.2">
      <c r="B13" s="3" t="s">
        <v>6</v>
      </c>
      <c r="C13" s="3" t="s">
        <v>7</v>
      </c>
      <c r="D13" s="3" t="s">
        <v>8</v>
      </c>
      <c r="E13" s="3" t="s">
        <v>6</v>
      </c>
      <c r="F13" s="3" t="s">
        <v>7</v>
      </c>
      <c r="G13" s="3" t="s">
        <v>8</v>
      </c>
      <c r="H13" s="8"/>
    </row>
    <row r="14" spans="1:8" x14ac:dyDescent="0.2">
      <c r="A14" s="1" t="s">
        <v>2</v>
      </c>
      <c r="B14" s="4">
        <v>1.1469461103895433</v>
      </c>
      <c r="C14" s="5">
        <v>3.3775266756664619</v>
      </c>
      <c r="D14" s="6">
        <v>2.3511582065239245</v>
      </c>
      <c r="E14" s="96">
        <v>0.63078226719307307</v>
      </c>
      <c r="F14" s="5">
        <v>4.2040574011807097</v>
      </c>
      <c r="G14" s="6">
        <v>2.3099836939557319</v>
      </c>
      <c r="H14" s="8"/>
    </row>
    <row r="15" spans="1:8" x14ac:dyDescent="0.2">
      <c r="A15" s="1" t="s">
        <v>3</v>
      </c>
      <c r="B15" s="7">
        <v>8.5473500327087635</v>
      </c>
      <c r="C15" s="8">
        <v>7.7743440889568909</v>
      </c>
      <c r="D15" s="9">
        <v>9.8651188346457435</v>
      </c>
      <c r="E15" s="96">
        <v>0.45561683820081361</v>
      </c>
      <c r="F15" s="8">
        <v>5.3736462208613807</v>
      </c>
      <c r="G15" s="9">
        <v>2.4672959575964222</v>
      </c>
      <c r="H15" s="8"/>
    </row>
    <row r="16" spans="1:8" x14ac:dyDescent="0.2">
      <c r="A16" s="1" t="s">
        <v>4</v>
      </c>
      <c r="B16" s="7">
        <v>1.9988293097532293</v>
      </c>
      <c r="C16" s="8">
        <v>0.95755642991517442</v>
      </c>
      <c r="D16" s="9">
        <v>2.6796224726487132</v>
      </c>
      <c r="E16" s="96">
        <v>1.3553088428922389</v>
      </c>
      <c r="F16" s="8">
        <v>1.6063439062823437</v>
      </c>
      <c r="G16" s="9">
        <v>6.5126112954252733</v>
      </c>
      <c r="H16" s="8"/>
    </row>
    <row r="17" spans="1:8" x14ac:dyDescent="0.2">
      <c r="A17" s="1" t="s">
        <v>5</v>
      </c>
      <c r="B17" s="10">
        <v>2.2914766163203169</v>
      </c>
      <c r="C17" s="11">
        <v>3.9568826404425299</v>
      </c>
      <c r="D17" s="12">
        <v>2.2949922398476725</v>
      </c>
      <c r="E17" s="97">
        <v>0.89953873665942563</v>
      </c>
      <c r="F17" s="11">
        <v>2.6047576788143672</v>
      </c>
      <c r="G17" s="12">
        <v>4.896959248055631</v>
      </c>
      <c r="H17" s="8"/>
    </row>
    <row r="18" spans="1:8" x14ac:dyDescent="0.2">
      <c r="A18" s="1"/>
    </row>
    <row r="19" spans="1:8" x14ac:dyDescent="0.2">
      <c r="A19" s="100" t="s">
        <v>11</v>
      </c>
      <c r="B19" s="100"/>
      <c r="C19" s="100"/>
    </row>
    <row r="20" spans="1:8" x14ac:dyDescent="0.2">
      <c r="B20" s="99" t="s">
        <v>0</v>
      </c>
      <c r="C20" s="99"/>
      <c r="D20" s="99"/>
      <c r="E20" s="99" t="s">
        <v>1</v>
      </c>
      <c r="F20" s="99"/>
      <c r="G20" s="99"/>
      <c r="H20" s="8"/>
    </row>
    <row r="21" spans="1:8" x14ac:dyDescent="0.2">
      <c r="B21" s="3" t="s">
        <v>6</v>
      </c>
      <c r="C21" s="3" t="s">
        <v>7</v>
      </c>
      <c r="D21" s="3" t="s">
        <v>8</v>
      </c>
      <c r="E21" s="3" t="s">
        <v>6</v>
      </c>
      <c r="F21" s="3" t="s">
        <v>7</v>
      </c>
      <c r="G21" s="3" t="s">
        <v>8</v>
      </c>
      <c r="H21" s="8"/>
    </row>
    <row r="22" spans="1:8" x14ac:dyDescent="0.2">
      <c r="A22" s="1" t="s">
        <v>2</v>
      </c>
      <c r="B22" s="4">
        <v>0.73940035211004118</v>
      </c>
      <c r="C22" s="5">
        <v>3.8599042268932595</v>
      </c>
      <c r="D22" s="6">
        <v>3.441145672422965</v>
      </c>
      <c r="E22" s="5">
        <v>0.79244620573987357</v>
      </c>
      <c r="F22" s="5">
        <v>5.2060779136245419</v>
      </c>
      <c r="G22" s="6">
        <v>2.4192515855988397</v>
      </c>
      <c r="H22" s="8"/>
    </row>
    <row r="23" spans="1:8" x14ac:dyDescent="0.2">
      <c r="A23" s="1" t="s">
        <v>3</v>
      </c>
      <c r="B23" s="7">
        <v>8.1898864110374721</v>
      </c>
      <c r="C23" s="8">
        <v>10.939057125571884</v>
      </c>
      <c r="D23" s="9">
        <v>9.2529145830529824</v>
      </c>
      <c r="E23" s="8">
        <v>0.40766796519095644</v>
      </c>
      <c r="F23" s="8">
        <v>6.2797070435743763</v>
      </c>
      <c r="G23" s="9">
        <v>2.6093320711431911</v>
      </c>
      <c r="H23" s="8"/>
    </row>
    <row r="24" spans="1:8" x14ac:dyDescent="0.2">
      <c r="A24" s="1" t="s">
        <v>4</v>
      </c>
      <c r="B24" s="7">
        <v>1.5530623644995378</v>
      </c>
      <c r="C24" s="8">
        <v>0.89916664847635486</v>
      </c>
      <c r="D24" s="9">
        <v>2.4614364709915502</v>
      </c>
      <c r="E24" s="8">
        <v>1.7643034472332295</v>
      </c>
      <c r="F24" s="8">
        <v>2.1930553068538954</v>
      </c>
      <c r="G24" s="9">
        <v>6.7090543973269403</v>
      </c>
      <c r="H24" s="8"/>
    </row>
    <row r="25" spans="1:8" x14ac:dyDescent="0.2">
      <c r="A25" s="1" t="s">
        <v>5</v>
      </c>
      <c r="B25" s="10">
        <v>3.1889680330736532</v>
      </c>
      <c r="C25" s="11">
        <v>3.8876520677955129</v>
      </c>
      <c r="D25" s="12">
        <v>2.7123614059750611</v>
      </c>
      <c r="E25" s="11">
        <v>0.92956782513002811</v>
      </c>
      <c r="F25" s="11">
        <v>3.2502768406018578</v>
      </c>
      <c r="G25" s="12">
        <v>6.2054686460026076</v>
      </c>
      <c r="H25" s="8"/>
    </row>
    <row r="26" spans="1:8" x14ac:dyDescent="0.2">
      <c r="A26" s="1"/>
    </row>
  </sheetData>
  <mergeCells count="9">
    <mergeCell ref="B20:D20"/>
    <mergeCell ref="E20:G20"/>
    <mergeCell ref="A3:B3"/>
    <mergeCell ref="A11:C11"/>
    <mergeCell ref="A19:C19"/>
    <mergeCell ref="B4:D4"/>
    <mergeCell ref="E4:G4"/>
    <mergeCell ref="B12:D12"/>
    <mergeCell ref="E12:G1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8"/>
  <sheetViews>
    <sheetView workbookViewId="0">
      <selection activeCell="T1" sqref="T1:T1048576"/>
    </sheetView>
  </sheetViews>
  <sheetFormatPr baseColWidth="10" defaultColWidth="8.83203125" defaultRowHeight="15" x14ac:dyDescent="0.2"/>
  <cols>
    <col min="1" max="1" width="19.5" style="16" bestFit="1" customWidth="1"/>
    <col min="2" max="2" width="10.5" style="16" customWidth="1"/>
    <col min="3" max="11" width="10.1640625" style="19" bestFit="1" customWidth="1"/>
    <col min="12" max="14" width="8.83203125" style="20"/>
    <col min="15" max="15" width="19.5" style="20" bestFit="1" customWidth="1"/>
    <col min="16" max="16" width="10.33203125" style="20" customWidth="1"/>
    <col min="17" max="17" width="11" style="20" customWidth="1"/>
    <col min="18" max="19" width="8.83203125" style="20"/>
    <col min="20" max="20" width="11.5" style="86" bestFit="1" customWidth="1"/>
    <col min="21" max="16384" width="8.83203125" style="16"/>
  </cols>
  <sheetData>
    <row r="1" spans="1:21" s="13" customFormat="1" ht="13" x14ac:dyDescent="0.15">
      <c r="A1" s="13" t="s">
        <v>47</v>
      </c>
      <c r="B1" s="13" t="s">
        <v>13</v>
      </c>
      <c r="C1" s="14"/>
      <c r="D1" s="14"/>
      <c r="E1" s="14"/>
      <c r="F1" s="14"/>
      <c r="G1" s="14"/>
      <c r="H1" s="14"/>
      <c r="I1" s="14"/>
      <c r="J1" s="14"/>
      <c r="K1" s="14"/>
      <c r="L1" s="15"/>
      <c r="M1" s="15"/>
      <c r="N1" s="15"/>
      <c r="O1" s="15"/>
      <c r="P1" s="15"/>
      <c r="Q1" s="15"/>
      <c r="R1" s="15"/>
      <c r="S1" s="15"/>
      <c r="T1" s="80"/>
    </row>
    <row r="2" spans="1:21" x14ac:dyDescent="0.2">
      <c r="B2" s="17"/>
      <c r="C2" s="129" t="s">
        <v>9</v>
      </c>
      <c r="D2" s="129"/>
      <c r="E2" s="18"/>
    </row>
    <row r="3" spans="1:21" x14ac:dyDescent="0.2">
      <c r="C3" s="114" t="s">
        <v>15</v>
      </c>
      <c r="D3" s="115"/>
      <c r="E3" s="115"/>
      <c r="F3" s="115"/>
      <c r="G3" s="115"/>
      <c r="H3" s="115"/>
      <c r="I3" s="115"/>
      <c r="J3" s="115"/>
      <c r="K3" s="115"/>
      <c r="L3" s="124" t="s">
        <v>16</v>
      </c>
      <c r="M3" s="120"/>
      <c r="N3" s="121"/>
      <c r="O3" s="120" t="s">
        <v>17</v>
      </c>
      <c r="P3" s="124" t="s">
        <v>18</v>
      </c>
      <c r="Q3" s="120"/>
      <c r="R3" s="125" t="s">
        <v>19</v>
      </c>
      <c r="S3" s="126"/>
      <c r="T3" s="107" t="s">
        <v>20</v>
      </c>
    </row>
    <row r="4" spans="1:21" x14ac:dyDescent="0.2">
      <c r="C4" s="117"/>
      <c r="D4" s="118"/>
      <c r="E4" s="118"/>
      <c r="F4" s="118"/>
      <c r="G4" s="118"/>
      <c r="H4" s="118"/>
      <c r="I4" s="118"/>
      <c r="J4" s="118"/>
      <c r="K4" s="118"/>
      <c r="L4" s="128"/>
      <c r="M4" s="122"/>
      <c r="N4" s="123"/>
      <c r="O4" s="122"/>
      <c r="P4" s="109" t="s">
        <v>28</v>
      </c>
      <c r="Q4" s="110"/>
      <c r="R4" s="109" t="s">
        <v>29</v>
      </c>
      <c r="S4" s="111"/>
      <c r="T4" s="108"/>
    </row>
    <row r="5" spans="1:21" x14ac:dyDescent="0.2">
      <c r="C5" s="106" t="s">
        <v>30</v>
      </c>
      <c r="D5" s="112"/>
      <c r="E5" s="112"/>
      <c r="F5" s="113" t="s">
        <v>31</v>
      </c>
      <c r="G5" s="113"/>
      <c r="H5" s="113"/>
      <c r="I5" s="113" t="s">
        <v>32</v>
      </c>
      <c r="J5" s="113"/>
      <c r="K5" s="113"/>
      <c r="L5" s="26" t="s">
        <v>30</v>
      </c>
      <c r="M5" s="27" t="s">
        <v>31</v>
      </c>
      <c r="N5" s="28" t="s">
        <v>32</v>
      </c>
      <c r="O5" s="29" t="s">
        <v>33</v>
      </c>
      <c r="P5" s="30" t="s">
        <v>31</v>
      </c>
      <c r="Q5" s="31" t="s">
        <v>32</v>
      </c>
      <c r="R5" s="30" t="s">
        <v>31</v>
      </c>
      <c r="S5" s="32" t="s">
        <v>32</v>
      </c>
      <c r="T5" s="87" t="s">
        <v>34</v>
      </c>
    </row>
    <row r="6" spans="1:21" x14ac:dyDescent="0.2">
      <c r="C6" s="34" t="s">
        <v>22</v>
      </c>
      <c r="D6" s="35" t="s">
        <v>23</v>
      </c>
      <c r="E6" s="36" t="s">
        <v>24</v>
      </c>
      <c r="F6" s="35" t="s">
        <v>22</v>
      </c>
      <c r="G6" s="35" t="s">
        <v>23</v>
      </c>
      <c r="H6" s="35" t="s">
        <v>24</v>
      </c>
      <c r="I6" s="34" t="s">
        <v>22</v>
      </c>
      <c r="J6" s="35" t="s">
        <v>23</v>
      </c>
      <c r="K6" s="35" t="s">
        <v>24</v>
      </c>
      <c r="L6" s="37"/>
      <c r="M6" s="38"/>
      <c r="N6" s="39"/>
      <c r="O6" s="38"/>
      <c r="P6" s="40"/>
      <c r="Q6" s="41"/>
      <c r="R6" s="40"/>
      <c r="S6" s="41"/>
      <c r="T6" s="88"/>
    </row>
    <row r="7" spans="1:21" x14ac:dyDescent="0.2">
      <c r="A7" s="105" t="s">
        <v>0</v>
      </c>
      <c r="B7" s="42" t="s">
        <v>37</v>
      </c>
      <c r="C7" s="43">
        <v>23.68184425952338</v>
      </c>
      <c r="D7" s="44">
        <v>23.439797854500419</v>
      </c>
      <c r="E7" s="45">
        <v>23.487284818087737</v>
      </c>
      <c r="F7" s="43">
        <v>29.911833886459604</v>
      </c>
      <c r="G7" s="44">
        <v>30.616293707923802</v>
      </c>
      <c r="H7" s="45">
        <v>30.685422601550584</v>
      </c>
      <c r="I7" s="43">
        <v>30.83078922234499</v>
      </c>
      <c r="J7" s="44">
        <v>31.050011780233696</v>
      </c>
      <c r="K7" s="44">
        <v>30.677723258504763</v>
      </c>
      <c r="L7" s="46">
        <f t="shared" ref="L7:L10" si="0">AVERAGE(C7:E7)</f>
        <v>23.53630897737051</v>
      </c>
      <c r="M7" s="47">
        <f t="shared" ref="M7:M10" si="1">AVERAGE(F7:H7)</f>
        <v>30.404516731977996</v>
      </c>
      <c r="N7" s="48">
        <f t="shared" ref="N7:N10" si="2">AVERAGE(I7:K7)</f>
        <v>30.852841420361148</v>
      </c>
      <c r="O7" s="47">
        <f t="shared" ref="O7:O10" si="3">L7-(LOG(100,2))</f>
        <v>16.892452787595786</v>
      </c>
      <c r="P7" s="46">
        <f t="shared" ref="P7:P10" si="4">O7-M7</f>
        <v>-13.512063944382209</v>
      </c>
      <c r="Q7" s="47">
        <f t="shared" ref="Q7:Q10" si="5">O7-N7</f>
        <v>-13.960388632765362</v>
      </c>
      <c r="R7" s="46">
        <f t="shared" ref="R7:S10" si="6">(2^(P7))*100</f>
        <v>8.5597966871979025E-3</v>
      </c>
      <c r="S7" s="47">
        <f t="shared" si="6"/>
        <v>6.273418645968901E-3</v>
      </c>
      <c r="T7" s="89">
        <f t="shared" ref="T7:T14" si="7">S7/R7</f>
        <v>0.73289341735785318</v>
      </c>
      <c r="U7" s="49"/>
    </row>
    <row r="8" spans="1:21" x14ac:dyDescent="0.2">
      <c r="A8" s="106"/>
      <c r="B8" s="50" t="s">
        <v>3</v>
      </c>
      <c r="C8" s="51">
        <v>21.16714203928273</v>
      </c>
      <c r="D8" s="52">
        <v>21.23669762015642</v>
      </c>
      <c r="E8" s="53">
        <v>21.390314099406446</v>
      </c>
      <c r="F8" s="51">
        <v>29.075457281997437</v>
      </c>
      <c r="G8" s="52">
        <v>28.705956755664111</v>
      </c>
      <c r="H8" s="53">
        <v>29.20168711514988</v>
      </c>
      <c r="I8" s="51">
        <v>25.985095427687227</v>
      </c>
      <c r="J8" s="52">
        <v>25.825967607073316</v>
      </c>
      <c r="K8" s="52">
        <v>26.054077029353152</v>
      </c>
      <c r="L8" s="54">
        <f t="shared" si="0"/>
        <v>21.264717919615197</v>
      </c>
      <c r="M8" s="24">
        <f t="shared" si="1"/>
        <v>28.994367050937143</v>
      </c>
      <c r="N8" s="55">
        <f t="shared" si="2"/>
        <v>25.955046688037896</v>
      </c>
      <c r="O8" s="24">
        <f t="shared" si="3"/>
        <v>14.620861729840472</v>
      </c>
      <c r="P8" s="54">
        <f t="shared" si="4"/>
        <v>-14.373505321096671</v>
      </c>
      <c r="Q8" s="24">
        <f t="shared" si="5"/>
        <v>-11.334184958197424</v>
      </c>
      <c r="R8" s="54">
        <f t="shared" si="6"/>
        <v>4.7113325007849677E-3</v>
      </c>
      <c r="S8" s="24">
        <f t="shared" si="6"/>
        <v>3.8732038170461287E-2</v>
      </c>
      <c r="T8" s="90">
        <f t="shared" si="7"/>
        <v>8.2210368646254626</v>
      </c>
      <c r="U8" s="49"/>
    </row>
    <row r="9" spans="1:21" x14ac:dyDescent="0.2">
      <c r="A9" s="106"/>
      <c r="B9" s="50" t="s">
        <v>4</v>
      </c>
      <c r="C9" s="51">
        <v>21.532034566945725</v>
      </c>
      <c r="D9" s="52">
        <v>21.592528688737524</v>
      </c>
      <c r="E9" s="53">
        <v>21.541042709006518</v>
      </c>
      <c r="F9" s="51">
        <v>26.412681553502729</v>
      </c>
      <c r="G9" s="52">
        <v>26.940907003884391</v>
      </c>
      <c r="H9" s="53">
        <v>27.248997297452249</v>
      </c>
      <c r="I9" s="51">
        <v>26.304251915845271</v>
      </c>
      <c r="J9" s="52">
        <v>26.666416866274275</v>
      </c>
      <c r="K9" s="52">
        <v>26.307147989227133</v>
      </c>
      <c r="L9" s="54">
        <f t="shared" si="0"/>
        <v>21.555201988229925</v>
      </c>
      <c r="M9" s="24">
        <f t="shared" si="1"/>
        <v>26.867528618279788</v>
      </c>
      <c r="N9" s="55">
        <f t="shared" si="2"/>
        <v>26.425938923782226</v>
      </c>
      <c r="O9" s="24">
        <f t="shared" si="3"/>
        <v>14.9113457984552</v>
      </c>
      <c r="P9" s="54">
        <f t="shared" si="4"/>
        <v>-11.956182819824589</v>
      </c>
      <c r="Q9" s="24">
        <f t="shared" si="5"/>
        <v>-11.514593125327027</v>
      </c>
      <c r="R9" s="54">
        <f t="shared" si="6"/>
        <v>2.5166935588097773E-2</v>
      </c>
      <c r="S9" s="24">
        <f t="shared" si="6"/>
        <v>3.4179214797601817E-2</v>
      </c>
      <c r="T9" s="90">
        <f t="shared" si="7"/>
        <v>1.3580999831289047</v>
      </c>
      <c r="U9" s="49"/>
    </row>
    <row r="10" spans="1:21" x14ac:dyDescent="0.2">
      <c r="A10" s="101"/>
      <c r="B10" s="59" t="s">
        <v>5</v>
      </c>
      <c r="C10" s="51">
        <v>21.668900567227368</v>
      </c>
      <c r="D10" s="52">
        <v>21.587658193515729</v>
      </c>
      <c r="E10" s="53">
        <v>21.533972376958204</v>
      </c>
      <c r="F10" s="51">
        <v>28.176889452404772</v>
      </c>
      <c r="G10" s="52">
        <v>29.025306935058666</v>
      </c>
      <c r="H10" s="53">
        <v>29.376936203839264</v>
      </c>
      <c r="I10" s="51">
        <v>27.154734151236383</v>
      </c>
      <c r="J10" s="52">
        <v>27.266337525265115</v>
      </c>
      <c r="K10" s="52">
        <v>26.999239365043621</v>
      </c>
      <c r="L10" s="60">
        <f t="shared" si="0"/>
        <v>21.596843712567097</v>
      </c>
      <c r="M10" s="61">
        <f t="shared" si="1"/>
        <v>28.859710863767571</v>
      </c>
      <c r="N10" s="62">
        <f t="shared" si="2"/>
        <v>27.14010368051504</v>
      </c>
      <c r="O10" s="61">
        <f t="shared" si="3"/>
        <v>14.952987522792371</v>
      </c>
      <c r="P10" s="60">
        <f t="shared" si="4"/>
        <v>-13.9067233409752</v>
      </c>
      <c r="Q10" s="61">
        <f t="shared" si="5"/>
        <v>-12.187116157722668</v>
      </c>
      <c r="R10" s="60">
        <f t="shared" si="6"/>
        <v>6.5111714765488521E-3</v>
      </c>
      <c r="S10" s="61">
        <f t="shared" si="6"/>
        <v>2.1444329706670432E-2</v>
      </c>
      <c r="T10" s="90">
        <f t="shared" si="7"/>
        <v>3.2934672023162066</v>
      </c>
      <c r="U10" s="49"/>
    </row>
    <row r="11" spans="1:21" x14ac:dyDescent="0.2">
      <c r="A11" s="105" t="s">
        <v>39</v>
      </c>
      <c r="B11" s="42" t="s">
        <v>37</v>
      </c>
      <c r="C11" s="43">
        <v>23.15028395063019</v>
      </c>
      <c r="D11" s="44">
        <v>22.911511886499568</v>
      </c>
      <c r="E11" s="45">
        <v>23.369376319698546</v>
      </c>
      <c r="F11" s="43">
        <v>29.618066336436556</v>
      </c>
      <c r="G11" s="44">
        <v>29.044834215737552</v>
      </c>
      <c r="H11" s="45">
        <v>30.062180793809873</v>
      </c>
      <c r="I11" s="43">
        <v>30.973352101808224</v>
      </c>
      <c r="J11" s="44">
        <v>29.706654758725463</v>
      </c>
      <c r="K11" s="44">
        <v>29.988160292418485</v>
      </c>
      <c r="L11" s="54">
        <f>AVERAGE(C11:E11)</f>
        <v>23.143724052276099</v>
      </c>
      <c r="M11" s="24">
        <f>AVERAGE(F11:H11)</f>
        <v>29.575027115327995</v>
      </c>
      <c r="N11" s="55">
        <f>AVERAGE(I11:K11)</f>
        <v>30.222722384317393</v>
      </c>
      <c r="O11" s="24">
        <f>L11-(LOG(100,2))</f>
        <v>16.499867862501375</v>
      </c>
      <c r="P11" s="54">
        <f>O11-M11</f>
        <v>-13.075159252826619</v>
      </c>
      <c r="Q11" s="24">
        <f>O11-N11</f>
        <v>-13.722854521816018</v>
      </c>
      <c r="R11" s="54">
        <f>(2^(P11))*100</f>
        <v>1.1587369787465772E-2</v>
      </c>
      <c r="S11" s="24">
        <f>(2^(Q11))*100</f>
        <v>7.3962087950911956E-3</v>
      </c>
      <c r="T11" s="89">
        <f>S11/R11</f>
        <v>0.6382991939285293</v>
      </c>
      <c r="U11" s="49"/>
    </row>
    <row r="12" spans="1:21" x14ac:dyDescent="0.2">
      <c r="A12" s="106"/>
      <c r="B12" s="50" t="s">
        <v>3</v>
      </c>
      <c r="C12" s="51">
        <v>21.816043604931792</v>
      </c>
      <c r="D12" s="52">
        <v>21.674266063094649</v>
      </c>
      <c r="E12" s="53">
        <v>21.719372584797611</v>
      </c>
      <c r="F12" s="51">
        <v>27.05568420642367</v>
      </c>
      <c r="G12" s="52">
        <v>26.917032545294617</v>
      </c>
      <c r="H12" s="53">
        <v>27.294592580811454</v>
      </c>
      <c r="I12" s="51">
        <v>28.215713129521603</v>
      </c>
      <c r="J12" s="52">
        <v>28.104170122374647</v>
      </c>
      <c r="K12" s="52">
        <v>28.454293118898178</v>
      </c>
      <c r="L12" s="54">
        <f>AVERAGE(C12:E12)</f>
        <v>21.736560750941351</v>
      </c>
      <c r="M12" s="24">
        <f>AVERAGE(F12:H12)</f>
        <v>27.089103110843251</v>
      </c>
      <c r="N12" s="55">
        <f>AVERAGE(I12:K12)</f>
        <v>28.258058790264812</v>
      </c>
      <c r="O12" s="24">
        <f t="shared" ref="O12:O14" si="8">L12-(LOG(100,2))</f>
        <v>15.092704561166626</v>
      </c>
      <c r="P12" s="54">
        <f t="shared" ref="P12:P14" si="9">O12-M12</f>
        <v>-11.996398549676625</v>
      </c>
      <c r="Q12" s="24">
        <f t="shared" ref="Q12:Q14" si="10">O12-N12</f>
        <v>-13.165354229098186</v>
      </c>
      <c r="R12" s="54">
        <f t="shared" ref="R12:S14" si="11">(2^(P12))*100</f>
        <v>2.4475084315832112E-2</v>
      </c>
      <c r="S12" s="24">
        <f t="shared" si="11"/>
        <v>1.0885126324547143E-2</v>
      </c>
      <c r="T12" s="90">
        <f t="shared" si="7"/>
        <v>0.4447431593731393</v>
      </c>
      <c r="U12" s="49"/>
    </row>
    <row r="13" spans="1:21" x14ac:dyDescent="0.2">
      <c r="A13" s="106"/>
      <c r="B13" s="50" t="s">
        <v>4</v>
      </c>
      <c r="C13" s="51">
        <v>21.6102012339149</v>
      </c>
      <c r="D13" s="52">
        <v>21.574273465898322</v>
      </c>
      <c r="E13" s="53">
        <v>21.605089562217515</v>
      </c>
      <c r="F13" s="51">
        <v>28.413836130371891</v>
      </c>
      <c r="G13" s="52">
        <v>28.823126240169508</v>
      </c>
      <c r="H13" s="53">
        <v>28.738423957159711</v>
      </c>
      <c r="I13" s="51">
        <v>27.550643641496251</v>
      </c>
      <c r="J13" s="52">
        <v>27.660747436818468</v>
      </c>
      <c r="K13" s="52">
        <v>27.954377117933298</v>
      </c>
      <c r="L13" s="54">
        <f>AVERAGE(C13:E13)</f>
        <v>21.596521420676911</v>
      </c>
      <c r="M13" s="24">
        <f>AVERAGE(F13:H13)</f>
        <v>28.6584621092337</v>
      </c>
      <c r="N13" s="55">
        <f>AVERAGE(I13:K13)</f>
        <v>27.721922732082675</v>
      </c>
      <c r="O13" s="24">
        <f t="shared" si="8"/>
        <v>14.952665230902186</v>
      </c>
      <c r="P13" s="54">
        <f t="shared" si="9"/>
        <v>-13.705796878331514</v>
      </c>
      <c r="Q13" s="24">
        <f t="shared" si="10"/>
        <v>-12.769257501180489</v>
      </c>
      <c r="R13" s="54">
        <f t="shared" si="11"/>
        <v>7.4841765722116612E-3</v>
      </c>
      <c r="S13" s="24">
        <f t="shared" si="11"/>
        <v>1.4324203087782834E-2</v>
      </c>
      <c r="T13" s="90">
        <f t="shared" si="7"/>
        <v>1.913931739794571</v>
      </c>
      <c r="U13" s="49"/>
    </row>
    <row r="14" spans="1:21" x14ac:dyDescent="0.2">
      <c r="A14" s="101"/>
      <c r="B14" s="59" t="s">
        <v>5</v>
      </c>
      <c r="C14" s="68">
        <v>21.718150287549172</v>
      </c>
      <c r="D14" s="69">
        <v>21.683086972728844</v>
      </c>
      <c r="E14" s="70">
        <v>21.954284481073451</v>
      </c>
      <c r="F14" s="68">
        <v>28.047622235241207</v>
      </c>
      <c r="G14" s="69">
        <v>28.642245994975255</v>
      </c>
      <c r="H14" s="70">
        <v>28.538374102137155</v>
      </c>
      <c r="I14" s="68">
        <v>28.200678461125754</v>
      </c>
      <c r="J14" s="69">
        <v>28.034507871567577</v>
      </c>
      <c r="K14" s="69">
        <v>27.834966950779716</v>
      </c>
      <c r="L14" s="60">
        <f>AVERAGE(C14:E14)</f>
        <v>21.785173913783822</v>
      </c>
      <c r="M14" s="61">
        <f>AVERAGE(F14:H14)</f>
        <v>28.409414110784539</v>
      </c>
      <c r="N14" s="62">
        <f>AVERAGE(I14:K14)</f>
        <v>28.02338442782435</v>
      </c>
      <c r="O14" s="61">
        <f t="shared" si="8"/>
        <v>15.141317724009097</v>
      </c>
      <c r="P14" s="60">
        <f t="shared" si="9"/>
        <v>-13.268096386775442</v>
      </c>
      <c r="Q14" s="61">
        <f t="shared" si="10"/>
        <v>-12.882066703815253</v>
      </c>
      <c r="R14" s="60">
        <f t="shared" si="11"/>
        <v>1.0136896265355499E-2</v>
      </c>
      <c r="S14" s="61">
        <f t="shared" si="11"/>
        <v>1.3246816367827301E-2</v>
      </c>
      <c r="T14" s="91">
        <f t="shared" si="7"/>
        <v>1.3067921404207778</v>
      </c>
      <c r="U14" s="49"/>
    </row>
    <row r="17" spans="1:21" x14ac:dyDescent="0.2">
      <c r="A17" s="71"/>
    </row>
    <row r="19" spans="1:21" x14ac:dyDescent="0.2">
      <c r="B19" s="17"/>
      <c r="C19" s="127" t="s">
        <v>10</v>
      </c>
      <c r="D19" s="127"/>
      <c r="E19" s="127"/>
    </row>
    <row r="20" spans="1:21" x14ac:dyDescent="0.2">
      <c r="C20" s="114" t="s">
        <v>15</v>
      </c>
      <c r="D20" s="115"/>
      <c r="E20" s="115"/>
      <c r="F20" s="115"/>
      <c r="G20" s="115"/>
      <c r="H20" s="115"/>
      <c r="I20" s="115"/>
      <c r="J20" s="115"/>
      <c r="K20" s="115"/>
      <c r="L20" s="124" t="s">
        <v>16</v>
      </c>
      <c r="M20" s="120"/>
      <c r="N20" s="121"/>
      <c r="O20" s="120" t="s">
        <v>17</v>
      </c>
      <c r="P20" s="124" t="s">
        <v>18</v>
      </c>
      <c r="Q20" s="120"/>
      <c r="R20" s="125" t="s">
        <v>19</v>
      </c>
      <c r="S20" s="126"/>
      <c r="T20" s="107" t="s">
        <v>20</v>
      </c>
    </row>
    <row r="21" spans="1:21" x14ac:dyDescent="0.2">
      <c r="C21" s="117"/>
      <c r="D21" s="118"/>
      <c r="E21" s="118"/>
      <c r="F21" s="118"/>
      <c r="G21" s="118"/>
      <c r="H21" s="118"/>
      <c r="I21" s="118"/>
      <c r="J21" s="118"/>
      <c r="K21" s="118"/>
      <c r="L21" s="128"/>
      <c r="M21" s="122"/>
      <c r="N21" s="123"/>
      <c r="O21" s="122"/>
      <c r="P21" s="109" t="s">
        <v>28</v>
      </c>
      <c r="Q21" s="110"/>
      <c r="R21" s="109" t="s">
        <v>29</v>
      </c>
      <c r="S21" s="111"/>
      <c r="T21" s="108"/>
    </row>
    <row r="22" spans="1:21" x14ac:dyDescent="0.2">
      <c r="C22" s="106" t="s">
        <v>30</v>
      </c>
      <c r="D22" s="112"/>
      <c r="E22" s="112"/>
      <c r="F22" s="113" t="s">
        <v>31</v>
      </c>
      <c r="G22" s="113"/>
      <c r="H22" s="113"/>
      <c r="I22" s="113" t="s">
        <v>32</v>
      </c>
      <c r="J22" s="113"/>
      <c r="K22" s="113"/>
      <c r="L22" s="26" t="s">
        <v>30</v>
      </c>
      <c r="M22" s="27" t="s">
        <v>31</v>
      </c>
      <c r="N22" s="28" t="s">
        <v>32</v>
      </c>
      <c r="O22" s="29" t="s">
        <v>33</v>
      </c>
      <c r="P22" s="30" t="s">
        <v>31</v>
      </c>
      <c r="Q22" s="31" t="s">
        <v>32</v>
      </c>
      <c r="R22" s="73" t="s">
        <v>31</v>
      </c>
      <c r="S22" s="28" t="s">
        <v>32</v>
      </c>
      <c r="T22" s="87" t="s">
        <v>34</v>
      </c>
    </row>
    <row r="23" spans="1:21" x14ac:dyDescent="0.2">
      <c r="C23" s="34" t="s">
        <v>22</v>
      </c>
      <c r="D23" s="35" t="s">
        <v>23</v>
      </c>
      <c r="E23" s="36" t="s">
        <v>24</v>
      </c>
      <c r="F23" s="35" t="s">
        <v>22</v>
      </c>
      <c r="G23" s="35" t="s">
        <v>23</v>
      </c>
      <c r="H23" s="35" t="s">
        <v>24</v>
      </c>
      <c r="I23" s="34" t="s">
        <v>22</v>
      </c>
      <c r="J23" s="35" t="s">
        <v>23</v>
      </c>
      <c r="K23" s="35" t="s">
        <v>24</v>
      </c>
      <c r="L23" s="37"/>
      <c r="M23" s="38"/>
      <c r="N23" s="39"/>
      <c r="O23" s="38"/>
      <c r="P23" s="40"/>
      <c r="Q23" s="41"/>
      <c r="R23" s="37"/>
      <c r="S23" s="39"/>
      <c r="T23" s="92"/>
    </row>
    <row r="24" spans="1:21" x14ac:dyDescent="0.2">
      <c r="A24" s="105" t="s">
        <v>0</v>
      </c>
      <c r="B24" s="74" t="s">
        <v>37</v>
      </c>
      <c r="C24" s="43">
        <v>22.910216238220755</v>
      </c>
      <c r="D24" s="44">
        <v>22.414896805691114</v>
      </c>
      <c r="E24" s="45">
        <v>23.058312029005116</v>
      </c>
      <c r="F24" s="43">
        <v>29.510664285148472</v>
      </c>
      <c r="G24" s="44">
        <v>30.183246936060428</v>
      </c>
      <c r="H24" s="45">
        <v>30.788101212427236</v>
      </c>
      <c r="I24" s="43">
        <v>30.181897029608919</v>
      </c>
      <c r="J24" s="44">
        <v>29.624368266055797</v>
      </c>
      <c r="K24" s="44">
        <v>30.082354315523631</v>
      </c>
      <c r="L24" s="46">
        <f t="shared" ref="L24:L27" si="12">AVERAGE(C24:E24)</f>
        <v>22.794475024305665</v>
      </c>
      <c r="M24" s="47">
        <f t="shared" ref="M24:M27" si="13">AVERAGE(F24:H24)</f>
        <v>30.160670811212043</v>
      </c>
      <c r="N24" s="48">
        <f t="shared" ref="N24:N27" si="14">AVERAGE(I24:K24)</f>
        <v>29.962873203729448</v>
      </c>
      <c r="O24" s="47">
        <f t="shared" ref="O24:O31" si="15">L24-(LOG(100,2))</f>
        <v>16.150618834530938</v>
      </c>
      <c r="P24" s="46">
        <f t="shared" ref="P24:P27" si="16">O24-M24</f>
        <v>-14.010051976681105</v>
      </c>
      <c r="Q24" s="47">
        <f t="shared" ref="Q24:Q27" si="17">O24-N24</f>
        <v>-13.812254369198509</v>
      </c>
      <c r="R24" s="46">
        <f t="shared" ref="R24:S27" si="18">(2^(P24))*100</f>
        <v>6.0611371914771972E-3</v>
      </c>
      <c r="S24" s="48">
        <f t="shared" si="18"/>
        <v>6.9517977263021721E-3</v>
      </c>
      <c r="T24" s="93">
        <f t="shared" ref="T24:T26" si="19">S24/R24</f>
        <v>1.1469461103895433</v>
      </c>
      <c r="U24" s="49"/>
    </row>
    <row r="25" spans="1:21" x14ac:dyDescent="0.2">
      <c r="A25" s="106"/>
      <c r="B25" s="75" t="s">
        <v>3</v>
      </c>
      <c r="C25" s="51">
        <v>21.364276050072824</v>
      </c>
      <c r="D25" s="52">
        <v>20.92504948825831</v>
      </c>
      <c r="E25" s="53">
        <v>20.627593101312257</v>
      </c>
      <c r="F25" s="51">
        <v>28.10425580171998</v>
      </c>
      <c r="G25" s="52">
        <v>27.975563491476706</v>
      </c>
      <c r="H25" s="53">
        <v>28.363751295536446</v>
      </c>
      <c r="I25" s="51">
        <v>24.763452961083111</v>
      </c>
      <c r="J25" s="52">
        <v>24.931954749475878</v>
      </c>
      <c r="K25" s="52">
        <v>25.461731262828579</v>
      </c>
      <c r="L25" s="54">
        <f t="shared" si="12"/>
        <v>20.972306213214463</v>
      </c>
      <c r="M25" s="24">
        <f t="shared" si="13"/>
        <v>28.147856862911045</v>
      </c>
      <c r="N25" s="55">
        <f t="shared" si="14"/>
        <v>25.052379657795854</v>
      </c>
      <c r="O25" s="24">
        <f t="shared" si="15"/>
        <v>14.328450023439737</v>
      </c>
      <c r="P25" s="54">
        <f t="shared" si="16"/>
        <v>-13.819406839471307</v>
      </c>
      <c r="Q25" s="24">
        <f t="shared" si="17"/>
        <v>-10.723929634356116</v>
      </c>
      <c r="R25" s="54">
        <f t="shared" si="18"/>
        <v>6.9174179900712771E-3</v>
      </c>
      <c r="S25" s="55">
        <f t="shared" si="18"/>
        <v>5.912559288369592E-2</v>
      </c>
      <c r="T25" s="87">
        <f t="shared" si="19"/>
        <v>8.5473500327087635</v>
      </c>
      <c r="U25" s="49"/>
    </row>
    <row r="26" spans="1:21" x14ac:dyDescent="0.2">
      <c r="A26" s="106"/>
      <c r="B26" s="75" t="s">
        <v>4</v>
      </c>
      <c r="C26" s="51">
        <v>20.843438398798412</v>
      </c>
      <c r="D26" s="52">
        <v>20.685198267675332</v>
      </c>
      <c r="E26" s="53">
        <v>20.852654608261005</v>
      </c>
      <c r="F26" s="51">
        <v>25.755080089633267</v>
      </c>
      <c r="G26" s="52">
        <v>25.946361556843428</v>
      </c>
      <c r="H26" s="53">
        <v>26.5586505357671</v>
      </c>
      <c r="I26" s="51">
        <v>24.680730390120061</v>
      </c>
      <c r="J26" s="52">
        <v>25.30733187992773</v>
      </c>
      <c r="K26" s="52">
        <v>25.274564077469186</v>
      </c>
      <c r="L26" s="54">
        <f t="shared" si="12"/>
        <v>20.793763758244918</v>
      </c>
      <c r="M26" s="24">
        <f t="shared" si="13"/>
        <v>26.086697394081266</v>
      </c>
      <c r="N26" s="55">
        <f t="shared" si="14"/>
        <v>25.087542115838989</v>
      </c>
      <c r="O26" s="24">
        <f t="shared" si="15"/>
        <v>14.149907568470192</v>
      </c>
      <c r="P26" s="54">
        <f t="shared" si="16"/>
        <v>-11.936789825611074</v>
      </c>
      <c r="Q26" s="24">
        <f t="shared" si="17"/>
        <v>-10.937634547368797</v>
      </c>
      <c r="R26" s="54">
        <f t="shared" si="18"/>
        <v>2.550751851447124E-2</v>
      </c>
      <c r="S26" s="55">
        <f t="shared" si="18"/>
        <v>5.0985175625798261E-2</v>
      </c>
      <c r="T26" s="87">
        <f t="shared" si="19"/>
        <v>1.9988293097532293</v>
      </c>
      <c r="U26" s="49"/>
    </row>
    <row r="27" spans="1:21" x14ac:dyDescent="0.2">
      <c r="A27" s="101"/>
      <c r="B27" s="76" t="s">
        <v>5</v>
      </c>
      <c r="C27" s="51">
        <v>21.0230653966983</v>
      </c>
      <c r="D27" s="52">
        <v>20.982330170287852</v>
      </c>
      <c r="E27" s="53">
        <v>21.227586376595532</v>
      </c>
      <c r="F27" s="51">
        <v>27.788080907615459</v>
      </c>
      <c r="G27" s="52">
        <v>27.888601614575329</v>
      </c>
      <c r="H27" s="53">
        <v>28.04102416567293</v>
      </c>
      <c r="I27" s="51">
        <v>26.627805599733158</v>
      </c>
      <c r="J27" s="52">
        <v>26.980815627112634</v>
      </c>
      <c r="K27" s="52">
        <v>26.520252770179532</v>
      </c>
      <c r="L27" s="60">
        <f t="shared" si="12"/>
        <v>21.077660647860561</v>
      </c>
      <c r="M27" s="61">
        <f t="shared" si="13"/>
        <v>27.905902229287904</v>
      </c>
      <c r="N27" s="62">
        <f t="shared" si="14"/>
        <v>26.709624665675108</v>
      </c>
      <c r="O27" s="61">
        <f t="shared" si="15"/>
        <v>14.433804458085836</v>
      </c>
      <c r="P27" s="60">
        <f t="shared" si="16"/>
        <v>-13.472097771202067</v>
      </c>
      <c r="Q27" s="61">
        <f t="shared" si="17"/>
        <v>-12.275820207589272</v>
      </c>
      <c r="R27" s="60">
        <f t="shared" si="18"/>
        <v>8.8002389861600739E-3</v>
      </c>
      <c r="S27" s="62">
        <f t="shared" si="18"/>
        <v>2.0165541854816223E-2</v>
      </c>
      <c r="T27" s="94">
        <f>S27/R27</f>
        <v>2.2914766163203169</v>
      </c>
      <c r="U27" s="49"/>
    </row>
    <row r="28" spans="1:21" x14ac:dyDescent="0.2">
      <c r="A28" s="105" t="s">
        <v>39</v>
      </c>
      <c r="B28" s="74" t="s">
        <v>37</v>
      </c>
      <c r="C28" s="43">
        <v>21.995213949531887</v>
      </c>
      <c r="D28" s="44">
        <v>22.384272053447958</v>
      </c>
      <c r="E28" s="45">
        <v>22.421480359915904</v>
      </c>
      <c r="F28" s="43">
        <v>28.118960936294577</v>
      </c>
      <c r="G28" s="44">
        <v>28.807182586802341</v>
      </c>
      <c r="H28" s="45">
        <v>29.081336949115332</v>
      </c>
      <c r="I28" s="43">
        <v>29.170103356537609</v>
      </c>
      <c r="J28" s="44">
        <v>29.350415733124478</v>
      </c>
      <c r="K28" s="44">
        <v>29.481319358001087</v>
      </c>
      <c r="L28" s="54">
        <f>AVERAGE(C28:E28)</f>
        <v>22.266988787631917</v>
      </c>
      <c r="M28" s="24">
        <f>AVERAGE(F28:H28)</f>
        <v>28.669160157404082</v>
      </c>
      <c r="N28" s="55">
        <f>AVERAGE(I28:K28)</f>
        <v>29.33394614922106</v>
      </c>
      <c r="O28" s="24">
        <f>L28-(LOG(100,2))</f>
        <v>15.623132597857191</v>
      </c>
      <c r="P28" s="54">
        <f>O28-M28</f>
        <v>-13.046027559546891</v>
      </c>
      <c r="Q28" s="24">
        <f>O28-N28</f>
        <v>-13.710813551363868</v>
      </c>
      <c r="R28" s="54">
        <f>(2^(P28))*100</f>
        <v>1.1823726636502536E-2</v>
      </c>
      <c r="S28" s="24">
        <f>(2^(Q28))*100</f>
        <v>7.4581970944441979E-3</v>
      </c>
      <c r="T28" s="90">
        <f>S28/R28</f>
        <v>0.63078226719307307</v>
      </c>
      <c r="U28" s="49"/>
    </row>
    <row r="29" spans="1:21" x14ac:dyDescent="0.2">
      <c r="A29" s="106"/>
      <c r="B29" s="75" t="s">
        <v>3</v>
      </c>
      <c r="C29" s="51">
        <v>20.604208329072321</v>
      </c>
      <c r="D29" s="52">
        <v>20.949671592279856</v>
      </c>
      <c r="E29" s="53">
        <v>21.116093585247498</v>
      </c>
      <c r="F29" s="51">
        <v>25.583922027268144</v>
      </c>
      <c r="G29" s="52">
        <v>26.456284805308982</v>
      </c>
      <c r="H29" s="53">
        <v>26.614957785969352</v>
      </c>
      <c r="I29" s="51">
        <v>26.760793620851054</v>
      </c>
      <c r="J29" s="52">
        <v>27.633768553271388</v>
      </c>
      <c r="K29" s="52">
        <v>27.662923532241805</v>
      </c>
      <c r="L29" s="54">
        <f>AVERAGE(C29:E29)</f>
        <v>20.889991168866558</v>
      </c>
      <c r="M29" s="24">
        <f>AVERAGE(F29:H29)</f>
        <v>26.218388206182158</v>
      </c>
      <c r="N29" s="55">
        <f>AVERAGE(I29:K29)</f>
        <v>27.35249523545475</v>
      </c>
      <c r="O29" s="24">
        <f t="shared" si="15"/>
        <v>14.246134979091833</v>
      </c>
      <c r="P29" s="54">
        <f t="shared" ref="P29:P31" si="20">O29-M29</f>
        <v>-11.972253227090325</v>
      </c>
      <c r="Q29" s="24">
        <f t="shared" ref="Q29:Q31" si="21">O29-N29</f>
        <v>-13.106360256362917</v>
      </c>
      <c r="R29" s="54">
        <f t="shared" ref="R29:S31" si="22">(2^(P29))*100</f>
        <v>2.4888152714917164E-2</v>
      </c>
      <c r="S29" s="24">
        <f t="shared" si="22"/>
        <v>1.1339461448629554E-2</v>
      </c>
      <c r="T29" s="90">
        <f t="shared" ref="T29:T31" si="23">S29/R29</f>
        <v>0.45561683820081361</v>
      </c>
      <c r="U29" s="49"/>
    </row>
    <row r="30" spans="1:21" x14ac:dyDescent="0.2">
      <c r="A30" s="106"/>
      <c r="B30" s="75" t="s">
        <v>4</v>
      </c>
      <c r="C30" s="51">
        <v>20.965267797711256</v>
      </c>
      <c r="D30" s="52">
        <v>20.783667473643959</v>
      </c>
      <c r="E30" s="53">
        <v>20.986115695286529</v>
      </c>
      <c r="F30" s="51">
        <v>27.038376900571294</v>
      </c>
      <c r="G30" s="52">
        <v>27.856715928347185</v>
      </c>
      <c r="H30" s="53">
        <v>27.790664949562768</v>
      </c>
      <c r="I30" s="51">
        <v>26.785361612533926</v>
      </c>
      <c r="J30" s="52">
        <v>27.145114523202153</v>
      </c>
      <c r="K30" s="52">
        <v>27.43941670718516</v>
      </c>
      <c r="L30" s="54">
        <f>AVERAGE(C30:E30)</f>
        <v>20.911683655547247</v>
      </c>
      <c r="M30" s="24">
        <f>AVERAGE(F30:H30)</f>
        <v>27.561919259493749</v>
      </c>
      <c r="N30" s="55">
        <f>AVERAGE(I30:K30)</f>
        <v>27.123297614307081</v>
      </c>
      <c r="O30" s="24">
        <f t="shared" si="15"/>
        <v>14.267827465772521</v>
      </c>
      <c r="P30" s="54">
        <f t="shared" si="20"/>
        <v>-13.294091793721227</v>
      </c>
      <c r="Q30" s="24">
        <f t="shared" si="21"/>
        <v>-12.855470148534559</v>
      </c>
      <c r="R30" s="54">
        <f t="shared" si="22"/>
        <v>9.9558788913918506E-3</v>
      </c>
      <c r="S30" s="24">
        <f t="shared" si="22"/>
        <v>1.3493290700267556E-2</v>
      </c>
      <c r="T30" s="90">
        <f t="shared" si="23"/>
        <v>1.3553088428922389</v>
      </c>
      <c r="U30" s="49"/>
    </row>
    <row r="31" spans="1:21" x14ac:dyDescent="0.2">
      <c r="A31" s="101"/>
      <c r="B31" s="76" t="s">
        <v>5</v>
      </c>
      <c r="C31" s="68">
        <v>21.42812988912884</v>
      </c>
      <c r="D31" s="69">
        <v>21.373222118841177</v>
      </c>
      <c r="E31" s="70">
        <v>21.270859180386331</v>
      </c>
      <c r="F31" s="68">
        <v>27.337100051687457</v>
      </c>
      <c r="G31" s="69">
        <v>27.3001875616579</v>
      </c>
      <c r="H31" s="70">
        <v>27.834931738870743</v>
      </c>
      <c r="I31" s="68">
        <v>27.334540907784579</v>
      </c>
      <c r="J31" s="69">
        <v>27.924731302424554</v>
      </c>
      <c r="K31" s="69">
        <v>27.67117519874855</v>
      </c>
      <c r="L31" s="60">
        <f>AVERAGE(C31:E31)</f>
        <v>21.357403729452116</v>
      </c>
      <c r="M31" s="61">
        <f>AVERAGE(F31:H31)</f>
        <v>27.490739784072034</v>
      </c>
      <c r="N31" s="62">
        <f>AVERAGE(I31:K31)</f>
        <v>27.643482469652565</v>
      </c>
      <c r="O31" s="61">
        <f t="shared" si="15"/>
        <v>14.713547539677391</v>
      </c>
      <c r="P31" s="60">
        <f t="shared" si="20"/>
        <v>-12.777192244394643</v>
      </c>
      <c r="Q31" s="61">
        <f t="shared" si="21"/>
        <v>-12.929934929975174</v>
      </c>
      <c r="R31" s="60">
        <f t="shared" si="22"/>
        <v>1.4245637012833733E-2</v>
      </c>
      <c r="S31" s="61">
        <f t="shared" si="22"/>
        <v>1.281450232143321E-2</v>
      </c>
      <c r="T31" s="91">
        <f t="shared" si="23"/>
        <v>0.89953873665942563</v>
      </c>
      <c r="U31" s="49"/>
    </row>
    <row r="36" spans="1:21" x14ac:dyDescent="0.2">
      <c r="B36" s="17"/>
      <c r="C36" s="127" t="s">
        <v>11</v>
      </c>
      <c r="D36" s="127"/>
      <c r="E36" s="127"/>
    </row>
    <row r="37" spans="1:21" x14ac:dyDescent="0.2">
      <c r="C37" s="114" t="s">
        <v>15</v>
      </c>
      <c r="D37" s="115"/>
      <c r="E37" s="115"/>
      <c r="F37" s="115"/>
      <c r="G37" s="115"/>
      <c r="H37" s="115"/>
      <c r="I37" s="115"/>
      <c r="J37" s="115"/>
      <c r="K37" s="116"/>
      <c r="L37" s="120" t="s">
        <v>16</v>
      </c>
      <c r="M37" s="120"/>
      <c r="N37" s="121"/>
      <c r="O37" s="120" t="s">
        <v>17</v>
      </c>
      <c r="P37" s="124" t="s">
        <v>18</v>
      </c>
      <c r="Q37" s="120"/>
      <c r="R37" s="125" t="s">
        <v>19</v>
      </c>
      <c r="S37" s="126"/>
      <c r="T37" s="107" t="s">
        <v>20</v>
      </c>
    </row>
    <row r="38" spans="1:21" x14ac:dyDescent="0.2">
      <c r="C38" s="117"/>
      <c r="D38" s="118"/>
      <c r="E38" s="118"/>
      <c r="F38" s="118"/>
      <c r="G38" s="118"/>
      <c r="H38" s="118"/>
      <c r="I38" s="118"/>
      <c r="J38" s="118"/>
      <c r="K38" s="119"/>
      <c r="L38" s="122"/>
      <c r="M38" s="122"/>
      <c r="N38" s="123"/>
      <c r="O38" s="122"/>
      <c r="P38" s="109" t="s">
        <v>28</v>
      </c>
      <c r="Q38" s="110"/>
      <c r="R38" s="109" t="s">
        <v>29</v>
      </c>
      <c r="S38" s="111"/>
      <c r="T38" s="108"/>
    </row>
    <row r="39" spans="1:21" x14ac:dyDescent="0.2">
      <c r="C39" s="101" t="s">
        <v>30</v>
      </c>
      <c r="D39" s="102"/>
      <c r="E39" s="102"/>
      <c r="F39" s="103" t="s">
        <v>31</v>
      </c>
      <c r="G39" s="103"/>
      <c r="H39" s="103"/>
      <c r="I39" s="103" t="s">
        <v>32</v>
      </c>
      <c r="J39" s="103"/>
      <c r="K39" s="104"/>
      <c r="L39" s="78" t="s">
        <v>30</v>
      </c>
      <c r="M39" s="27" t="s">
        <v>31</v>
      </c>
      <c r="N39" s="28" t="s">
        <v>32</v>
      </c>
      <c r="O39" s="29" t="s">
        <v>33</v>
      </c>
      <c r="P39" s="30" t="s">
        <v>31</v>
      </c>
      <c r="Q39" s="31" t="s">
        <v>32</v>
      </c>
      <c r="R39" s="30" t="s">
        <v>31</v>
      </c>
      <c r="S39" s="32" t="s">
        <v>32</v>
      </c>
      <c r="T39" s="94" t="s">
        <v>34</v>
      </c>
    </row>
    <row r="40" spans="1:21" x14ac:dyDescent="0.2">
      <c r="C40" s="26" t="s">
        <v>22</v>
      </c>
      <c r="D40" s="78" t="s">
        <v>23</v>
      </c>
      <c r="E40" s="79" t="s">
        <v>24</v>
      </c>
      <c r="F40" s="78" t="s">
        <v>22</v>
      </c>
      <c r="G40" s="78" t="s">
        <v>23</v>
      </c>
      <c r="H40" s="78" t="s">
        <v>24</v>
      </c>
      <c r="I40" s="26" t="s">
        <v>22</v>
      </c>
      <c r="J40" s="78" t="s">
        <v>23</v>
      </c>
      <c r="K40" s="78" t="s">
        <v>24</v>
      </c>
      <c r="L40" s="37"/>
      <c r="M40" s="38"/>
      <c r="N40" s="39"/>
      <c r="O40" s="38"/>
      <c r="P40" s="40"/>
      <c r="Q40" s="41"/>
      <c r="R40" s="40"/>
      <c r="S40" s="41"/>
      <c r="T40" s="88"/>
    </row>
    <row r="41" spans="1:21" x14ac:dyDescent="0.2">
      <c r="A41" s="105" t="s">
        <v>0</v>
      </c>
      <c r="B41" s="74" t="s">
        <v>37</v>
      </c>
      <c r="C41" s="44">
        <v>24.272359577746691</v>
      </c>
      <c r="D41" s="44">
        <v>24.030383905475176</v>
      </c>
      <c r="E41" s="45">
        <v>24.094485309907974</v>
      </c>
      <c r="F41" s="43">
        <v>31.227822976536324</v>
      </c>
      <c r="G41" s="44">
        <v>31.201602799515435</v>
      </c>
      <c r="H41" s="45">
        <v>30.979687611318681</v>
      </c>
      <c r="I41" s="43">
        <v>31.978119205492824</v>
      </c>
      <c r="J41" s="44">
        <v>31.779796969208718</v>
      </c>
      <c r="K41" s="44">
        <v>30.957914305676432</v>
      </c>
      <c r="L41" s="46">
        <f t="shared" ref="L41:L48" si="24">AVERAGE(C41:E41)</f>
        <v>24.132409597709948</v>
      </c>
      <c r="M41" s="47">
        <f t="shared" ref="M41:M48" si="25">AVERAGE(F41:H41)</f>
        <v>31.136371129123479</v>
      </c>
      <c r="N41" s="48">
        <f t="shared" ref="N41:N48" si="26">AVERAGE(I41:K41)</f>
        <v>31.571943493459326</v>
      </c>
      <c r="O41" s="47">
        <f t="shared" ref="O41:O48" si="27">L41-(LOG(100,2))</f>
        <v>17.488553407935221</v>
      </c>
      <c r="P41" s="46">
        <f t="shared" ref="P41:P48" si="28">O41-M41</f>
        <v>-13.647817721188257</v>
      </c>
      <c r="Q41" s="47">
        <f t="shared" ref="Q41:Q48" si="29">O41-N41</f>
        <v>-14.083390085524105</v>
      </c>
      <c r="R41" s="46">
        <f t="shared" ref="R41:S48" si="30">(2^(P41))*100</f>
        <v>7.7910768927487049E-3</v>
      </c>
      <c r="S41" s="47">
        <f t="shared" si="30"/>
        <v>5.7607249978147979E-3</v>
      </c>
      <c r="T41" s="89">
        <f t="shared" ref="T41:T48" si="31">S41/R41</f>
        <v>0.73940035211004118</v>
      </c>
      <c r="U41" s="49"/>
    </row>
    <row r="42" spans="1:21" x14ac:dyDescent="0.2">
      <c r="A42" s="106"/>
      <c r="B42" s="75" t="s">
        <v>3</v>
      </c>
      <c r="C42" s="52">
        <v>22.161939617468079</v>
      </c>
      <c r="D42" s="52">
        <v>22.307567481442419</v>
      </c>
      <c r="E42" s="53">
        <v>22.527681532551597</v>
      </c>
      <c r="F42" s="51">
        <v>29.584968136905488</v>
      </c>
      <c r="G42" s="52">
        <v>29.871294158163685</v>
      </c>
      <c r="H42" s="53">
        <v>29.748532712146137</v>
      </c>
      <c r="I42" s="51">
        <v>26.646432206687827</v>
      </c>
      <c r="J42" s="52">
        <v>26.723824365789625</v>
      </c>
      <c r="K42" s="52">
        <v>26.733008106746837</v>
      </c>
      <c r="L42" s="54">
        <f t="shared" si="24"/>
        <v>22.332396210487364</v>
      </c>
      <c r="M42" s="24">
        <f t="shared" si="25"/>
        <v>29.73493166907177</v>
      </c>
      <c r="N42" s="55">
        <f t="shared" si="26"/>
        <v>26.701088226408093</v>
      </c>
      <c r="O42" s="24">
        <f t="shared" si="27"/>
        <v>15.688540020712638</v>
      </c>
      <c r="P42" s="54">
        <f t="shared" si="28"/>
        <v>-14.046391648359132</v>
      </c>
      <c r="Q42" s="24">
        <f t="shared" si="29"/>
        <v>-11.012548205695454</v>
      </c>
      <c r="R42" s="54">
        <f t="shared" si="30"/>
        <v>5.9103715464959442E-3</v>
      </c>
      <c r="S42" s="24">
        <f t="shared" si="30"/>
        <v>4.8405271612829662E-2</v>
      </c>
      <c r="T42" s="90">
        <f t="shared" si="31"/>
        <v>8.1898864110374721</v>
      </c>
      <c r="U42" s="49"/>
    </row>
    <row r="43" spans="1:21" x14ac:dyDescent="0.2">
      <c r="A43" s="106"/>
      <c r="B43" s="75" t="s">
        <v>4</v>
      </c>
      <c r="C43" s="52">
        <v>22.315909110652839</v>
      </c>
      <c r="D43" s="52">
        <v>22.376570347512086</v>
      </c>
      <c r="E43" s="53">
        <v>22.412571936659816</v>
      </c>
      <c r="F43" s="51">
        <v>27.4356113406606</v>
      </c>
      <c r="G43" s="52">
        <v>27.496761714253623</v>
      </c>
      <c r="H43" s="53">
        <v>27.61628168366726</v>
      </c>
      <c r="I43" s="51">
        <v>26.757726717402015</v>
      </c>
      <c r="J43" s="52">
        <v>26.952638043596579</v>
      </c>
      <c r="K43" s="52">
        <v>26.932942687091632</v>
      </c>
      <c r="L43" s="54">
        <f t="shared" si="24"/>
        <v>22.368350464941582</v>
      </c>
      <c r="M43" s="24">
        <f t="shared" si="25"/>
        <v>27.51621824619383</v>
      </c>
      <c r="N43" s="55">
        <f t="shared" si="26"/>
        <v>26.881102482696743</v>
      </c>
      <c r="O43" s="24">
        <f t="shared" si="27"/>
        <v>15.724494275166856</v>
      </c>
      <c r="P43" s="54">
        <f t="shared" si="28"/>
        <v>-11.791723971026974</v>
      </c>
      <c r="Q43" s="24">
        <f t="shared" si="29"/>
        <v>-11.156608207529887</v>
      </c>
      <c r="R43" s="54">
        <f t="shared" si="30"/>
        <v>2.8205732586999349E-2</v>
      </c>
      <c r="S43" s="24">
        <f t="shared" si="30"/>
        <v>4.3805261744006875E-2</v>
      </c>
      <c r="T43" s="90">
        <f t="shared" si="31"/>
        <v>1.5530623644995378</v>
      </c>
      <c r="U43" s="49"/>
    </row>
    <row r="44" spans="1:21" x14ac:dyDescent="0.2">
      <c r="A44" s="101"/>
      <c r="B44" s="76" t="s">
        <v>5</v>
      </c>
      <c r="C44" s="52">
        <v>22.50087748435989</v>
      </c>
      <c r="D44" s="52">
        <v>22.538801623458646</v>
      </c>
      <c r="E44" s="53">
        <v>22.447765255214129</v>
      </c>
      <c r="F44" s="51">
        <v>29.843461204610428</v>
      </c>
      <c r="G44" s="52">
        <v>29.777607348904318</v>
      </c>
      <c r="H44" s="53">
        <v>29.304588054456666</v>
      </c>
      <c r="I44" s="51">
        <v>28.123732802482756</v>
      </c>
      <c r="J44" s="52">
        <v>27.715731117021626</v>
      </c>
      <c r="K44" s="52">
        <v>28.066923781168988</v>
      </c>
      <c r="L44" s="60">
        <f t="shared" si="24"/>
        <v>22.495814787677556</v>
      </c>
      <c r="M44" s="61">
        <f t="shared" si="25"/>
        <v>29.641885535990468</v>
      </c>
      <c r="N44" s="62">
        <f t="shared" si="26"/>
        <v>27.96879590022446</v>
      </c>
      <c r="O44" s="61">
        <f t="shared" si="27"/>
        <v>15.851958597902831</v>
      </c>
      <c r="P44" s="60">
        <f t="shared" si="28"/>
        <v>-13.789926938087637</v>
      </c>
      <c r="Q44" s="61">
        <f t="shared" si="29"/>
        <v>-12.116837302321629</v>
      </c>
      <c r="R44" s="60">
        <f t="shared" si="30"/>
        <v>7.0602219430745735E-3</v>
      </c>
      <c r="S44" s="61">
        <f t="shared" si="30"/>
        <v>2.2514822082869968E-2</v>
      </c>
      <c r="T44" s="90">
        <f t="shared" si="31"/>
        <v>3.1889680330736532</v>
      </c>
      <c r="U44" s="49"/>
    </row>
    <row r="45" spans="1:21" x14ac:dyDescent="0.2">
      <c r="A45" s="105" t="s">
        <v>39</v>
      </c>
      <c r="B45" s="74" t="s">
        <v>37</v>
      </c>
      <c r="C45" s="44">
        <v>23.684317068308374</v>
      </c>
      <c r="D45" s="44">
        <v>23.719180316296637</v>
      </c>
      <c r="E45" s="45">
        <v>23.717623523852765</v>
      </c>
      <c r="F45" s="43">
        <v>30.057197355014907</v>
      </c>
      <c r="G45" s="44">
        <v>30.20106359026915</v>
      </c>
      <c r="H45" s="45">
        <v>30.428193228594864</v>
      </c>
      <c r="I45" s="43">
        <v>30.398612357583076</v>
      </c>
      <c r="J45" s="44">
        <v>30.735973521504256</v>
      </c>
      <c r="K45" s="44">
        <v>30.558713570592602</v>
      </c>
      <c r="L45" s="54">
        <f t="shared" si="24"/>
        <v>23.707040302819262</v>
      </c>
      <c r="M45" s="24">
        <f t="shared" si="25"/>
        <v>30.228818057959643</v>
      </c>
      <c r="N45" s="55">
        <f t="shared" si="26"/>
        <v>30.564433149893308</v>
      </c>
      <c r="O45" s="24">
        <f t="shared" si="27"/>
        <v>17.063184113044535</v>
      </c>
      <c r="P45" s="54">
        <f t="shared" si="28"/>
        <v>-13.165633944915108</v>
      </c>
      <c r="Q45" s="24">
        <f t="shared" si="29"/>
        <v>-13.501249036848773</v>
      </c>
      <c r="R45" s="54">
        <f t="shared" si="30"/>
        <v>1.0883016074791498E-2</v>
      </c>
      <c r="S45" s="24">
        <f t="shared" si="30"/>
        <v>8.624204795474575E-3</v>
      </c>
      <c r="T45" s="89">
        <f t="shared" si="31"/>
        <v>0.79244620573987357</v>
      </c>
      <c r="U45" s="49"/>
    </row>
    <row r="46" spans="1:21" x14ac:dyDescent="0.2">
      <c r="A46" s="106"/>
      <c r="B46" s="75" t="s">
        <v>3</v>
      </c>
      <c r="C46" s="52">
        <v>22.65321588756786</v>
      </c>
      <c r="D46" s="52">
        <v>22.532830015491889</v>
      </c>
      <c r="E46" s="53">
        <v>22.670750148929187</v>
      </c>
      <c r="F46" s="51">
        <v>27.922738596084884</v>
      </c>
      <c r="G46" s="52">
        <v>27.893489862717132</v>
      </c>
      <c r="H46" s="53">
        <v>27.648083796096806</v>
      </c>
      <c r="I46" s="51">
        <v>29.040087847064029</v>
      </c>
      <c r="J46" s="52">
        <v>29.303056842477311</v>
      </c>
      <c r="K46" s="52">
        <v>29.004768069870984</v>
      </c>
      <c r="L46" s="54">
        <f t="shared" si="24"/>
        <v>22.618932017329644</v>
      </c>
      <c r="M46" s="24">
        <f t="shared" si="25"/>
        <v>27.82143741829961</v>
      </c>
      <c r="N46" s="55">
        <f t="shared" si="26"/>
        <v>29.115970919804109</v>
      </c>
      <c r="O46" s="24">
        <f t="shared" si="27"/>
        <v>15.975075827554919</v>
      </c>
      <c r="P46" s="54">
        <f t="shared" si="28"/>
        <v>-11.84636159074469</v>
      </c>
      <c r="Q46" s="24">
        <f t="shared" si="29"/>
        <v>-13.14089509224919</v>
      </c>
      <c r="R46" s="54">
        <f t="shared" si="30"/>
        <v>2.7157502094553473E-2</v>
      </c>
      <c r="S46" s="24">
        <f t="shared" si="30"/>
        <v>1.1071243618555751E-2</v>
      </c>
      <c r="T46" s="90">
        <f t="shared" si="31"/>
        <v>0.40766796519095644</v>
      </c>
      <c r="U46" s="49"/>
    </row>
    <row r="47" spans="1:21" x14ac:dyDescent="0.2">
      <c r="A47" s="106"/>
      <c r="B47" s="75" t="s">
        <v>4</v>
      </c>
      <c r="C47" s="52">
        <v>22.351367201584807</v>
      </c>
      <c r="D47" s="52">
        <v>22.462731232114727</v>
      </c>
      <c r="E47" s="53">
        <v>22.46535025978023</v>
      </c>
      <c r="F47" s="51">
        <v>29.413765770076857</v>
      </c>
      <c r="G47" s="52">
        <v>29.263694313885537</v>
      </c>
      <c r="H47" s="53">
        <v>29.509029479299564</v>
      </c>
      <c r="I47" s="51">
        <v>28.8830538241222</v>
      </c>
      <c r="J47" s="52">
        <v>28.494005487440333</v>
      </c>
      <c r="K47" s="52">
        <v>28.352134106141079</v>
      </c>
      <c r="L47" s="54">
        <f t="shared" si="24"/>
        <v>22.426482897826588</v>
      </c>
      <c r="M47" s="24">
        <f t="shared" si="25"/>
        <v>29.39549652108732</v>
      </c>
      <c r="N47" s="55">
        <f t="shared" si="26"/>
        <v>28.576397805901205</v>
      </c>
      <c r="O47" s="24">
        <f t="shared" si="27"/>
        <v>15.782626708051863</v>
      </c>
      <c r="P47" s="54">
        <f t="shared" si="28"/>
        <v>-13.612869813035458</v>
      </c>
      <c r="Q47" s="24">
        <f t="shared" si="29"/>
        <v>-12.793771097849342</v>
      </c>
      <c r="R47" s="54">
        <f t="shared" si="30"/>
        <v>7.9821127713592156E-3</v>
      </c>
      <c r="S47" s="24">
        <f t="shared" si="30"/>
        <v>1.4082869078713452E-2</v>
      </c>
      <c r="T47" s="90">
        <f t="shared" si="31"/>
        <v>1.7643034472332295</v>
      </c>
      <c r="U47" s="49"/>
    </row>
    <row r="48" spans="1:21" x14ac:dyDescent="0.2">
      <c r="A48" s="101"/>
      <c r="B48" s="76" t="s">
        <v>5</v>
      </c>
      <c r="C48" s="69">
        <v>22.529307345975639</v>
      </c>
      <c r="D48" s="69">
        <v>22.59026527862148</v>
      </c>
      <c r="E48" s="70">
        <v>22.642698989827416</v>
      </c>
      <c r="F48" s="68">
        <v>29.024756196208571</v>
      </c>
      <c r="G48" s="69">
        <v>28.793958182775654</v>
      </c>
      <c r="H48" s="70">
        <v>29.034032245140068</v>
      </c>
      <c r="I48" s="68">
        <v>29.145128392527909</v>
      </c>
      <c r="J48" s="69">
        <v>28.971858181159277</v>
      </c>
      <c r="K48" s="69">
        <v>29.051863933073705</v>
      </c>
      <c r="L48" s="60">
        <f t="shared" si="24"/>
        <v>22.587423871474844</v>
      </c>
      <c r="M48" s="61">
        <f t="shared" si="25"/>
        <v>28.950915541374766</v>
      </c>
      <c r="N48" s="62">
        <f t="shared" si="26"/>
        <v>29.056283502253631</v>
      </c>
      <c r="O48" s="61">
        <f t="shared" si="27"/>
        <v>15.943567681700118</v>
      </c>
      <c r="P48" s="60">
        <f t="shared" si="28"/>
        <v>-13.007347859674647</v>
      </c>
      <c r="Q48" s="61">
        <f t="shared" si="29"/>
        <v>-13.112715820553513</v>
      </c>
      <c r="R48" s="60">
        <f t="shared" si="30"/>
        <v>1.2145017088272009E-2</v>
      </c>
      <c r="S48" s="61">
        <f t="shared" si="30"/>
        <v>1.1289617120912037E-2</v>
      </c>
      <c r="T48" s="91">
        <f t="shared" si="31"/>
        <v>0.92956782513002811</v>
      </c>
      <c r="U48" s="49"/>
    </row>
  </sheetData>
  <mergeCells count="42">
    <mergeCell ref="T3:T4"/>
    <mergeCell ref="P4:Q4"/>
    <mergeCell ref="A11:A14"/>
    <mergeCell ref="C5:E5"/>
    <mergeCell ref="F5:H5"/>
    <mergeCell ref="I5:K5"/>
    <mergeCell ref="A7:A10"/>
    <mergeCell ref="C2:D2"/>
    <mergeCell ref="C3:K4"/>
    <mergeCell ref="L3:N4"/>
    <mergeCell ref="O3:O4"/>
    <mergeCell ref="R4:S4"/>
    <mergeCell ref="P3:Q3"/>
    <mergeCell ref="R3:S3"/>
    <mergeCell ref="L20:N21"/>
    <mergeCell ref="O20:O21"/>
    <mergeCell ref="P20:Q20"/>
    <mergeCell ref="R20:S20"/>
    <mergeCell ref="T20:T21"/>
    <mergeCell ref="P21:Q21"/>
    <mergeCell ref="R21:S21"/>
    <mergeCell ref="A24:A27"/>
    <mergeCell ref="A28:A31"/>
    <mergeCell ref="C36:E36"/>
    <mergeCell ref="C19:E19"/>
    <mergeCell ref="C20:K21"/>
    <mergeCell ref="T37:T38"/>
    <mergeCell ref="P38:Q38"/>
    <mergeCell ref="R38:S38"/>
    <mergeCell ref="C22:E22"/>
    <mergeCell ref="F22:H22"/>
    <mergeCell ref="I22:K22"/>
    <mergeCell ref="C37:K38"/>
    <mergeCell ref="L37:N38"/>
    <mergeCell ref="O37:O38"/>
    <mergeCell ref="P37:Q37"/>
    <mergeCell ref="R37:S37"/>
    <mergeCell ref="C39:E39"/>
    <mergeCell ref="F39:H39"/>
    <mergeCell ref="I39:K39"/>
    <mergeCell ref="A41:A44"/>
    <mergeCell ref="A45:A48"/>
  </mergeCells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8"/>
  <sheetViews>
    <sheetView topLeftCell="J1" workbookViewId="0">
      <selection activeCell="T1" sqref="T1:T1048576"/>
    </sheetView>
  </sheetViews>
  <sheetFormatPr baseColWidth="10" defaultColWidth="8.83203125" defaultRowHeight="15" x14ac:dyDescent="0.2"/>
  <cols>
    <col min="1" max="1" width="19.5" style="81" bestFit="1" customWidth="1"/>
    <col min="2" max="2" width="10.5" style="81" customWidth="1"/>
    <col min="3" max="11" width="10.1640625" style="81" bestFit="1" customWidth="1"/>
    <col min="12" max="14" width="8.83203125" style="81"/>
    <col min="15" max="15" width="19.5" style="81" bestFit="1" customWidth="1"/>
    <col min="16" max="16" width="10.33203125" style="81" customWidth="1"/>
    <col min="17" max="17" width="11" style="81" customWidth="1"/>
    <col min="18" max="18" width="8.83203125" style="81"/>
    <col min="19" max="19" width="9.5" style="81" bestFit="1" customWidth="1"/>
    <col min="20" max="20" width="11.5" style="95" bestFit="1" customWidth="1"/>
    <col min="21" max="16384" width="8.83203125" style="16"/>
  </cols>
  <sheetData>
    <row r="1" spans="1:20" s="13" customFormat="1" ht="13" x14ac:dyDescent="0.15">
      <c r="A1" s="13" t="s">
        <v>45</v>
      </c>
      <c r="B1" s="13" t="s">
        <v>44</v>
      </c>
      <c r="C1" s="14"/>
      <c r="D1" s="14"/>
      <c r="E1" s="14"/>
      <c r="F1" s="14"/>
      <c r="G1" s="14"/>
      <c r="H1" s="14"/>
      <c r="I1" s="14"/>
      <c r="J1" s="14"/>
      <c r="K1" s="14"/>
      <c r="L1" s="15"/>
      <c r="M1" s="15"/>
      <c r="N1" s="15"/>
      <c r="O1" s="15"/>
      <c r="P1" s="15"/>
      <c r="Q1" s="15"/>
      <c r="R1" s="15"/>
      <c r="S1" s="15"/>
      <c r="T1" s="80"/>
    </row>
    <row r="2" spans="1:20" x14ac:dyDescent="0.2">
      <c r="C2" s="134" t="s">
        <v>9</v>
      </c>
      <c r="D2" s="134"/>
      <c r="E2" s="134"/>
    </row>
    <row r="3" spans="1:20" x14ac:dyDescent="0.2">
      <c r="C3" s="114" t="s">
        <v>15</v>
      </c>
      <c r="D3" s="115"/>
      <c r="E3" s="115"/>
      <c r="F3" s="115"/>
      <c r="G3" s="115"/>
      <c r="H3" s="115"/>
      <c r="I3" s="115"/>
      <c r="J3" s="115"/>
      <c r="K3" s="115"/>
      <c r="L3" s="124" t="s">
        <v>16</v>
      </c>
      <c r="M3" s="120"/>
      <c r="N3" s="121"/>
      <c r="O3" s="120" t="s">
        <v>17</v>
      </c>
      <c r="P3" s="124" t="s">
        <v>18</v>
      </c>
      <c r="Q3" s="120"/>
      <c r="R3" s="125" t="s">
        <v>19</v>
      </c>
      <c r="S3" s="126"/>
      <c r="T3" s="107" t="s">
        <v>20</v>
      </c>
    </row>
    <row r="4" spans="1:20" x14ac:dyDescent="0.2">
      <c r="C4" s="117"/>
      <c r="D4" s="118"/>
      <c r="E4" s="118"/>
      <c r="F4" s="118"/>
      <c r="G4" s="118"/>
      <c r="H4" s="118"/>
      <c r="I4" s="118"/>
      <c r="J4" s="118"/>
      <c r="K4" s="118"/>
      <c r="L4" s="128"/>
      <c r="M4" s="122"/>
      <c r="N4" s="123"/>
      <c r="O4" s="122"/>
      <c r="P4" s="130" t="s">
        <v>28</v>
      </c>
      <c r="Q4" s="131"/>
      <c r="R4" s="130" t="s">
        <v>29</v>
      </c>
      <c r="S4" s="132"/>
      <c r="T4" s="108"/>
    </row>
    <row r="5" spans="1:20" x14ac:dyDescent="0.2">
      <c r="C5" s="106" t="s">
        <v>30</v>
      </c>
      <c r="D5" s="112"/>
      <c r="E5" s="112"/>
      <c r="F5" s="113" t="s">
        <v>31</v>
      </c>
      <c r="G5" s="113"/>
      <c r="H5" s="113"/>
      <c r="I5" s="113" t="s">
        <v>32</v>
      </c>
      <c r="J5" s="113"/>
      <c r="K5" s="113"/>
      <c r="L5" s="26" t="s">
        <v>30</v>
      </c>
      <c r="M5" s="27" t="s">
        <v>31</v>
      </c>
      <c r="N5" s="28" t="s">
        <v>32</v>
      </c>
      <c r="O5" s="27" t="s">
        <v>33</v>
      </c>
      <c r="P5" s="30" t="s">
        <v>31</v>
      </c>
      <c r="Q5" s="31" t="s">
        <v>32</v>
      </c>
      <c r="R5" s="30" t="s">
        <v>31</v>
      </c>
      <c r="S5" s="32" t="s">
        <v>32</v>
      </c>
      <c r="T5" s="87" t="s">
        <v>34</v>
      </c>
    </row>
    <row r="6" spans="1:20" x14ac:dyDescent="0.2">
      <c r="C6" s="34" t="s">
        <v>22</v>
      </c>
      <c r="D6" s="35" t="s">
        <v>23</v>
      </c>
      <c r="E6" s="36" t="s">
        <v>24</v>
      </c>
      <c r="F6" s="35" t="s">
        <v>22</v>
      </c>
      <c r="G6" s="35" t="s">
        <v>23</v>
      </c>
      <c r="H6" s="35" t="s">
        <v>24</v>
      </c>
      <c r="I6" s="34" t="s">
        <v>22</v>
      </c>
      <c r="J6" s="35" t="s">
        <v>23</v>
      </c>
      <c r="K6" s="35" t="s">
        <v>24</v>
      </c>
      <c r="L6" s="37"/>
      <c r="M6" s="38"/>
      <c r="N6" s="39"/>
      <c r="O6" s="38"/>
      <c r="P6" s="40"/>
      <c r="Q6" s="41"/>
      <c r="R6" s="40"/>
      <c r="S6" s="41"/>
      <c r="T6" s="88"/>
    </row>
    <row r="7" spans="1:20" x14ac:dyDescent="0.2">
      <c r="A7" s="105" t="s">
        <v>0</v>
      </c>
      <c r="B7" s="42" t="s">
        <v>37</v>
      </c>
      <c r="C7" s="43">
        <v>21.803477520047458</v>
      </c>
      <c r="D7" s="44">
        <v>22.106095678151519</v>
      </c>
      <c r="E7" s="45">
        <v>21.935125962295167</v>
      </c>
      <c r="F7" s="43">
        <v>28.253224788894734</v>
      </c>
      <c r="G7" s="44">
        <v>28.363699032839939</v>
      </c>
      <c r="H7" s="45">
        <v>28.256548859306626</v>
      </c>
      <c r="I7" s="43">
        <v>26.616525773167631</v>
      </c>
      <c r="J7" s="44">
        <v>26.829961399273799</v>
      </c>
      <c r="K7" s="45">
        <v>27.008374774802462</v>
      </c>
      <c r="L7" s="46">
        <f t="shared" ref="L7:L10" si="0">AVERAGE(C7:E7)</f>
        <v>21.948233053498047</v>
      </c>
      <c r="M7" s="47">
        <f t="shared" ref="M7:M10" si="1">AVERAGE(F7:H7)</f>
        <v>28.291157560347102</v>
      </c>
      <c r="N7" s="48">
        <f t="shared" ref="N7:N10" si="2">AVERAGE(I7:K7)</f>
        <v>26.818287315747966</v>
      </c>
      <c r="O7" s="47">
        <f t="shared" ref="O7:O10" si="3">L7-(LOG(100,2))</f>
        <v>15.304376863723322</v>
      </c>
      <c r="P7" s="46">
        <f t="shared" ref="P7:P10" si="4">O7-M7</f>
        <v>-12.98678069662378</v>
      </c>
      <c r="Q7" s="47">
        <f t="shared" ref="Q7:Q10" si="5">O7-N7</f>
        <v>-11.513910452024644</v>
      </c>
      <c r="R7" s="46">
        <f t="shared" ref="R7:S10" si="6">(2^(P7))*100</f>
        <v>1.231939735052121E-2</v>
      </c>
      <c r="S7" s="47">
        <f t="shared" si="6"/>
        <v>3.4195391992512258E-2</v>
      </c>
      <c r="T7" s="89">
        <f t="shared" ref="T7:T14" si="7">S7/R7</f>
        <v>2.775735778265608</v>
      </c>
    </row>
    <row r="8" spans="1:20" x14ac:dyDescent="0.2">
      <c r="A8" s="106"/>
      <c r="B8" s="50" t="s">
        <v>3</v>
      </c>
      <c r="C8" s="51">
        <v>21.138835441141694</v>
      </c>
      <c r="D8" s="52">
        <v>21.415572998701151</v>
      </c>
      <c r="E8" s="53">
        <v>21.472818693364339</v>
      </c>
      <c r="F8" s="51">
        <v>30.045064349081208</v>
      </c>
      <c r="G8" s="52">
        <v>29.477522079623256</v>
      </c>
      <c r="H8" s="53">
        <v>29.784123094387894</v>
      </c>
      <c r="I8" s="51">
        <v>26.092343983501934</v>
      </c>
      <c r="J8" s="52">
        <v>26.495954301150462</v>
      </c>
      <c r="K8" s="53">
        <v>26.464942193833345</v>
      </c>
      <c r="L8" s="54">
        <f t="shared" si="0"/>
        <v>21.342409044402398</v>
      </c>
      <c r="M8" s="24">
        <f t="shared" si="1"/>
        <v>29.768903174364123</v>
      </c>
      <c r="N8" s="55">
        <f t="shared" si="2"/>
        <v>26.35108015949525</v>
      </c>
      <c r="O8" s="24">
        <f t="shared" si="3"/>
        <v>14.698552854627673</v>
      </c>
      <c r="P8" s="54">
        <f t="shared" si="4"/>
        <v>-15.07035031973645</v>
      </c>
      <c r="Q8" s="24">
        <f>O8-N8</f>
        <v>-11.652527304867577</v>
      </c>
      <c r="R8" s="54">
        <f t="shared" si="6"/>
        <v>2.9065145983252026E-3</v>
      </c>
      <c r="S8" s="24">
        <f t="shared" si="6"/>
        <v>3.1062739596754083E-2</v>
      </c>
      <c r="T8" s="90">
        <f t="shared" si="7"/>
        <v>10.687281465798629</v>
      </c>
    </row>
    <row r="9" spans="1:20" x14ac:dyDescent="0.2">
      <c r="A9" s="106"/>
      <c r="B9" s="50" t="s">
        <v>4</v>
      </c>
      <c r="C9" s="51">
        <v>20.99652413881941</v>
      </c>
      <c r="D9" s="52">
        <v>20.97568935306689</v>
      </c>
      <c r="E9" s="53">
        <v>21.060155326843706</v>
      </c>
      <c r="F9" s="51">
        <v>27.658249104355583</v>
      </c>
      <c r="G9" s="52">
        <v>27.556314300783242</v>
      </c>
      <c r="H9" s="53">
        <v>27.722142671692211</v>
      </c>
      <c r="I9" s="51">
        <v>26.599042688194388</v>
      </c>
      <c r="J9" s="52">
        <v>26.904741106409034</v>
      </c>
      <c r="K9" s="53">
        <v>27.509944264726357</v>
      </c>
      <c r="L9" s="54">
        <f t="shared" si="0"/>
        <v>21.010789606243335</v>
      </c>
      <c r="M9" s="24">
        <f t="shared" si="1"/>
        <v>27.64556869227701</v>
      </c>
      <c r="N9" s="55">
        <f t="shared" si="2"/>
        <v>27.004576019776593</v>
      </c>
      <c r="O9" s="24">
        <f t="shared" si="3"/>
        <v>14.36693341646861</v>
      </c>
      <c r="P9" s="54">
        <f t="shared" si="4"/>
        <v>-13.2786352758084</v>
      </c>
      <c r="Q9" s="24">
        <f t="shared" si="5"/>
        <v>-12.637642603307983</v>
      </c>
      <c r="R9" s="54">
        <f t="shared" si="6"/>
        <v>1.0063116036202325E-2</v>
      </c>
      <c r="S9" s="24">
        <f t="shared" si="6"/>
        <v>1.5692440907703602E-2</v>
      </c>
      <c r="T9" s="90">
        <f t="shared" si="7"/>
        <v>1.5594017649453342</v>
      </c>
    </row>
    <row r="10" spans="1:20" x14ac:dyDescent="0.2">
      <c r="A10" s="101"/>
      <c r="B10" s="59" t="s">
        <v>5</v>
      </c>
      <c r="C10" s="68">
        <v>21.472312470161981</v>
      </c>
      <c r="D10" s="69">
        <v>21.745807721559117</v>
      </c>
      <c r="E10" s="70">
        <v>21.772617065538455</v>
      </c>
      <c r="F10" s="68">
        <v>27.901930246873434</v>
      </c>
      <c r="G10" s="69">
        <v>28.843446540635682</v>
      </c>
      <c r="H10" s="70">
        <v>29.351199409395697</v>
      </c>
      <c r="I10" s="68">
        <v>26.241969139175893</v>
      </c>
      <c r="J10" s="69">
        <v>26.552613858130414</v>
      </c>
      <c r="K10" s="70">
        <v>27.041084886865939</v>
      </c>
      <c r="L10" s="60">
        <f t="shared" si="0"/>
        <v>21.663579085753184</v>
      </c>
      <c r="M10" s="61">
        <f t="shared" si="1"/>
        <v>28.698858732301602</v>
      </c>
      <c r="N10" s="62">
        <f t="shared" si="2"/>
        <v>26.611889294724079</v>
      </c>
      <c r="O10" s="61">
        <f t="shared" si="3"/>
        <v>15.019722895978459</v>
      </c>
      <c r="P10" s="60">
        <f t="shared" si="4"/>
        <v>-13.679135836323143</v>
      </c>
      <c r="Q10" s="61">
        <f t="shared" si="5"/>
        <v>-11.59216639874562</v>
      </c>
      <c r="R10" s="60">
        <f t="shared" si="6"/>
        <v>7.6237702250564624E-3</v>
      </c>
      <c r="S10" s="61">
        <f t="shared" si="6"/>
        <v>3.2389944156926198E-2</v>
      </c>
      <c r="T10" s="90">
        <f t="shared" si="7"/>
        <v>4.2485467427222092</v>
      </c>
    </row>
    <row r="11" spans="1:20" x14ac:dyDescent="0.2">
      <c r="A11" s="105" t="s">
        <v>39</v>
      </c>
      <c r="B11" s="42" t="s">
        <v>37</v>
      </c>
      <c r="C11" s="51">
        <v>21.718948649599135</v>
      </c>
      <c r="D11" s="52">
        <v>21.593239907008737</v>
      </c>
      <c r="E11" s="53">
        <v>21.765857069779528</v>
      </c>
      <c r="F11" s="51">
        <v>28.65403286115928</v>
      </c>
      <c r="G11" s="52">
        <v>28.554071411103209</v>
      </c>
      <c r="H11" s="53">
        <v>28.280139542043834</v>
      </c>
      <c r="I11" s="51">
        <v>25.771054485202825</v>
      </c>
      <c r="J11" s="52">
        <v>26.191188608234505</v>
      </c>
      <c r="K11" s="53">
        <v>26.342243625511728</v>
      </c>
      <c r="L11" s="54">
        <f>AVERAGE(C11:E11)</f>
        <v>21.692681875462466</v>
      </c>
      <c r="M11" s="24">
        <f>AVERAGE(F11:H11)</f>
        <v>28.49608127143544</v>
      </c>
      <c r="N11" s="55">
        <f>AVERAGE(I11:K11)</f>
        <v>26.101495572983016</v>
      </c>
      <c r="O11" s="24">
        <f>L11-(LOG(100,2))</f>
        <v>15.04882568568774</v>
      </c>
      <c r="P11" s="54">
        <f>O11-M11</f>
        <v>-13.447255585747699</v>
      </c>
      <c r="Q11" s="24">
        <f>O11-N11</f>
        <v>-11.052669887295275</v>
      </c>
      <c r="R11" s="54">
        <f>(2^(P11))*100</f>
        <v>8.9530850341017244E-3</v>
      </c>
      <c r="S11" s="24">
        <f>(2^(Q11))*100</f>
        <v>4.7077656064715298E-2</v>
      </c>
      <c r="T11" s="89">
        <f>S11/R11</f>
        <v>5.258260798975944</v>
      </c>
    </row>
    <row r="12" spans="1:20" x14ac:dyDescent="0.2">
      <c r="A12" s="106"/>
      <c r="B12" s="50" t="s">
        <v>3</v>
      </c>
      <c r="C12" s="51">
        <v>21.112679470830294</v>
      </c>
      <c r="D12" s="52">
        <v>21.329697110611775</v>
      </c>
      <c r="E12" s="53">
        <v>21.442575267861045</v>
      </c>
      <c r="F12" s="51">
        <v>28.573261822139493</v>
      </c>
      <c r="G12" s="52">
        <v>28.538631994153285</v>
      </c>
      <c r="H12" s="53">
        <v>29.177781251424584</v>
      </c>
      <c r="I12" s="51">
        <v>26.001568873868287</v>
      </c>
      <c r="J12" s="52">
        <v>26.381747469694062</v>
      </c>
      <c r="K12" s="53">
        <v>26.228887774632916</v>
      </c>
      <c r="L12" s="54">
        <f>AVERAGE(C12:E12)</f>
        <v>21.294983949767705</v>
      </c>
      <c r="M12" s="24">
        <f>AVERAGE(F12:H12)</f>
        <v>28.763225022572453</v>
      </c>
      <c r="N12" s="55">
        <f>AVERAGE(I12:K12)</f>
        <v>26.204068039398422</v>
      </c>
      <c r="O12" s="24">
        <f t="shared" ref="O12:O14" si="8">L12-(LOG(100,2))</f>
        <v>14.651127759992979</v>
      </c>
      <c r="P12" s="54">
        <f t="shared" ref="P12:P14" si="9">O12-M12</f>
        <v>-14.112097262579473</v>
      </c>
      <c r="Q12" s="24">
        <f>O12-N12</f>
        <v>-11.552940279405442</v>
      </c>
      <c r="R12" s="54">
        <f t="shared" ref="R12:S14" si="10">(2^(P12))*100</f>
        <v>5.6472293007224054E-3</v>
      </c>
      <c r="S12" s="24">
        <f t="shared" si="10"/>
        <v>3.3282691368234842E-2</v>
      </c>
      <c r="T12" s="90">
        <f t="shared" si="7"/>
        <v>5.8936320088821699</v>
      </c>
    </row>
    <row r="13" spans="1:20" x14ac:dyDescent="0.2">
      <c r="A13" s="106"/>
      <c r="B13" s="50" t="s">
        <v>4</v>
      </c>
      <c r="C13" s="51">
        <v>20.584545703508105</v>
      </c>
      <c r="D13" s="52">
        <v>20.979169726651634</v>
      </c>
      <c r="E13" s="53">
        <v>20.857762414746418</v>
      </c>
      <c r="F13" s="51">
        <v>26.001455055224014</v>
      </c>
      <c r="G13" s="52">
        <v>25.797007568803338</v>
      </c>
      <c r="H13" s="53">
        <v>26.316219924891918</v>
      </c>
      <c r="I13" s="51">
        <v>24.998236693738782</v>
      </c>
      <c r="J13" s="52">
        <v>25.055704774410891</v>
      </c>
      <c r="K13" s="53">
        <v>25.122136653227173</v>
      </c>
      <c r="L13" s="54">
        <f>AVERAGE(C13:E13)</f>
        <v>20.807159281635386</v>
      </c>
      <c r="M13" s="24">
        <f>AVERAGE(F13:H13)</f>
        <v>26.038227516306421</v>
      </c>
      <c r="N13" s="55">
        <f>AVERAGE(I13:K13)</f>
        <v>25.058692707125616</v>
      </c>
      <c r="O13" s="24">
        <f t="shared" si="8"/>
        <v>14.16330309186066</v>
      </c>
      <c r="P13" s="54">
        <f t="shared" si="9"/>
        <v>-11.87492442444576</v>
      </c>
      <c r="Q13" s="24">
        <f t="shared" ref="Q13:Q14" si="11">O13-N13</f>
        <v>-10.895389615264955</v>
      </c>
      <c r="R13" s="54">
        <f t="shared" si="10"/>
        <v>2.6625118661862301E-2</v>
      </c>
      <c r="S13" s="24">
        <f t="shared" si="10"/>
        <v>5.2500194378965914E-2</v>
      </c>
      <c r="T13" s="90">
        <f t="shared" si="7"/>
        <v>1.9718294985166378</v>
      </c>
    </row>
    <row r="14" spans="1:20" x14ac:dyDescent="0.2">
      <c r="A14" s="101"/>
      <c r="B14" s="59" t="s">
        <v>5</v>
      </c>
      <c r="C14" s="68">
        <v>21.290672631089627</v>
      </c>
      <c r="D14" s="69">
        <v>21.346866828839552</v>
      </c>
      <c r="E14" s="70">
        <v>21.349173571947809</v>
      </c>
      <c r="F14" s="68">
        <v>27.238234299517252</v>
      </c>
      <c r="G14" s="69">
        <v>27.28115452629978</v>
      </c>
      <c r="H14" s="70">
        <v>27.550236330591233</v>
      </c>
      <c r="I14" s="68">
        <v>25.66026267356748</v>
      </c>
      <c r="J14" s="69">
        <v>25.940635986927461</v>
      </c>
      <c r="K14" s="70">
        <v>26.412312491128631</v>
      </c>
      <c r="L14" s="60">
        <f>AVERAGE(C14:E14)</f>
        <v>21.328904343958996</v>
      </c>
      <c r="M14" s="61">
        <f>AVERAGE(F14:H14)</f>
        <v>27.356541718802756</v>
      </c>
      <c r="N14" s="62">
        <f>AVERAGE(I14:K14)</f>
        <v>26.004403717207861</v>
      </c>
      <c r="O14" s="61">
        <f t="shared" si="8"/>
        <v>14.685048154184271</v>
      </c>
      <c r="P14" s="60">
        <f t="shared" si="9"/>
        <v>-12.671493564618485</v>
      </c>
      <c r="Q14" s="61">
        <f t="shared" si="11"/>
        <v>-11.31935556302359</v>
      </c>
      <c r="R14" s="60">
        <f t="shared" si="10"/>
        <v>1.5328524317660569E-2</v>
      </c>
      <c r="S14" s="61">
        <f t="shared" si="10"/>
        <v>3.9132216170058326E-2</v>
      </c>
      <c r="T14" s="91">
        <f t="shared" si="7"/>
        <v>2.5529017248563601</v>
      </c>
    </row>
    <row r="17" spans="1:20" x14ac:dyDescent="0.2">
      <c r="A17" s="71"/>
    </row>
    <row r="19" spans="1:20" x14ac:dyDescent="0.2">
      <c r="C19" s="133" t="s">
        <v>10</v>
      </c>
      <c r="D19" s="133"/>
      <c r="E19" s="133"/>
    </row>
    <row r="20" spans="1:20" x14ac:dyDescent="0.2">
      <c r="C20" s="114" t="s">
        <v>15</v>
      </c>
      <c r="D20" s="115"/>
      <c r="E20" s="115"/>
      <c r="F20" s="115"/>
      <c r="G20" s="115"/>
      <c r="H20" s="115"/>
      <c r="I20" s="115"/>
      <c r="J20" s="115"/>
      <c r="K20" s="115"/>
      <c r="L20" s="124" t="s">
        <v>16</v>
      </c>
      <c r="M20" s="120"/>
      <c r="N20" s="121"/>
      <c r="O20" s="120" t="s">
        <v>17</v>
      </c>
      <c r="P20" s="124" t="s">
        <v>18</v>
      </c>
      <c r="Q20" s="120"/>
      <c r="R20" s="125" t="s">
        <v>19</v>
      </c>
      <c r="S20" s="126"/>
      <c r="T20" s="107" t="s">
        <v>20</v>
      </c>
    </row>
    <row r="21" spans="1:20" x14ac:dyDescent="0.2">
      <c r="C21" s="117"/>
      <c r="D21" s="118"/>
      <c r="E21" s="118"/>
      <c r="F21" s="118"/>
      <c r="G21" s="118"/>
      <c r="H21" s="118"/>
      <c r="I21" s="118"/>
      <c r="J21" s="118"/>
      <c r="K21" s="118"/>
      <c r="L21" s="128"/>
      <c r="M21" s="122"/>
      <c r="N21" s="123"/>
      <c r="O21" s="122"/>
      <c r="P21" s="130" t="s">
        <v>28</v>
      </c>
      <c r="Q21" s="131"/>
      <c r="R21" s="130" t="s">
        <v>29</v>
      </c>
      <c r="S21" s="132"/>
      <c r="T21" s="108"/>
    </row>
    <row r="22" spans="1:20" x14ac:dyDescent="0.2">
      <c r="C22" s="106" t="s">
        <v>30</v>
      </c>
      <c r="D22" s="112"/>
      <c r="E22" s="112"/>
      <c r="F22" s="113" t="s">
        <v>31</v>
      </c>
      <c r="G22" s="113"/>
      <c r="H22" s="113"/>
      <c r="I22" s="113" t="s">
        <v>32</v>
      </c>
      <c r="J22" s="113"/>
      <c r="K22" s="113"/>
      <c r="L22" s="26" t="s">
        <v>30</v>
      </c>
      <c r="M22" s="27" t="s">
        <v>31</v>
      </c>
      <c r="N22" s="28" t="s">
        <v>32</v>
      </c>
      <c r="O22" s="27" t="s">
        <v>33</v>
      </c>
      <c r="P22" s="30" t="s">
        <v>31</v>
      </c>
      <c r="Q22" s="31" t="s">
        <v>32</v>
      </c>
      <c r="R22" s="73" t="s">
        <v>31</v>
      </c>
      <c r="S22" s="28" t="s">
        <v>32</v>
      </c>
      <c r="T22" s="87" t="s">
        <v>34</v>
      </c>
    </row>
    <row r="23" spans="1:20" x14ac:dyDescent="0.2">
      <c r="C23" s="34" t="s">
        <v>22</v>
      </c>
      <c r="D23" s="35" t="s">
        <v>23</v>
      </c>
      <c r="E23" s="36" t="s">
        <v>24</v>
      </c>
      <c r="F23" s="35" t="s">
        <v>22</v>
      </c>
      <c r="G23" s="35" t="s">
        <v>23</v>
      </c>
      <c r="H23" s="35" t="s">
        <v>24</v>
      </c>
      <c r="I23" s="34" t="s">
        <v>22</v>
      </c>
      <c r="J23" s="35" t="s">
        <v>23</v>
      </c>
      <c r="K23" s="35" t="s">
        <v>24</v>
      </c>
      <c r="L23" s="37"/>
      <c r="M23" s="38"/>
      <c r="N23" s="39"/>
      <c r="O23" s="38"/>
      <c r="P23" s="40"/>
      <c r="Q23" s="41"/>
      <c r="R23" s="37"/>
      <c r="S23" s="39"/>
      <c r="T23" s="92"/>
    </row>
    <row r="24" spans="1:20" x14ac:dyDescent="0.2">
      <c r="A24" s="105" t="s">
        <v>0</v>
      </c>
      <c r="B24" s="74" t="s">
        <v>37</v>
      </c>
      <c r="C24" s="43">
        <v>21.42582242071915</v>
      </c>
      <c r="D24" s="44">
        <v>21.471551624372026</v>
      </c>
      <c r="E24" s="45">
        <v>21.973876401748981</v>
      </c>
      <c r="F24" s="43">
        <v>28.248539522845697</v>
      </c>
      <c r="G24" s="44">
        <v>28.376221036563109</v>
      </c>
      <c r="H24" s="45">
        <v>28.168513463031907</v>
      </c>
      <c r="I24" s="43">
        <v>26.587967051886253</v>
      </c>
      <c r="J24" s="44">
        <v>26.371019779004506</v>
      </c>
      <c r="K24" s="45">
        <v>26.56638569959604</v>
      </c>
      <c r="L24" s="46">
        <f t="shared" ref="L24:L27" si="12">AVERAGE(C24:E24)</f>
        <v>21.623750148946716</v>
      </c>
      <c r="M24" s="47">
        <f t="shared" ref="M24:M27" si="13">AVERAGE(F24:H24)</f>
        <v>28.264424674146905</v>
      </c>
      <c r="N24" s="48">
        <f t="shared" ref="N24:N27" si="14">AVERAGE(I24:K24)</f>
        <v>26.50845751016227</v>
      </c>
      <c r="O24" s="47">
        <f t="shared" ref="O24:O31" si="15">L24-(LOG(100,2))</f>
        <v>14.97989395917199</v>
      </c>
      <c r="P24" s="46">
        <f t="shared" ref="P24:P27" si="16">O24-M24</f>
        <v>-13.284530714974915</v>
      </c>
      <c r="Q24" s="47">
        <f t="shared" ref="Q24:Q27" si="17">O24-N24</f>
        <v>-11.528563550990279</v>
      </c>
      <c r="R24" s="46">
        <f t="shared" ref="R24:S27" si="18">(2^(P24))*100</f>
        <v>1.0022077954283856E-2</v>
      </c>
      <c r="S24" s="47">
        <f t="shared" si="18"/>
        <v>3.3849835636202488E-2</v>
      </c>
      <c r="T24" s="89">
        <f t="shared" ref="T24:T26" si="19">S24/R24</f>
        <v>3.3775266756664619</v>
      </c>
    </row>
    <row r="25" spans="1:20" x14ac:dyDescent="0.2">
      <c r="A25" s="106"/>
      <c r="B25" s="75" t="s">
        <v>3</v>
      </c>
      <c r="C25" s="51">
        <v>20.680233707887147</v>
      </c>
      <c r="D25" s="52">
        <v>20.959780197254183</v>
      </c>
      <c r="E25" s="53">
        <v>21.029273499119277</v>
      </c>
      <c r="F25" s="51">
        <v>29.432786575601348</v>
      </c>
      <c r="G25" s="52">
        <v>29.309886272628155</v>
      </c>
      <c r="H25" s="53">
        <v>29.086940287443959</v>
      </c>
      <c r="I25" s="51">
        <v>26.331925131503112</v>
      </c>
      <c r="J25" s="52">
        <v>26.328914753108755</v>
      </c>
      <c r="K25" s="53">
        <v>26.292610364698895</v>
      </c>
      <c r="L25" s="54">
        <f t="shared" si="12"/>
        <v>20.889762468086868</v>
      </c>
      <c r="M25" s="24">
        <f t="shared" si="13"/>
        <v>29.276537711891155</v>
      </c>
      <c r="N25" s="55">
        <f t="shared" si="14"/>
        <v>26.317816749770255</v>
      </c>
      <c r="O25" s="24">
        <f t="shared" si="15"/>
        <v>14.245906278312143</v>
      </c>
      <c r="P25" s="54">
        <f t="shared" si="16"/>
        <v>-15.030631433579012</v>
      </c>
      <c r="Q25" s="24">
        <f t="shared" si="17"/>
        <v>-12.071910471458112</v>
      </c>
      <c r="R25" s="54">
        <f t="shared" si="18"/>
        <v>2.9876456366808948E-3</v>
      </c>
      <c r="S25" s="24">
        <f t="shared" si="18"/>
        <v>2.3226985195427961E-2</v>
      </c>
      <c r="T25" s="90">
        <f t="shared" si="19"/>
        <v>7.7743440889568909</v>
      </c>
    </row>
    <row r="26" spans="1:20" x14ac:dyDescent="0.2">
      <c r="A26" s="106"/>
      <c r="B26" s="75" t="s">
        <v>4</v>
      </c>
      <c r="C26" s="51">
        <v>20.204451718837625</v>
      </c>
      <c r="D26" s="52">
        <v>20.616635220827128</v>
      </c>
      <c r="E26" s="53">
        <v>20.484784587593175</v>
      </c>
      <c r="F26" s="51">
        <v>26.996506188482776</v>
      </c>
      <c r="G26" s="52">
        <v>27.029311062401554</v>
      </c>
      <c r="H26" s="53">
        <v>26.983994840591215</v>
      </c>
      <c r="I26" s="51">
        <v>27.140639197194943</v>
      </c>
      <c r="J26" s="52">
        <v>27.052547623072599</v>
      </c>
      <c r="K26" s="53">
        <v>27.004337028146622</v>
      </c>
      <c r="L26" s="54">
        <f t="shared" si="12"/>
        <v>20.435290509085977</v>
      </c>
      <c r="M26" s="24">
        <f t="shared" si="13"/>
        <v>27.003270697158513</v>
      </c>
      <c r="N26" s="55">
        <f t="shared" si="14"/>
        <v>27.065841282804723</v>
      </c>
      <c r="O26" s="24">
        <f t="shared" si="15"/>
        <v>13.791434319311252</v>
      </c>
      <c r="P26" s="54">
        <f t="shared" si="16"/>
        <v>-13.211836377847261</v>
      </c>
      <c r="Q26" s="24">
        <f t="shared" si="17"/>
        <v>-13.274406963493471</v>
      </c>
      <c r="R26" s="54">
        <f t="shared" si="18"/>
        <v>1.0540008290059638E-2</v>
      </c>
      <c r="S26" s="24">
        <f t="shared" si="18"/>
        <v>1.0092652709505849E-2</v>
      </c>
      <c r="T26" s="90">
        <f t="shared" si="19"/>
        <v>0.95755642991517442</v>
      </c>
    </row>
    <row r="27" spans="1:20" x14ac:dyDescent="0.2">
      <c r="A27" s="101"/>
      <c r="B27" s="76" t="s">
        <v>5</v>
      </c>
      <c r="C27" s="68">
        <v>21.149086880918119</v>
      </c>
      <c r="D27" s="69">
        <v>21.147467290579399</v>
      </c>
      <c r="E27" s="70">
        <v>21.215057041847224</v>
      </c>
      <c r="F27" s="68">
        <v>28.305793215815292</v>
      </c>
      <c r="G27" s="69">
        <v>28.514891331055736</v>
      </c>
      <c r="H27" s="70">
        <v>28.176443581037617</v>
      </c>
      <c r="I27" s="68">
        <v>26.409645334141445</v>
      </c>
      <c r="J27" s="69">
        <v>26.246195428435897</v>
      </c>
      <c r="K27" s="70">
        <v>26.388194536770506</v>
      </c>
      <c r="L27" s="60">
        <f t="shared" si="12"/>
        <v>21.170537071114914</v>
      </c>
      <c r="M27" s="61">
        <f t="shared" si="13"/>
        <v>28.332376042636213</v>
      </c>
      <c r="N27" s="62">
        <f t="shared" si="14"/>
        <v>26.348011766449286</v>
      </c>
      <c r="O27" s="61">
        <f t="shared" si="15"/>
        <v>14.526680881340189</v>
      </c>
      <c r="P27" s="60">
        <f t="shared" si="16"/>
        <v>-13.805695161296024</v>
      </c>
      <c r="Q27" s="61">
        <f t="shared" si="17"/>
        <v>-11.821330885109097</v>
      </c>
      <c r="R27" s="60">
        <f t="shared" si="18"/>
        <v>6.9834760081160805E-3</v>
      </c>
      <c r="S27" s="61">
        <f t="shared" si="18"/>
        <v>2.7632794986461415E-2</v>
      </c>
      <c r="T27" s="90">
        <f>S27/R27</f>
        <v>3.9568826404425299</v>
      </c>
    </row>
    <row r="28" spans="1:20" x14ac:dyDescent="0.2">
      <c r="A28" s="105" t="s">
        <v>39</v>
      </c>
      <c r="B28" s="74" t="s">
        <v>37</v>
      </c>
      <c r="C28" s="51">
        <v>20.923428920579376</v>
      </c>
      <c r="D28" s="52">
        <v>21.195488771883348</v>
      </c>
      <c r="E28" s="53">
        <v>21.244399116841429</v>
      </c>
      <c r="F28" s="51">
        <v>28.171184856774843</v>
      </c>
      <c r="G28" s="52">
        <v>28.043498637504968</v>
      </c>
      <c r="H28" s="53">
        <v>28.265434464411662</v>
      </c>
      <c r="I28" s="51">
        <v>26.05193704590468</v>
      </c>
      <c r="J28" s="52">
        <v>26.002700101143105</v>
      </c>
      <c r="K28" s="53">
        <v>26.210133708714807</v>
      </c>
      <c r="L28" s="54">
        <f>AVERAGE(C28:E28)</f>
        <v>21.121105603101384</v>
      </c>
      <c r="M28" s="24">
        <f>AVERAGE(F28:H28)</f>
        <v>28.160039319563822</v>
      </c>
      <c r="N28" s="55">
        <f>AVERAGE(I28:K28)</f>
        <v>26.088256951920865</v>
      </c>
      <c r="O28" s="24">
        <f>L28-(LOG(100,2))</f>
        <v>14.477249413326659</v>
      </c>
      <c r="P28" s="54">
        <f>O28-M28</f>
        <v>-13.682789906237163</v>
      </c>
      <c r="Q28" s="24">
        <f>O28-N28</f>
        <v>-11.611007538594206</v>
      </c>
      <c r="R28" s="54">
        <f>(2^(P28))*100</f>
        <v>7.6044851099288657E-3</v>
      </c>
      <c r="S28" s="24">
        <f>(2^(Q28))*100</f>
        <v>3.1969691908564954E-2</v>
      </c>
      <c r="T28" s="89">
        <f>S28/R28</f>
        <v>4.2040574011807097</v>
      </c>
    </row>
    <row r="29" spans="1:20" x14ac:dyDescent="0.2">
      <c r="A29" s="106"/>
      <c r="B29" s="75" t="s">
        <v>3</v>
      </c>
      <c r="C29" s="51">
        <v>20.919153599976077</v>
      </c>
      <c r="D29" s="52">
        <v>21.007504896176499</v>
      </c>
      <c r="E29" s="53">
        <v>20.920701969553448</v>
      </c>
      <c r="F29" s="51">
        <v>28.401247525988907</v>
      </c>
      <c r="G29" s="52">
        <v>28.88530078375814</v>
      </c>
      <c r="H29" s="53">
        <v>28.628896269648195</v>
      </c>
      <c r="I29" s="51">
        <v>26.119283098169582</v>
      </c>
      <c r="J29" s="52">
        <v>26.374887762998725</v>
      </c>
      <c r="K29" s="53">
        <v>26.14356968841804</v>
      </c>
      <c r="L29" s="54">
        <f>AVERAGE(C29:E29)</f>
        <v>20.949120155235342</v>
      </c>
      <c r="M29" s="24">
        <f>AVERAGE(F29:H29)</f>
        <v>28.638481526465082</v>
      </c>
      <c r="N29" s="55">
        <f>AVERAGE(I29:K29)</f>
        <v>26.212580183195445</v>
      </c>
      <c r="O29" s="24">
        <f t="shared" si="15"/>
        <v>14.305263965460616</v>
      </c>
      <c r="P29" s="54">
        <f t="shared" ref="P29:P31" si="20">O29-M29</f>
        <v>-14.333217561004465</v>
      </c>
      <c r="Q29" s="24">
        <f t="shared" ref="Q29:Q31" si="21">O29-N29</f>
        <v>-11.907316217734829</v>
      </c>
      <c r="R29" s="54">
        <f t="shared" ref="R29:S31" si="22">(2^(P29))*100</f>
        <v>4.8447523244315076E-3</v>
      </c>
      <c r="S29" s="24">
        <f t="shared" si="22"/>
        <v>2.6033985019190759E-2</v>
      </c>
      <c r="T29" s="90">
        <f t="shared" ref="T29:T31" si="23">S29/R29</f>
        <v>5.3736462208613807</v>
      </c>
    </row>
    <row r="30" spans="1:20" x14ac:dyDescent="0.2">
      <c r="A30" s="106"/>
      <c r="B30" s="75" t="s">
        <v>4</v>
      </c>
      <c r="C30" s="51">
        <v>20.619388668615969</v>
      </c>
      <c r="D30" s="52">
        <v>20.544201916521644</v>
      </c>
      <c r="E30" s="53">
        <v>20.550943331268208</v>
      </c>
      <c r="F30" s="51">
        <v>25.584831674071943</v>
      </c>
      <c r="G30" s="52">
        <v>26.00422196166754</v>
      </c>
      <c r="H30" s="53">
        <v>25.651204502090259</v>
      </c>
      <c r="I30" s="51">
        <v>25.042659548797296</v>
      </c>
      <c r="J30" s="52">
        <v>25.039182921526567</v>
      </c>
      <c r="K30" s="53">
        <v>25.107073278903343</v>
      </c>
      <c r="L30" s="54">
        <f>AVERAGE(C30:E30)</f>
        <v>20.571511305468608</v>
      </c>
      <c r="M30" s="24">
        <f>AVERAGE(F30:H30)</f>
        <v>25.746752712609915</v>
      </c>
      <c r="N30" s="55">
        <f>AVERAGE(I30:K30)</f>
        <v>25.062971916409069</v>
      </c>
      <c r="O30" s="24">
        <f t="shared" si="15"/>
        <v>13.927655115693883</v>
      </c>
      <c r="P30" s="54">
        <f t="shared" si="20"/>
        <v>-11.819097596916032</v>
      </c>
      <c r="Q30" s="24">
        <f t="shared" si="21"/>
        <v>-11.135316800715186</v>
      </c>
      <c r="R30" s="54">
        <f t="shared" si="22"/>
        <v>2.7675603606921496E-2</v>
      </c>
      <c r="S30" s="24">
        <f t="shared" si="22"/>
        <v>4.4456537206663996E-2</v>
      </c>
      <c r="T30" s="90">
        <f t="shared" si="23"/>
        <v>1.6063439062823437</v>
      </c>
    </row>
    <row r="31" spans="1:20" x14ac:dyDescent="0.2">
      <c r="A31" s="101"/>
      <c r="B31" s="76" t="s">
        <v>5</v>
      </c>
      <c r="C31" s="68">
        <v>20.994404819461714</v>
      </c>
      <c r="D31" s="69">
        <v>21.00101546579716</v>
      </c>
      <c r="E31" s="70">
        <v>20.990521843848398</v>
      </c>
      <c r="F31" s="68">
        <v>27.581299561254468</v>
      </c>
      <c r="G31" s="69">
        <v>27.535770234112448</v>
      </c>
      <c r="H31" s="70">
        <v>27.20069717751165</v>
      </c>
      <c r="I31" s="68">
        <v>26.216995945788291</v>
      </c>
      <c r="J31" s="69">
        <v>25.986534153325948</v>
      </c>
      <c r="K31" s="70">
        <v>25.970789380245812</v>
      </c>
      <c r="L31" s="60">
        <f>AVERAGE(C31:E31)</f>
        <v>20.995314043035759</v>
      </c>
      <c r="M31" s="61">
        <f>AVERAGE(F31:H31)</f>
        <v>27.439255657626187</v>
      </c>
      <c r="N31" s="62">
        <f>AVERAGE(I31:K31)</f>
        <v>26.058106493120018</v>
      </c>
      <c r="O31" s="61">
        <f t="shared" si="15"/>
        <v>14.351457853261033</v>
      </c>
      <c r="P31" s="60">
        <f t="shared" si="20"/>
        <v>-13.087797804365154</v>
      </c>
      <c r="Q31" s="61">
        <f t="shared" si="21"/>
        <v>-11.706648639858985</v>
      </c>
      <c r="R31" s="60">
        <f t="shared" si="22"/>
        <v>1.1486303403179838E-2</v>
      </c>
      <c r="S31" s="61">
        <f t="shared" si="22"/>
        <v>2.991903699062428E-2</v>
      </c>
      <c r="T31" s="91">
        <f t="shared" si="23"/>
        <v>2.6047576788143672</v>
      </c>
    </row>
    <row r="36" spans="1:20" x14ac:dyDescent="0.2">
      <c r="C36" s="133" t="s">
        <v>11</v>
      </c>
      <c r="D36" s="133"/>
      <c r="E36" s="133"/>
    </row>
    <row r="37" spans="1:20" x14ac:dyDescent="0.2">
      <c r="C37" s="114" t="s">
        <v>15</v>
      </c>
      <c r="D37" s="115"/>
      <c r="E37" s="115"/>
      <c r="F37" s="115"/>
      <c r="G37" s="115"/>
      <c r="H37" s="115"/>
      <c r="I37" s="115"/>
      <c r="J37" s="115"/>
      <c r="K37" s="116"/>
      <c r="L37" s="120" t="s">
        <v>16</v>
      </c>
      <c r="M37" s="120"/>
      <c r="N37" s="121"/>
      <c r="O37" s="120" t="s">
        <v>17</v>
      </c>
      <c r="P37" s="124" t="s">
        <v>18</v>
      </c>
      <c r="Q37" s="120"/>
      <c r="R37" s="125" t="s">
        <v>19</v>
      </c>
      <c r="S37" s="126"/>
      <c r="T37" s="107" t="s">
        <v>20</v>
      </c>
    </row>
    <row r="38" spans="1:20" x14ac:dyDescent="0.2">
      <c r="C38" s="117"/>
      <c r="D38" s="118"/>
      <c r="E38" s="118"/>
      <c r="F38" s="118"/>
      <c r="G38" s="118"/>
      <c r="H38" s="118"/>
      <c r="I38" s="118"/>
      <c r="J38" s="118"/>
      <c r="K38" s="119"/>
      <c r="L38" s="122"/>
      <c r="M38" s="122"/>
      <c r="N38" s="123"/>
      <c r="O38" s="122"/>
      <c r="P38" s="130" t="s">
        <v>28</v>
      </c>
      <c r="Q38" s="131"/>
      <c r="R38" s="130" t="s">
        <v>29</v>
      </c>
      <c r="S38" s="132"/>
      <c r="T38" s="108"/>
    </row>
    <row r="39" spans="1:20" x14ac:dyDescent="0.2">
      <c r="C39" s="101" t="s">
        <v>30</v>
      </c>
      <c r="D39" s="102"/>
      <c r="E39" s="102"/>
      <c r="F39" s="103" t="s">
        <v>31</v>
      </c>
      <c r="G39" s="103"/>
      <c r="H39" s="103"/>
      <c r="I39" s="103" t="s">
        <v>32</v>
      </c>
      <c r="J39" s="103"/>
      <c r="K39" s="104"/>
      <c r="L39" s="78" t="s">
        <v>30</v>
      </c>
      <c r="M39" s="27" t="s">
        <v>31</v>
      </c>
      <c r="N39" s="28" t="s">
        <v>32</v>
      </c>
      <c r="O39" s="27" t="s">
        <v>33</v>
      </c>
      <c r="P39" s="30" t="s">
        <v>31</v>
      </c>
      <c r="Q39" s="31" t="s">
        <v>32</v>
      </c>
      <c r="R39" s="30" t="s">
        <v>31</v>
      </c>
      <c r="S39" s="32" t="s">
        <v>32</v>
      </c>
      <c r="T39" s="94" t="s">
        <v>34</v>
      </c>
    </row>
    <row r="40" spans="1:20" x14ac:dyDescent="0.2">
      <c r="C40" s="26" t="s">
        <v>22</v>
      </c>
      <c r="D40" s="78" t="s">
        <v>23</v>
      </c>
      <c r="E40" s="79" t="s">
        <v>24</v>
      </c>
      <c r="F40" s="78" t="s">
        <v>22</v>
      </c>
      <c r="G40" s="78" t="s">
        <v>23</v>
      </c>
      <c r="H40" s="78" t="s">
        <v>24</v>
      </c>
      <c r="I40" s="26" t="s">
        <v>22</v>
      </c>
      <c r="J40" s="78" t="s">
        <v>23</v>
      </c>
      <c r="K40" s="78" t="s">
        <v>24</v>
      </c>
      <c r="L40" s="37"/>
      <c r="M40" s="38"/>
      <c r="N40" s="39"/>
      <c r="O40" s="38"/>
      <c r="P40" s="40"/>
      <c r="Q40" s="41"/>
      <c r="R40" s="40"/>
      <c r="S40" s="41"/>
      <c r="T40" s="88"/>
    </row>
    <row r="41" spans="1:20" x14ac:dyDescent="0.2">
      <c r="A41" s="105" t="s">
        <v>0</v>
      </c>
      <c r="B41" s="74" t="s">
        <v>37</v>
      </c>
      <c r="C41" s="43">
        <v>22.911293312641384</v>
      </c>
      <c r="D41" s="44">
        <v>22.698477232715888</v>
      </c>
      <c r="E41" s="45">
        <v>22.798446507047643</v>
      </c>
      <c r="F41" s="43">
        <v>29.601845871174632</v>
      </c>
      <c r="G41" s="44">
        <v>29.363660368524393</v>
      </c>
      <c r="H41" s="45">
        <v>29.274968696244436</v>
      </c>
      <c r="I41" s="43">
        <v>27.458381315322313</v>
      </c>
      <c r="J41" s="44">
        <v>27.36838057921593</v>
      </c>
      <c r="K41" s="45">
        <v>27.568017887345086</v>
      </c>
      <c r="L41" s="46">
        <f t="shared" ref="L41:L48" si="24">AVERAGE(C41:E41)</f>
        <v>22.802739017468308</v>
      </c>
      <c r="M41" s="47">
        <f t="shared" ref="M41:M48" si="25">AVERAGE(F41:H41)</f>
        <v>29.41349164531449</v>
      </c>
      <c r="N41" s="48">
        <f t="shared" ref="N41:N48" si="26">AVERAGE(I41:K41)</f>
        <v>27.46492659396111</v>
      </c>
      <c r="O41" s="47">
        <f t="shared" ref="O41:O48" si="27">L41-(LOG(100,2))</f>
        <v>16.158882827693581</v>
      </c>
      <c r="P41" s="46">
        <f t="shared" ref="P41:P48" si="28">O41-M41</f>
        <v>-13.254608817620909</v>
      </c>
      <c r="Q41" s="47">
        <f t="shared" ref="Q41:Q48" si="29">O41-N41</f>
        <v>-11.306043766267528</v>
      </c>
      <c r="R41" s="46">
        <f t="shared" ref="R41:S48" si="30">(2^(P41))*100</f>
        <v>1.0232109169215683E-2</v>
      </c>
      <c r="S41" s="47">
        <f t="shared" si="30"/>
        <v>3.9494961432288894E-2</v>
      </c>
      <c r="T41" s="89">
        <f t="shared" ref="T41:T48" si="31">S41/R41</f>
        <v>3.8599042268932595</v>
      </c>
    </row>
    <row r="42" spans="1:20" x14ac:dyDescent="0.2">
      <c r="A42" s="106"/>
      <c r="B42" s="75" t="s">
        <v>3</v>
      </c>
      <c r="C42" s="51">
        <v>22.225336174286447</v>
      </c>
      <c r="D42" s="52">
        <v>22.188631303167163</v>
      </c>
      <c r="E42" s="53">
        <v>22.457249248055113</v>
      </c>
      <c r="F42" s="51">
        <v>30.624670880610843</v>
      </c>
      <c r="G42" s="52">
        <v>31.037227283312539</v>
      </c>
      <c r="H42" s="53">
        <v>30.834525276006438</v>
      </c>
      <c r="I42" s="51">
        <v>27.331827594810299</v>
      </c>
      <c r="J42" s="52">
        <v>27.343353276952463</v>
      </c>
      <c r="K42" s="53">
        <v>27.466993105370477</v>
      </c>
      <c r="L42" s="54">
        <f t="shared" si="24"/>
        <v>22.290405575169576</v>
      </c>
      <c r="M42" s="24">
        <f t="shared" si="25"/>
        <v>30.832141146643277</v>
      </c>
      <c r="N42" s="55">
        <f t="shared" si="26"/>
        <v>27.380724659044414</v>
      </c>
      <c r="O42" s="24">
        <f t="shared" si="27"/>
        <v>15.646549385394851</v>
      </c>
      <c r="P42" s="54">
        <f t="shared" si="28"/>
        <v>-15.185591761248427</v>
      </c>
      <c r="Q42" s="24">
        <f t="shared" si="29"/>
        <v>-11.734175273649564</v>
      </c>
      <c r="R42" s="54">
        <f t="shared" si="30"/>
        <v>2.6833750534915558E-3</v>
      </c>
      <c r="S42" s="24">
        <f t="shared" si="30"/>
        <v>2.935359299947864E-2</v>
      </c>
      <c r="T42" s="90">
        <f t="shared" si="31"/>
        <v>10.939057125571884</v>
      </c>
    </row>
    <row r="43" spans="1:20" x14ac:dyDescent="0.2">
      <c r="A43" s="106"/>
      <c r="B43" s="75" t="s">
        <v>4</v>
      </c>
      <c r="C43" s="51">
        <v>21.935332736649549</v>
      </c>
      <c r="D43" s="52">
        <v>21.984460764467883</v>
      </c>
      <c r="E43" s="53">
        <v>21.930748634817135</v>
      </c>
      <c r="F43" s="51">
        <v>28.548417563902603</v>
      </c>
      <c r="G43" s="52">
        <v>28.899248056553986</v>
      </c>
      <c r="H43" s="53">
        <v>27.02328476209015</v>
      </c>
      <c r="I43" s="51">
        <v>28.269765696830483</v>
      </c>
      <c r="J43" s="52" t="s">
        <v>46</v>
      </c>
      <c r="K43" s="53">
        <v>28.350880365255051</v>
      </c>
      <c r="L43" s="54">
        <f t="shared" si="24"/>
        <v>21.950180711978192</v>
      </c>
      <c r="M43" s="24">
        <f t="shared" si="25"/>
        <v>28.15698346084891</v>
      </c>
      <c r="N43" s="55">
        <f t="shared" si="26"/>
        <v>28.310323031042767</v>
      </c>
      <c r="O43" s="24">
        <f t="shared" si="27"/>
        <v>15.306324522203466</v>
      </c>
      <c r="P43" s="54">
        <f t="shared" si="28"/>
        <v>-12.850658938645443</v>
      </c>
      <c r="Q43" s="24">
        <f t="shared" si="29"/>
        <v>-13.003998508839301</v>
      </c>
      <c r="R43" s="54">
        <f t="shared" si="30"/>
        <v>1.3538364274902877E-2</v>
      </c>
      <c r="S43" s="24">
        <f t="shared" si="30"/>
        <v>1.2173245630916436E-2</v>
      </c>
      <c r="T43" s="90">
        <f t="shared" si="31"/>
        <v>0.89916664847635486</v>
      </c>
    </row>
    <row r="44" spans="1:20" x14ac:dyDescent="0.2">
      <c r="A44" s="101"/>
      <c r="B44" s="76" t="s">
        <v>5</v>
      </c>
      <c r="C44" s="68">
        <v>22.242536796681456</v>
      </c>
      <c r="D44" s="69">
        <v>22.616765320213865</v>
      </c>
      <c r="E44" s="70">
        <v>22.630723015464724</v>
      </c>
      <c r="F44" s="68">
        <v>29.50524750049707</v>
      </c>
      <c r="G44" s="69">
        <v>29.454768193563538</v>
      </c>
      <c r="H44" s="70">
        <v>29.415098382672952</v>
      </c>
      <c r="I44" s="68">
        <v>27.339657325261193</v>
      </c>
      <c r="J44" s="69">
        <v>27.504496238254873</v>
      </c>
      <c r="K44" s="70">
        <v>27.654263188583315</v>
      </c>
      <c r="L44" s="60">
        <f t="shared" si="24"/>
        <v>22.496675044120014</v>
      </c>
      <c r="M44" s="61">
        <f t="shared" si="25"/>
        <v>29.458371358911183</v>
      </c>
      <c r="N44" s="62">
        <f t="shared" si="26"/>
        <v>27.499472250699796</v>
      </c>
      <c r="O44" s="61">
        <f t="shared" si="27"/>
        <v>15.852818854345289</v>
      </c>
      <c r="P44" s="60">
        <f t="shared" si="28"/>
        <v>-13.605552504565894</v>
      </c>
      <c r="Q44" s="61">
        <f t="shared" si="29"/>
        <v>-11.646653396354507</v>
      </c>
      <c r="R44" s="60">
        <f t="shared" si="30"/>
        <v>8.022700665035699E-3</v>
      </c>
      <c r="S44" s="61">
        <f t="shared" si="30"/>
        <v>3.1189468829730473E-2</v>
      </c>
      <c r="T44" s="90">
        <f t="shared" si="31"/>
        <v>3.8876520677955129</v>
      </c>
    </row>
    <row r="45" spans="1:20" x14ac:dyDescent="0.2">
      <c r="A45" s="105" t="s">
        <v>39</v>
      </c>
      <c r="B45" s="74" t="s">
        <v>37</v>
      </c>
      <c r="C45" s="51">
        <v>22.137722410306537</v>
      </c>
      <c r="D45" s="52">
        <v>22.11619530435344</v>
      </c>
      <c r="E45" s="53">
        <v>22.270752057255393</v>
      </c>
      <c r="F45" s="51">
        <v>29.655571176906165</v>
      </c>
      <c r="G45" s="52">
        <v>29.297345671673824</v>
      </c>
      <c r="H45" s="53">
        <v>29.647996485099178</v>
      </c>
      <c r="I45" s="51">
        <v>26.980925581920367</v>
      </c>
      <c r="J45" s="52">
        <v>27.343902137027328</v>
      </c>
      <c r="K45" s="53">
        <v>27.135494905345602</v>
      </c>
      <c r="L45" s="54">
        <f t="shared" si="24"/>
        <v>22.17488992397179</v>
      </c>
      <c r="M45" s="24">
        <f t="shared" si="25"/>
        <v>29.533637777893052</v>
      </c>
      <c r="N45" s="55">
        <f t="shared" si="26"/>
        <v>27.153440874764431</v>
      </c>
      <c r="O45" s="24">
        <f t="shared" si="27"/>
        <v>15.531033734197065</v>
      </c>
      <c r="P45" s="54">
        <f t="shared" si="28"/>
        <v>-14.002604043695987</v>
      </c>
      <c r="Q45" s="24">
        <f t="shared" si="29"/>
        <v>-11.622407140567367</v>
      </c>
      <c r="R45" s="54">
        <f t="shared" si="30"/>
        <v>6.0925088040821836E-3</v>
      </c>
      <c r="S45" s="24">
        <f t="shared" si="30"/>
        <v>3.1718075523495329E-2</v>
      </c>
      <c r="T45" s="89">
        <f t="shared" si="31"/>
        <v>5.2060779136245419</v>
      </c>
    </row>
    <row r="46" spans="1:20" x14ac:dyDescent="0.2">
      <c r="A46" s="106"/>
      <c r="B46" s="75" t="s">
        <v>3</v>
      </c>
      <c r="C46" s="51">
        <v>22.344286034940858</v>
      </c>
      <c r="D46" s="52">
        <v>22.03174727068636</v>
      </c>
      <c r="E46" s="53">
        <v>22.132239519281434</v>
      </c>
      <c r="F46" s="51">
        <v>29.839241467147644</v>
      </c>
      <c r="G46" s="52">
        <v>29.976782079939021</v>
      </c>
      <c r="H46" s="53">
        <v>30.011297376322737</v>
      </c>
      <c r="I46" s="51">
        <v>27.233648018153268</v>
      </c>
      <c r="J46" s="52">
        <v>27.505574591632183</v>
      </c>
      <c r="K46" s="53">
        <v>27.13600654231184</v>
      </c>
      <c r="L46" s="54">
        <f t="shared" si="24"/>
        <v>22.169424274969554</v>
      </c>
      <c r="M46" s="24">
        <f t="shared" si="25"/>
        <v>29.942440307803135</v>
      </c>
      <c r="N46" s="55">
        <f t="shared" si="26"/>
        <v>27.291743050699097</v>
      </c>
      <c r="O46" s="24">
        <f t="shared" si="27"/>
        <v>15.525568085194829</v>
      </c>
      <c r="P46" s="54">
        <f t="shared" si="28"/>
        <v>-14.416872222608307</v>
      </c>
      <c r="Q46" s="24">
        <f t="shared" si="29"/>
        <v>-11.766174965504268</v>
      </c>
      <c r="R46" s="54">
        <f t="shared" si="30"/>
        <v>4.5718188858361155E-3</v>
      </c>
      <c r="S46" s="24">
        <f t="shared" si="30"/>
        <v>2.870968325933141E-2</v>
      </c>
      <c r="T46" s="90">
        <f t="shared" si="31"/>
        <v>6.2797070435743763</v>
      </c>
    </row>
    <row r="47" spans="1:20" x14ac:dyDescent="0.2">
      <c r="A47" s="106"/>
      <c r="B47" s="75" t="s">
        <v>4</v>
      </c>
      <c r="C47" s="51">
        <v>22.051947767021275</v>
      </c>
      <c r="D47" s="52">
        <v>22.097152351858277</v>
      </c>
      <c r="E47" s="53">
        <v>22.058869271799132</v>
      </c>
      <c r="F47" s="51">
        <v>27.613789756828339</v>
      </c>
      <c r="G47" s="52">
        <v>27.307907014109219</v>
      </c>
      <c r="H47" s="53">
        <v>27.328271944946792</v>
      </c>
      <c r="I47" s="51">
        <v>26.106459644716757</v>
      </c>
      <c r="J47" s="52">
        <v>26.321460111850406</v>
      </c>
      <c r="K47" s="53">
        <v>26.423222371548462</v>
      </c>
      <c r="L47" s="54">
        <f t="shared" si="24"/>
        <v>22.069323130226227</v>
      </c>
      <c r="M47" s="24">
        <f t="shared" si="25"/>
        <v>27.416656238628118</v>
      </c>
      <c r="N47" s="55">
        <f t="shared" si="26"/>
        <v>26.28371404270521</v>
      </c>
      <c r="O47" s="24">
        <f t="shared" si="27"/>
        <v>15.425466940451502</v>
      </c>
      <c r="P47" s="54">
        <f t="shared" si="28"/>
        <v>-11.991189298176616</v>
      </c>
      <c r="Q47" s="24">
        <f t="shared" si="29"/>
        <v>-10.858247102253708</v>
      </c>
      <c r="R47" s="54">
        <f t="shared" si="30"/>
        <v>2.4563618153410686E-2</v>
      </c>
      <c r="S47" s="24">
        <f t="shared" si="30"/>
        <v>5.3869373146869987E-2</v>
      </c>
      <c r="T47" s="90">
        <f t="shared" si="31"/>
        <v>2.1930553068538954</v>
      </c>
    </row>
    <row r="48" spans="1:20" x14ac:dyDescent="0.2">
      <c r="A48" s="101"/>
      <c r="B48" s="76" t="s">
        <v>5</v>
      </c>
      <c r="C48" s="68">
        <v>22.244894811146096</v>
      </c>
      <c r="D48" s="69">
        <v>22.165809238249594</v>
      </c>
      <c r="E48" s="70">
        <v>22.376023941691813</v>
      </c>
      <c r="F48" s="68">
        <v>29.117091558528912</v>
      </c>
      <c r="G48" s="69">
        <v>28.978054736789126</v>
      </c>
      <c r="H48" s="70">
        <v>29.155914116499787</v>
      </c>
      <c r="I48" s="68">
        <v>27.220805894795113</v>
      </c>
      <c r="J48" s="69">
        <v>27.556023766372</v>
      </c>
      <c r="K48" s="70">
        <v>27.372542938177837</v>
      </c>
      <c r="L48" s="60">
        <f t="shared" si="24"/>
        <v>22.262242663695833</v>
      </c>
      <c r="M48" s="61">
        <f t="shared" si="25"/>
        <v>29.083686803939276</v>
      </c>
      <c r="N48" s="62">
        <f t="shared" si="26"/>
        <v>27.383124199781651</v>
      </c>
      <c r="O48" s="61">
        <f t="shared" si="27"/>
        <v>15.618386473921108</v>
      </c>
      <c r="P48" s="60">
        <f t="shared" si="28"/>
        <v>-13.465300330018168</v>
      </c>
      <c r="Q48" s="61">
        <f t="shared" si="29"/>
        <v>-11.764737725860543</v>
      </c>
      <c r="R48" s="60">
        <f t="shared" si="30"/>
        <v>8.8418002652000619E-3</v>
      </c>
      <c r="S48" s="61">
        <f t="shared" si="30"/>
        <v>2.8738298631207127E-2</v>
      </c>
      <c r="T48" s="91">
        <f t="shared" si="31"/>
        <v>3.2502768406018578</v>
      </c>
    </row>
  </sheetData>
  <mergeCells count="42">
    <mergeCell ref="T3:T4"/>
    <mergeCell ref="P4:Q4"/>
    <mergeCell ref="A11:A14"/>
    <mergeCell ref="C5:E5"/>
    <mergeCell ref="F5:H5"/>
    <mergeCell ref="I5:K5"/>
    <mergeCell ref="A7:A10"/>
    <mergeCell ref="C2:E2"/>
    <mergeCell ref="C3:K4"/>
    <mergeCell ref="L3:N4"/>
    <mergeCell ref="O3:O4"/>
    <mergeCell ref="R4:S4"/>
    <mergeCell ref="P3:Q3"/>
    <mergeCell ref="R3:S3"/>
    <mergeCell ref="L20:N21"/>
    <mergeCell ref="O20:O21"/>
    <mergeCell ref="P20:Q20"/>
    <mergeCell ref="R20:S20"/>
    <mergeCell ref="T20:T21"/>
    <mergeCell ref="P21:Q21"/>
    <mergeCell ref="R21:S21"/>
    <mergeCell ref="A24:A27"/>
    <mergeCell ref="A28:A31"/>
    <mergeCell ref="C36:E36"/>
    <mergeCell ref="C19:E19"/>
    <mergeCell ref="C20:K21"/>
    <mergeCell ref="T37:T38"/>
    <mergeCell ref="P38:Q38"/>
    <mergeCell ref="R38:S38"/>
    <mergeCell ref="C22:E22"/>
    <mergeCell ref="F22:H22"/>
    <mergeCell ref="I22:K22"/>
    <mergeCell ref="C37:K38"/>
    <mergeCell ref="L37:N38"/>
    <mergeCell ref="O37:O38"/>
    <mergeCell ref="P37:Q37"/>
    <mergeCell ref="R37:S37"/>
    <mergeCell ref="C39:E39"/>
    <mergeCell ref="F39:H39"/>
    <mergeCell ref="I39:K39"/>
    <mergeCell ref="A41:A44"/>
    <mergeCell ref="A45:A48"/>
  </mergeCells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48"/>
  <sheetViews>
    <sheetView topLeftCell="F3" workbookViewId="0">
      <selection activeCell="W19" sqref="W19"/>
    </sheetView>
  </sheetViews>
  <sheetFormatPr baseColWidth="10" defaultColWidth="8.83203125" defaultRowHeight="15" x14ac:dyDescent="0.2"/>
  <cols>
    <col min="1" max="1" width="19.5" style="81" bestFit="1" customWidth="1"/>
    <col min="2" max="2" width="10.5" style="81" customWidth="1"/>
    <col min="3" max="11" width="10.1640625" style="81" bestFit="1" customWidth="1"/>
    <col min="12" max="14" width="8.83203125" style="81"/>
    <col min="15" max="15" width="19.5" style="81" bestFit="1" customWidth="1"/>
    <col min="16" max="16" width="10.33203125" style="81" customWidth="1"/>
    <col min="17" max="17" width="11" style="81" customWidth="1"/>
    <col min="18" max="19" width="8.83203125" style="81"/>
    <col min="20" max="20" width="11.5" style="95" bestFit="1" customWidth="1"/>
    <col min="21" max="22" width="8.83203125" style="81"/>
    <col min="23" max="16384" width="8.83203125" style="16"/>
  </cols>
  <sheetData>
    <row r="1" spans="1:22" s="13" customFormat="1" ht="13" x14ac:dyDescent="0.15">
      <c r="A1" s="13" t="s">
        <v>48</v>
      </c>
      <c r="B1" s="13" t="s">
        <v>13</v>
      </c>
      <c r="T1" s="84"/>
    </row>
    <row r="2" spans="1:22" x14ac:dyDescent="0.2">
      <c r="C2" s="134" t="s">
        <v>9</v>
      </c>
      <c r="D2" s="134"/>
      <c r="E2" s="134"/>
    </row>
    <row r="3" spans="1:22" x14ac:dyDescent="0.2">
      <c r="C3" s="114" t="s">
        <v>15</v>
      </c>
      <c r="D3" s="115"/>
      <c r="E3" s="115"/>
      <c r="F3" s="115"/>
      <c r="G3" s="115"/>
      <c r="H3" s="115"/>
      <c r="I3" s="115"/>
      <c r="J3" s="115"/>
      <c r="K3" s="115"/>
      <c r="L3" s="124" t="s">
        <v>16</v>
      </c>
      <c r="M3" s="120"/>
      <c r="N3" s="121"/>
      <c r="O3" s="120" t="s">
        <v>17</v>
      </c>
      <c r="P3" s="124" t="s">
        <v>18</v>
      </c>
      <c r="Q3" s="120"/>
      <c r="R3" s="125" t="s">
        <v>19</v>
      </c>
      <c r="S3" s="126"/>
      <c r="T3" s="107" t="s">
        <v>20</v>
      </c>
    </row>
    <row r="4" spans="1:22" x14ac:dyDescent="0.2">
      <c r="C4" s="117"/>
      <c r="D4" s="118"/>
      <c r="E4" s="118"/>
      <c r="F4" s="118"/>
      <c r="G4" s="118"/>
      <c r="H4" s="118"/>
      <c r="I4" s="118"/>
      <c r="J4" s="118"/>
      <c r="K4" s="118"/>
      <c r="L4" s="128"/>
      <c r="M4" s="122"/>
      <c r="N4" s="123"/>
      <c r="O4" s="122"/>
      <c r="P4" s="109" t="s">
        <v>28</v>
      </c>
      <c r="Q4" s="110"/>
      <c r="R4" s="109" t="s">
        <v>29</v>
      </c>
      <c r="S4" s="111"/>
      <c r="T4" s="108"/>
    </row>
    <row r="5" spans="1:22" x14ac:dyDescent="0.2">
      <c r="C5" s="106" t="s">
        <v>30</v>
      </c>
      <c r="D5" s="112"/>
      <c r="E5" s="112"/>
      <c r="F5" s="113" t="s">
        <v>31</v>
      </c>
      <c r="G5" s="113"/>
      <c r="H5" s="113"/>
      <c r="I5" s="113" t="s">
        <v>32</v>
      </c>
      <c r="J5" s="113"/>
      <c r="K5" s="113"/>
      <c r="L5" s="26" t="s">
        <v>30</v>
      </c>
      <c r="M5" s="27" t="s">
        <v>31</v>
      </c>
      <c r="N5" s="28" t="s">
        <v>32</v>
      </c>
      <c r="O5" s="29" t="s">
        <v>33</v>
      </c>
      <c r="P5" s="30" t="s">
        <v>31</v>
      </c>
      <c r="Q5" s="31" t="s">
        <v>32</v>
      </c>
      <c r="R5" s="30" t="s">
        <v>31</v>
      </c>
      <c r="S5" s="32" t="s">
        <v>32</v>
      </c>
      <c r="T5" s="87" t="s">
        <v>34</v>
      </c>
    </row>
    <row r="6" spans="1:22" x14ac:dyDescent="0.2">
      <c r="C6" s="34" t="s">
        <v>22</v>
      </c>
      <c r="D6" s="35" t="s">
        <v>23</v>
      </c>
      <c r="E6" s="36" t="s">
        <v>24</v>
      </c>
      <c r="F6" s="35" t="s">
        <v>22</v>
      </c>
      <c r="G6" s="35" t="s">
        <v>23</v>
      </c>
      <c r="H6" s="35" t="s">
        <v>24</v>
      </c>
      <c r="I6" s="34" t="s">
        <v>22</v>
      </c>
      <c r="J6" s="35" t="s">
        <v>23</v>
      </c>
      <c r="K6" s="35" t="s">
        <v>24</v>
      </c>
      <c r="L6" s="85"/>
      <c r="M6" s="38"/>
      <c r="N6" s="39"/>
      <c r="O6" s="38"/>
      <c r="P6" s="40"/>
      <c r="Q6" s="41"/>
      <c r="R6" s="40"/>
      <c r="S6" s="41"/>
      <c r="T6" s="88"/>
    </row>
    <row r="7" spans="1:22" x14ac:dyDescent="0.2">
      <c r="A7" s="105" t="s">
        <v>0</v>
      </c>
      <c r="B7" s="42" t="s">
        <v>37</v>
      </c>
      <c r="C7" s="43">
        <v>21.946170301472378</v>
      </c>
      <c r="D7" s="44">
        <v>21.90313324923541</v>
      </c>
      <c r="E7" s="45">
        <v>22.408467882096275</v>
      </c>
      <c r="F7" s="43">
        <v>28.833939227716662</v>
      </c>
      <c r="G7" s="44">
        <v>28.75136202776585</v>
      </c>
      <c r="H7" s="45">
        <v>28.922170403144335</v>
      </c>
      <c r="I7" s="43">
        <v>27.382423739396387</v>
      </c>
      <c r="J7" s="44">
        <v>27.66798817474551</v>
      </c>
      <c r="K7" s="45">
        <v>27.37490040657687</v>
      </c>
      <c r="L7" s="54">
        <f t="shared" ref="L7:L10" si="0">AVERAGE(C7:E7)</f>
        <v>22.085923810934688</v>
      </c>
      <c r="M7" s="47">
        <f t="shared" ref="M7:M10" si="1">AVERAGE(F7:H7)</f>
        <v>28.835823886208953</v>
      </c>
      <c r="N7" s="48">
        <f t="shared" ref="N7:N10" si="2">AVERAGE(I7:K7)</f>
        <v>27.475104106906258</v>
      </c>
      <c r="O7" s="47">
        <f t="shared" ref="O7:O10" si="3">L7-(LOG(100,2))</f>
        <v>15.442067621159962</v>
      </c>
      <c r="P7" s="46">
        <f t="shared" ref="P7:P10" si="4">O7-M7</f>
        <v>-13.393756265048991</v>
      </c>
      <c r="Q7" s="47">
        <f t="shared" ref="Q7:Q10" si="5">O7-N7</f>
        <v>-12.033036485746296</v>
      </c>
      <c r="R7" s="46">
        <f t="shared" ref="R7:S10" si="6">(2^(P7))*100</f>
        <v>9.291324104397829E-3</v>
      </c>
      <c r="S7" s="47">
        <f t="shared" si="6"/>
        <v>2.3861353726684013E-2</v>
      </c>
      <c r="T7" s="89">
        <f>S7/R7</f>
        <v>2.5681327503568414</v>
      </c>
      <c r="U7" s="82"/>
    </row>
    <row r="8" spans="1:22" x14ac:dyDescent="0.2">
      <c r="A8" s="106"/>
      <c r="B8" s="50" t="s">
        <v>3</v>
      </c>
      <c r="C8" s="51">
        <v>21.677816601460705</v>
      </c>
      <c r="D8" s="52">
        <v>21.563272697112325</v>
      </c>
      <c r="E8" s="53">
        <v>21.5842195413436</v>
      </c>
      <c r="F8" s="51">
        <v>30.264579299457807</v>
      </c>
      <c r="G8" s="52">
        <v>29.933142458924983</v>
      </c>
      <c r="H8" s="53">
        <v>30.251211050189838</v>
      </c>
      <c r="I8" s="51">
        <v>27.359552779573839</v>
      </c>
      <c r="J8" s="52">
        <v>27.169592376995958</v>
      </c>
      <c r="K8" s="53">
        <v>27.300240300921693</v>
      </c>
      <c r="L8" s="54">
        <f t="shared" si="0"/>
        <v>21.60843627997221</v>
      </c>
      <c r="M8" s="24">
        <f t="shared" si="1"/>
        <v>30.149644269524213</v>
      </c>
      <c r="N8" s="55">
        <f t="shared" si="2"/>
        <v>27.276461819163831</v>
      </c>
      <c r="O8" s="24">
        <f t="shared" si="3"/>
        <v>14.964580090197485</v>
      </c>
      <c r="P8" s="54">
        <f t="shared" si="4"/>
        <v>-15.185064179326728</v>
      </c>
      <c r="Q8" s="24">
        <f t="shared" si="5"/>
        <v>-12.311881728966346</v>
      </c>
      <c r="R8" s="54">
        <f t="shared" si="6"/>
        <v>2.6843565215176083E-3</v>
      </c>
      <c r="S8" s="24">
        <f t="shared" si="6"/>
        <v>1.9667732666493808E-2</v>
      </c>
      <c r="T8" s="90">
        <f t="shared" ref="T8:T14" si="7">S8/R8</f>
        <v>7.326796015670304</v>
      </c>
      <c r="U8" s="82"/>
    </row>
    <row r="9" spans="1:22" x14ac:dyDescent="0.2">
      <c r="A9" s="106"/>
      <c r="B9" s="50" t="s">
        <v>4</v>
      </c>
      <c r="C9" s="51">
        <v>21.493474883517202</v>
      </c>
      <c r="D9" s="52">
        <v>21.259472826678504</v>
      </c>
      <c r="E9" s="53">
        <v>21.31726093637716</v>
      </c>
      <c r="F9" s="51">
        <v>28.804538535173421</v>
      </c>
      <c r="G9" s="52">
        <v>28.607145289553323</v>
      </c>
      <c r="H9" s="53">
        <v>28.74456431870648</v>
      </c>
      <c r="I9" s="51">
        <v>27.227578299926577</v>
      </c>
      <c r="J9" s="52">
        <v>26.908697626161334</v>
      </c>
      <c r="K9" s="53">
        <v>27.133927671113725</v>
      </c>
      <c r="L9" s="54">
        <f t="shared" si="0"/>
        <v>21.35673621552429</v>
      </c>
      <c r="M9" s="24">
        <f t="shared" si="1"/>
        <v>28.718749381144409</v>
      </c>
      <c r="N9" s="55">
        <f t="shared" si="2"/>
        <v>27.090067865733875</v>
      </c>
      <c r="O9" s="24">
        <f t="shared" si="3"/>
        <v>14.712880025749564</v>
      </c>
      <c r="P9" s="54">
        <f t="shared" si="4"/>
        <v>-14.005869355394845</v>
      </c>
      <c r="Q9" s="24">
        <f t="shared" si="5"/>
        <v>-12.377187839984311</v>
      </c>
      <c r="R9" s="54">
        <f t="shared" si="6"/>
        <v>6.0787349687986148E-3</v>
      </c>
      <c r="S9" s="24">
        <f t="shared" si="6"/>
        <v>1.8797288118673074E-2</v>
      </c>
      <c r="T9" s="90">
        <f t="shared" si="7"/>
        <v>3.0923026279574941</v>
      </c>
      <c r="U9" s="82"/>
    </row>
    <row r="10" spans="1:22" x14ac:dyDescent="0.2">
      <c r="A10" s="101"/>
      <c r="B10" s="59" t="s">
        <v>5</v>
      </c>
      <c r="C10" s="51">
        <v>21.240955939941806</v>
      </c>
      <c r="D10" s="52">
        <v>21.589638843581767</v>
      </c>
      <c r="E10" s="53">
        <v>21.810132233226902</v>
      </c>
      <c r="F10" s="51">
        <v>28.589261032333567</v>
      </c>
      <c r="G10" s="52">
        <v>28.644802636932056</v>
      </c>
      <c r="H10" s="53">
        <v>28.786815545210899</v>
      </c>
      <c r="I10" s="51">
        <v>27.144191567471836</v>
      </c>
      <c r="J10" s="52">
        <v>27.119782716846132</v>
      </c>
      <c r="K10" s="53">
        <v>27.467303941062376</v>
      </c>
      <c r="L10" s="60">
        <f t="shared" si="0"/>
        <v>21.54690900558349</v>
      </c>
      <c r="M10" s="61">
        <f t="shared" si="1"/>
        <v>28.673626404825509</v>
      </c>
      <c r="N10" s="62">
        <f t="shared" si="2"/>
        <v>27.243759408460118</v>
      </c>
      <c r="O10" s="61">
        <f t="shared" si="3"/>
        <v>14.903052815808765</v>
      </c>
      <c r="P10" s="60">
        <f t="shared" si="4"/>
        <v>-13.770573589016744</v>
      </c>
      <c r="Q10" s="61">
        <f t="shared" si="5"/>
        <v>-12.340706592651353</v>
      </c>
      <c r="R10" s="60">
        <f t="shared" si="6"/>
        <v>7.1555709491466042E-3</v>
      </c>
      <c r="S10" s="61">
        <f t="shared" si="6"/>
        <v>1.9278673484734991E-2</v>
      </c>
      <c r="T10" s="90">
        <f t="shared" si="7"/>
        <v>2.6942187593058842</v>
      </c>
      <c r="U10" s="82"/>
    </row>
    <row r="11" spans="1:22" x14ac:dyDescent="0.2">
      <c r="A11" s="105" t="s">
        <v>39</v>
      </c>
      <c r="B11" s="42" t="s">
        <v>37</v>
      </c>
      <c r="C11" s="43">
        <v>22.025947709624631</v>
      </c>
      <c r="D11" s="44">
        <v>21.990513973478492</v>
      </c>
      <c r="E11" s="45">
        <v>21.986543096823588</v>
      </c>
      <c r="F11" s="43">
        <v>27.966857594990401</v>
      </c>
      <c r="G11" s="44">
        <v>27.90255473256714</v>
      </c>
      <c r="H11" s="45">
        <v>28.095741200345557</v>
      </c>
      <c r="I11" s="43">
        <v>26.495325684602875</v>
      </c>
      <c r="J11" s="44">
        <v>26.84388600356494</v>
      </c>
      <c r="K11" s="45">
        <v>26.415497041007477</v>
      </c>
      <c r="L11" s="54">
        <f>AVERAGE(C11:E11)</f>
        <v>22.001001593308903</v>
      </c>
      <c r="M11" s="24">
        <f>AVERAGE(F11:H11)</f>
        <v>27.988384509301031</v>
      </c>
      <c r="N11" s="55">
        <f>AVERAGE(I11:K11)</f>
        <v>26.584902909725098</v>
      </c>
      <c r="O11" s="24">
        <f>L11-(LOG(100,2))</f>
        <v>15.357145403534178</v>
      </c>
      <c r="P11" s="54">
        <f>O11-M11</f>
        <v>-12.631239105766854</v>
      </c>
      <c r="Q11" s="24">
        <f>O11-N11</f>
        <v>-11.227757506190921</v>
      </c>
      <c r="R11" s="54">
        <f>(2^(P11))*100</f>
        <v>1.5762247652881055E-2</v>
      </c>
      <c r="S11" s="24">
        <f>(2^(Q11))*100</f>
        <v>4.1697326145723378E-2</v>
      </c>
      <c r="T11" s="89">
        <f>S11/R11</f>
        <v>2.6453921460942063</v>
      </c>
      <c r="U11" s="82"/>
      <c r="V11" s="83"/>
    </row>
    <row r="12" spans="1:22" x14ac:dyDescent="0.2">
      <c r="A12" s="106"/>
      <c r="B12" s="50" t="s">
        <v>3</v>
      </c>
      <c r="C12" s="51">
        <v>21.492522924247858</v>
      </c>
      <c r="D12" s="52">
        <v>21.448741913745657</v>
      </c>
      <c r="E12" s="53">
        <v>21.47393129094435</v>
      </c>
      <c r="F12" s="51">
        <v>28.132529926323663</v>
      </c>
      <c r="G12" s="52">
        <v>28.490152589998672</v>
      </c>
      <c r="H12" s="53">
        <v>28.239878015284141</v>
      </c>
      <c r="I12" s="51">
        <v>27.315212685174416</v>
      </c>
      <c r="J12" s="52">
        <v>26.819395244594538</v>
      </c>
      <c r="K12" s="53">
        <v>27.214391176499696</v>
      </c>
      <c r="L12" s="54">
        <f>AVERAGE(C12:E12)</f>
        <v>21.471732042979287</v>
      </c>
      <c r="M12" s="24">
        <f>AVERAGE(F12:H12)</f>
        <v>28.287520177202158</v>
      </c>
      <c r="N12" s="55">
        <f>AVERAGE(I12:K12)</f>
        <v>27.116333035422883</v>
      </c>
      <c r="O12" s="24">
        <f t="shared" ref="O12:O14" si="8">L12-(LOG(100,2))</f>
        <v>14.827875853204562</v>
      </c>
      <c r="P12" s="54">
        <f t="shared" ref="P12:P14" si="9">O12-M12</f>
        <v>-13.459644323997596</v>
      </c>
      <c r="Q12" s="24">
        <f t="shared" ref="Q12:Q14" si="10">O12-N12</f>
        <v>-12.288457182218322</v>
      </c>
      <c r="R12" s="54">
        <f t="shared" ref="R12:S14" si="11">(2^(P12))*100</f>
        <v>8.8765320911522467E-3</v>
      </c>
      <c r="S12" s="24">
        <f t="shared" si="11"/>
        <v>1.9989677507363239E-2</v>
      </c>
      <c r="T12" s="90">
        <f t="shared" si="7"/>
        <v>2.2519692715681283</v>
      </c>
      <c r="U12" s="82"/>
    </row>
    <row r="13" spans="1:22" x14ac:dyDescent="0.2">
      <c r="A13" s="106"/>
      <c r="B13" s="50" t="s">
        <v>4</v>
      </c>
      <c r="C13" s="51">
        <v>21.162351033628418</v>
      </c>
      <c r="D13" s="52">
        <v>20.832782687363313</v>
      </c>
      <c r="E13" s="53">
        <v>20.927774857514848</v>
      </c>
      <c r="F13" s="51">
        <v>29.117021826758972</v>
      </c>
      <c r="G13" s="52">
        <v>28.64240224160384</v>
      </c>
      <c r="H13" s="53">
        <v>28.749724535959054</v>
      </c>
      <c r="I13" s="51">
        <v>26.232178589076938</v>
      </c>
      <c r="J13" s="52">
        <v>26.345006668553232</v>
      </c>
      <c r="K13" s="53">
        <v>26.289706883011768</v>
      </c>
      <c r="L13" s="54">
        <f>AVERAGE(C13:E13)</f>
        <v>20.974302859502192</v>
      </c>
      <c r="M13" s="24">
        <f>AVERAGE(F13:H13)</f>
        <v>28.83638286810729</v>
      </c>
      <c r="N13" s="55">
        <f>AVERAGE(I13:K13)</f>
        <v>26.288964046880647</v>
      </c>
      <c r="O13" s="24">
        <f t="shared" si="8"/>
        <v>14.330446669727467</v>
      </c>
      <c r="P13" s="54">
        <f t="shared" si="9"/>
        <v>-14.505936198379823</v>
      </c>
      <c r="Q13" s="24">
        <f t="shared" si="10"/>
        <v>-11.95851737715318</v>
      </c>
      <c r="R13" s="54">
        <f t="shared" si="11"/>
        <v>4.2981155724549931E-3</v>
      </c>
      <c r="S13" s="24">
        <f t="shared" si="11"/>
        <v>2.5126243591146732E-2</v>
      </c>
      <c r="T13" s="90">
        <f t="shared" si="7"/>
        <v>5.8458743529772397</v>
      </c>
      <c r="U13" s="82"/>
      <c r="V13" s="83"/>
    </row>
    <row r="14" spans="1:22" x14ac:dyDescent="0.2">
      <c r="A14" s="101"/>
      <c r="B14" s="59" t="s">
        <v>5</v>
      </c>
      <c r="C14" s="68">
        <v>21.629029616845678</v>
      </c>
      <c r="D14" s="69">
        <v>21.573031841417595</v>
      </c>
      <c r="E14" s="70">
        <v>21.547759080689687</v>
      </c>
      <c r="F14" s="68">
        <v>29.6240296991311</v>
      </c>
      <c r="G14" s="69">
        <v>29.207630097611975</v>
      </c>
      <c r="H14" s="70">
        <v>29.119904794764629</v>
      </c>
      <c r="I14" s="68">
        <v>26.871383584252463</v>
      </c>
      <c r="J14" s="69">
        <v>26.864804599857095</v>
      </c>
      <c r="K14" s="70">
        <v>26.793052843059378</v>
      </c>
      <c r="L14" s="60">
        <f>AVERAGE(C14:E14)</f>
        <v>21.58327351298432</v>
      </c>
      <c r="M14" s="61">
        <f>AVERAGE(F14:H14)</f>
        <v>29.317188197169234</v>
      </c>
      <c r="N14" s="62">
        <f>AVERAGE(I14:K14)</f>
        <v>26.843080342389644</v>
      </c>
      <c r="O14" s="61">
        <f t="shared" si="8"/>
        <v>14.939417323209595</v>
      </c>
      <c r="P14" s="60">
        <f t="shared" si="9"/>
        <v>-14.377770873959639</v>
      </c>
      <c r="Q14" s="61">
        <f t="shared" si="10"/>
        <v>-11.903663019180049</v>
      </c>
      <c r="R14" s="60">
        <f t="shared" si="11"/>
        <v>4.6974232840756242E-3</v>
      </c>
      <c r="S14" s="61">
        <f t="shared" si="11"/>
        <v>2.6099991923649729E-2</v>
      </c>
      <c r="T14" s="91">
        <f t="shared" si="7"/>
        <v>5.5562359074876895</v>
      </c>
      <c r="U14" s="82"/>
      <c r="V14" s="83"/>
    </row>
    <row r="17" spans="1:22" x14ac:dyDescent="0.2">
      <c r="A17" s="71"/>
    </row>
    <row r="19" spans="1:22" x14ac:dyDescent="0.2">
      <c r="C19" s="133" t="s">
        <v>10</v>
      </c>
      <c r="D19" s="133"/>
      <c r="E19" s="133"/>
    </row>
    <row r="20" spans="1:22" x14ac:dyDescent="0.2">
      <c r="C20" s="114" t="s">
        <v>15</v>
      </c>
      <c r="D20" s="115"/>
      <c r="E20" s="115"/>
      <c r="F20" s="115"/>
      <c r="G20" s="115"/>
      <c r="H20" s="115"/>
      <c r="I20" s="115"/>
      <c r="J20" s="115"/>
      <c r="K20" s="115"/>
      <c r="L20" s="124" t="s">
        <v>16</v>
      </c>
      <c r="M20" s="120"/>
      <c r="N20" s="121"/>
      <c r="O20" s="120" t="s">
        <v>17</v>
      </c>
      <c r="P20" s="124" t="s">
        <v>18</v>
      </c>
      <c r="Q20" s="120"/>
      <c r="R20" s="125" t="s">
        <v>19</v>
      </c>
      <c r="S20" s="126"/>
      <c r="T20" s="107" t="s">
        <v>20</v>
      </c>
    </row>
    <row r="21" spans="1:22" x14ac:dyDescent="0.2">
      <c r="C21" s="117"/>
      <c r="D21" s="118"/>
      <c r="E21" s="118"/>
      <c r="F21" s="118"/>
      <c r="G21" s="118"/>
      <c r="H21" s="118"/>
      <c r="I21" s="118"/>
      <c r="J21" s="118"/>
      <c r="K21" s="118"/>
      <c r="L21" s="128"/>
      <c r="M21" s="122"/>
      <c r="N21" s="123"/>
      <c r="O21" s="122"/>
      <c r="P21" s="109" t="s">
        <v>28</v>
      </c>
      <c r="Q21" s="110"/>
      <c r="R21" s="109" t="s">
        <v>29</v>
      </c>
      <c r="S21" s="111"/>
      <c r="T21" s="108"/>
    </row>
    <row r="22" spans="1:22" x14ac:dyDescent="0.2">
      <c r="C22" s="106" t="s">
        <v>30</v>
      </c>
      <c r="D22" s="112"/>
      <c r="E22" s="112"/>
      <c r="F22" s="113" t="s">
        <v>31</v>
      </c>
      <c r="G22" s="113"/>
      <c r="H22" s="113"/>
      <c r="I22" s="113" t="s">
        <v>32</v>
      </c>
      <c r="J22" s="113"/>
      <c r="K22" s="113"/>
      <c r="L22" s="26" t="s">
        <v>30</v>
      </c>
      <c r="M22" s="27" t="s">
        <v>31</v>
      </c>
      <c r="N22" s="28" t="s">
        <v>32</v>
      </c>
      <c r="O22" s="29" t="s">
        <v>33</v>
      </c>
      <c r="P22" s="30" t="s">
        <v>31</v>
      </c>
      <c r="Q22" s="31" t="s">
        <v>32</v>
      </c>
      <c r="R22" s="73" t="s">
        <v>31</v>
      </c>
      <c r="S22" s="28" t="s">
        <v>32</v>
      </c>
      <c r="T22" s="87" t="s">
        <v>34</v>
      </c>
    </row>
    <row r="23" spans="1:22" x14ac:dyDescent="0.2">
      <c r="C23" s="34" t="s">
        <v>22</v>
      </c>
      <c r="D23" s="35" t="s">
        <v>23</v>
      </c>
      <c r="E23" s="36" t="s">
        <v>24</v>
      </c>
      <c r="F23" s="35" t="s">
        <v>22</v>
      </c>
      <c r="G23" s="35" t="s">
        <v>23</v>
      </c>
      <c r="H23" s="35" t="s">
        <v>24</v>
      </c>
      <c r="I23" s="34" t="s">
        <v>22</v>
      </c>
      <c r="J23" s="35" t="s">
        <v>23</v>
      </c>
      <c r="K23" s="35" t="s">
        <v>24</v>
      </c>
      <c r="L23" s="37"/>
      <c r="M23" s="38"/>
      <c r="N23" s="39"/>
      <c r="O23" s="38"/>
      <c r="P23" s="40"/>
      <c r="Q23" s="41"/>
      <c r="R23" s="37"/>
      <c r="S23" s="39"/>
      <c r="T23" s="92"/>
    </row>
    <row r="24" spans="1:22" x14ac:dyDescent="0.2">
      <c r="A24" s="105" t="s">
        <v>0</v>
      </c>
      <c r="B24" s="74" t="s">
        <v>37</v>
      </c>
      <c r="C24" s="43">
        <v>21.468272279397389</v>
      </c>
      <c r="D24" s="44">
        <v>21.266490746095769</v>
      </c>
      <c r="E24" s="45">
        <v>21.530565095064851</v>
      </c>
      <c r="F24" s="43">
        <v>28.441811467826305</v>
      </c>
      <c r="G24" s="44">
        <v>28.036756097052887</v>
      </c>
      <c r="H24" s="45">
        <v>28.582095922123187</v>
      </c>
      <c r="I24" s="43">
        <v>27.209769041752303</v>
      </c>
      <c r="J24" s="44">
        <v>27.445459202402404</v>
      </c>
      <c r="K24" s="45">
        <v>26.705320384588362</v>
      </c>
      <c r="L24" s="46">
        <f t="shared" ref="L24:L27" si="12">AVERAGE(C24:E24)</f>
        <v>21.421776040186003</v>
      </c>
      <c r="M24" s="47">
        <f t="shared" ref="M24:M27" si="13">AVERAGE(F24:H24)</f>
        <v>28.353554495667463</v>
      </c>
      <c r="N24" s="48">
        <f t="shared" ref="N24:N27" si="14">AVERAGE(I24:K24)</f>
        <v>27.120182876247686</v>
      </c>
      <c r="O24" s="47">
        <f t="shared" ref="O24:O31" si="15">L24-(LOG(100,2))</f>
        <v>14.777919850411278</v>
      </c>
      <c r="P24" s="46">
        <f t="shared" ref="P24:P27" si="16">O24-M24</f>
        <v>-13.575634645256185</v>
      </c>
      <c r="Q24" s="47">
        <f t="shared" ref="Q24:Q27" si="17">O24-N24</f>
        <v>-12.342263025836408</v>
      </c>
      <c r="R24" s="46">
        <f t="shared" ref="R24:S27" si="18">(2^(P24))*100</f>
        <v>8.1908082981587502E-3</v>
      </c>
      <c r="S24" s="48">
        <f t="shared" si="18"/>
        <v>1.9257886148280206E-2</v>
      </c>
      <c r="T24" s="93">
        <f t="shared" ref="T24:T26" si="19">S24/R24</f>
        <v>2.3511582065239245</v>
      </c>
      <c r="U24" s="82"/>
    </row>
    <row r="25" spans="1:22" x14ac:dyDescent="0.2">
      <c r="A25" s="106"/>
      <c r="B25" s="75" t="s">
        <v>3</v>
      </c>
      <c r="C25" s="51">
        <v>21.030514331147394</v>
      </c>
      <c r="D25" s="52">
        <v>21.022961920640228</v>
      </c>
      <c r="E25" s="53">
        <v>21.079105787712813</v>
      </c>
      <c r="F25" s="51">
        <v>30.050220337799082</v>
      </c>
      <c r="G25" s="52">
        <v>30.178189999938922</v>
      </c>
      <c r="H25" s="53">
        <v>29.541429909204815</v>
      </c>
      <c r="I25" s="51">
        <v>26.580055203032245</v>
      </c>
      <c r="J25" s="52">
        <v>26.697629556405538</v>
      </c>
      <c r="K25" s="53">
        <v>26.58514619848372</v>
      </c>
      <c r="L25" s="54">
        <f t="shared" si="12"/>
        <v>21.044194013166813</v>
      </c>
      <c r="M25" s="24">
        <f t="shared" si="13"/>
        <v>29.923280082314275</v>
      </c>
      <c r="N25" s="55">
        <f t="shared" si="14"/>
        <v>26.620943652640502</v>
      </c>
      <c r="O25" s="24">
        <f t="shared" si="15"/>
        <v>14.400337823392087</v>
      </c>
      <c r="P25" s="54">
        <f t="shared" si="16"/>
        <v>-15.522942258922187</v>
      </c>
      <c r="Q25" s="24">
        <f t="shared" si="17"/>
        <v>-12.220605829248415</v>
      </c>
      <c r="R25" s="54">
        <f t="shared" si="18"/>
        <v>2.1238740522840738E-3</v>
      </c>
      <c r="S25" s="55">
        <f t="shared" si="18"/>
        <v>2.0952269915602995E-2</v>
      </c>
      <c r="T25" s="87">
        <f t="shared" si="19"/>
        <v>9.8651188346457435</v>
      </c>
      <c r="U25" s="82"/>
      <c r="V25" s="83"/>
    </row>
    <row r="26" spans="1:22" x14ac:dyDescent="0.2">
      <c r="A26" s="106"/>
      <c r="B26" s="75" t="s">
        <v>4</v>
      </c>
      <c r="C26" s="51">
        <v>20.716922618679142</v>
      </c>
      <c r="D26" s="52">
        <v>20.968782452883289</v>
      </c>
      <c r="E26" s="53">
        <v>20.76865070399927</v>
      </c>
      <c r="F26" s="51">
        <v>28.052118273265094</v>
      </c>
      <c r="G26" s="52">
        <v>28.059522096715853</v>
      </c>
      <c r="H26" s="53">
        <v>27.954651816588495</v>
      </c>
      <c r="I26" s="51">
        <v>26.551009350792533</v>
      </c>
      <c r="J26" s="52">
        <v>26.763035161297807</v>
      </c>
      <c r="K26" s="53">
        <v>26.486158405866796</v>
      </c>
      <c r="L26" s="54">
        <f t="shared" si="12"/>
        <v>20.818118591853899</v>
      </c>
      <c r="M26" s="24">
        <f t="shared" si="13"/>
        <v>28.022097395523147</v>
      </c>
      <c r="N26" s="55">
        <f t="shared" si="14"/>
        <v>26.600067639319047</v>
      </c>
      <c r="O26" s="24">
        <f t="shared" si="15"/>
        <v>14.174262402079174</v>
      </c>
      <c r="P26" s="54">
        <f t="shared" si="16"/>
        <v>-13.847834993443973</v>
      </c>
      <c r="Q26" s="24">
        <f t="shared" si="17"/>
        <v>-12.425805237239873</v>
      </c>
      <c r="R26" s="54">
        <f t="shared" si="18"/>
        <v>6.7824451762854565E-3</v>
      </c>
      <c r="S26" s="55">
        <f t="shared" si="18"/>
        <v>1.8174392513882372E-2</v>
      </c>
      <c r="T26" s="87">
        <f t="shared" si="19"/>
        <v>2.6796224726487132</v>
      </c>
      <c r="U26" s="82"/>
      <c r="V26" s="83"/>
    </row>
    <row r="27" spans="1:22" x14ac:dyDescent="0.2">
      <c r="A27" s="101"/>
      <c r="B27" s="76" t="s">
        <v>5</v>
      </c>
      <c r="C27" s="68">
        <v>21.229884677963597</v>
      </c>
      <c r="D27" s="69">
        <v>21.148045039773635</v>
      </c>
      <c r="E27" s="70">
        <v>21.170509777100229</v>
      </c>
      <c r="F27" s="68">
        <v>27.973858616858493</v>
      </c>
      <c r="G27" s="69">
        <v>28.024828240149965</v>
      </c>
      <c r="H27" s="70">
        <v>27.946314568054213</v>
      </c>
      <c r="I27" s="68">
        <v>26.698576875443564</v>
      </c>
      <c r="J27" s="69">
        <v>26.926906462798975</v>
      </c>
      <c r="K27" s="70">
        <v>26.724050260611634</v>
      </c>
      <c r="L27" s="60">
        <f t="shared" si="12"/>
        <v>21.18281316494582</v>
      </c>
      <c r="M27" s="61">
        <f t="shared" si="13"/>
        <v>27.981667141687556</v>
      </c>
      <c r="N27" s="62">
        <f t="shared" si="14"/>
        <v>26.783177866284728</v>
      </c>
      <c r="O27" s="61">
        <f t="shared" si="15"/>
        <v>14.538956975171095</v>
      </c>
      <c r="P27" s="60">
        <f t="shared" si="16"/>
        <v>-13.442710166516461</v>
      </c>
      <c r="Q27" s="61">
        <f t="shared" si="17"/>
        <v>-12.244220891113633</v>
      </c>
      <c r="R27" s="60">
        <f t="shared" si="18"/>
        <v>8.9813375058194929E-3</v>
      </c>
      <c r="S27" s="62">
        <f t="shared" si="18"/>
        <v>2.0612099879308586E-2</v>
      </c>
      <c r="T27" s="94">
        <f>S27/R27</f>
        <v>2.2949922398476725</v>
      </c>
      <c r="U27" s="82"/>
      <c r="V27" s="83"/>
    </row>
    <row r="28" spans="1:22" x14ac:dyDescent="0.2">
      <c r="A28" s="105" t="s">
        <v>39</v>
      </c>
      <c r="B28" s="74" t="s">
        <v>37</v>
      </c>
      <c r="C28" s="43">
        <v>21.592382317398339</v>
      </c>
      <c r="D28" s="44">
        <v>21.656151600830022</v>
      </c>
      <c r="E28" s="45">
        <v>21.635811573606837</v>
      </c>
      <c r="F28" s="43">
        <v>27.340687078227212</v>
      </c>
      <c r="G28" s="44">
        <v>27.202223695317436</v>
      </c>
      <c r="H28" s="45">
        <v>27.189711640507973</v>
      </c>
      <c r="I28" s="43">
        <v>25.910863274059828</v>
      </c>
      <c r="J28" s="44">
        <v>25.990997872330396</v>
      </c>
      <c r="K28" s="45">
        <v>26.207113264338716</v>
      </c>
      <c r="L28" s="54">
        <f>AVERAGE(C28:E28)</f>
        <v>21.628115163945068</v>
      </c>
      <c r="M28" s="24">
        <f>AVERAGE(F28:H28)</f>
        <v>27.244207471350876</v>
      </c>
      <c r="N28" s="55">
        <f>AVERAGE(I28:K28)</f>
        <v>26.03632480357631</v>
      </c>
      <c r="O28" s="24">
        <f>L28-(LOG(100,2))</f>
        <v>14.984258974170343</v>
      </c>
      <c r="P28" s="54">
        <f>O28-M28</f>
        <v>-12.259948497180533</v>
      </c>
      <c r="Q28" s="24">
        <f>O28-N28</f>
        <v>-11.052065829405967</v>
      </c>
      <c r="R28" s="54">
        <f>(2^(P28))*100</f>
        <v>2.0388616498843229E-2</v>
      </c>
      <c r="S28" s="24">
        <f>(2^(Q28))*100</f>
        <v>4.7097371654644664E-2</v>
      </c>
      <c r="T28" s="90">
        <f>S28/R28</f>
        <v>2.3099836939557319</v>
      </c>
      <c r="U28" s="82"/>
      <c r="V28" s="83"/>
    </row>
    <row r="29" spans="1:22" x14ac:dyDescent="0.2">
      <c r="A29" s="106"/>
      <c r="B29" s="75" t="s">
        <v>3</v>
      </c>
      <c r="C29" s="51">
        <v>20.846530751318753</v>
      </c>
      <c r="D29" s="52">
        <v>20.877623917272444</v>
      </c>
      <c r="E29" s="53">
        <v>20.983888500501187</v>
      </c>
      <c r="F29" s="51">
        <v>27.807113718128036</v>
      </c>
      <c r="G29" s="52">
        <v>28.094383972819998</v>
      </c>
      <c r="H29" s="53">
        <v>27.436228789283852</v>
      </c>
      <c r="I29" s="51">
        <v>26.57396145624309</v>
      </c>
      <c r="J29" s="52">
        <v>26.441353920776443</v>
      </c>
      <c r="K29" s="53">
        <v>26.413618761794069</v>
      </c>
      <c r="L29" s="54">
        <f>AVERAGE(C29:E29)</f>
        <v>20.902681056364127</v>
      </c>
      <c r="M29" s="24">
        <f>AVERAGE(F29:H29)</f>
        <v>27.779242160077292</v>
      </c>
      <c r="N29" s="55">
        <f>AVERAGE(I29:K29)</f>
        <v>26.476311379604535</v>
      </c>
      <c r="O29" s="24">
        <f t="shared" si="15"/>
        <v>14.258824866589402</v>
      </c>
      <c r="P29" s="54">
        <f t="shared" ref="P29:P31" si="20">O29-M29</f>
        <v>-13.52041729348789</v>
      </c>
      <c r="Q29" s="24">
        <f t="shared" ref="Q29:Q31" si="21">O29-N29</f>
        <v>-12.217486513015134</v>
      </c>
      <c r="R29" s="54">
        <f t="shared" ref="R29:S31" si="22">(2^(P29))*100</f>
        <v>8.510377813324671E-3</v>
      </c>
      <c r="S29" s="24">
        <f t="shared" si="22"/>
        <v>2.0997620776434238E-2</v>
      </c>
      <c r="T29" s="90">
        <f t="shared" ref="T29:T31" si="23">S29/R29</f>
        <v>2.4672959575964222</v>
      </c>
      <c r="U29" s="82"/>
      <c r="V29" s="83"/>
    </row>
    <row r="30" spans="1:22" x14ac:dyDescent="0.2">
      <c r="A30" s="106"/>
      <c r="B30" s="75" t="s">
        <v>4</v>
      </c>
      <c r="C30" s="51">
        <v>20.700237690829013</v>
      </c>
      <c r="D30" s="52">
        <v>20.580106755818086</v>
      </c>
      <c r="E30" s="53">
        <v>20.555320304232382</v>
      </c>
      <c r="F30" s="51">
        <v>28.292064672691446</v>
      </c>
      <c r="G30" s="52">
        <v>28.393490055235418</v>
      </c>
      <c r="H30" s="53">
        <v>28.912460584281369</v>
      </c>
      <c r="I30" s="51">
        <v>25.947785113414497</v>
      </c>
      <c r="J30" s="52">
        <v>25.717379408944723</v>
      </c>
      <c r="K30" s="53">
        <v>25.823142423459302</v>
      </c>
      <c r="L30" s="54">
        <f>AVERAGE(C30:E30)</f>
        <v>20.611888250293159</v>
      </c>
      <c r="M30" s="24">
        <f>AVERAGE(F30:H30)</f>
        <v>28.532671770736076</v>
      </c>
      <c r="N30" s="55">
        <f>AVERAGE(I30:K30)</f>
        <v>25.829435648606175</v>
      </c>
      <c r="O30" s="24">
        <f t="shared" si="15"/>
        <v>13.968032060518434</v>
      </c>
      <c r="P30" s="54">
        <f t="shared" si="20"/>
        <v>-14.564639710217643</v>
      </c>
      <c r="Q30" s="24">
        <f t="shared" si="21"/>
        <v>-11.861403588087741</v>
      </c>
      <c r="R30" s="54">
        <f t="shared" si="22"/>
        <v>4.1267349032038606E-3</v>
      </c>
      <c r="S30" s="24">
        <f t="shared" si="22"/>
        <v>2.6875820343831184E-2</v>
      </c>
      <c r="T30" s="90">
        <f t="shared" si="23"/>
        <v>6.5126112954252733</v>
      </c>
      <c r="U30" s="82"/>
      <c r="V30" s="83"/>
    </row>
    <row r="31" spans="1:22" x14ac:dyDescent="0.2">
      <c r="A31" s="101"/>
      <c r="B31" s="76" t="s">
        <v>5</v>
      </c>
      <c r="C31" s="68">
        <v>20.946393189816149</v>
      </c>
      <c r="D31" s="69">
        <v>20.950488851209471</v>
      </c>
      <c r="E31" s="70">
        <v>20.874327444389941</v>
      </c>
      <c r="F31" s="68">
        <v>28.891083891474786</v>
      </c>
      <c r="G31" s="69">
        <v>28.872181538295514</v>
      </c>
      <c r="H31" s="70">
        <v>28.66767353242134</v>
      </c>
      <c r="I31" s="68">
        <v>26.794460843908887</v>
      </c>
      <c r="J31" s="69">
        <v>26.4216886762892</v>
      </c>
      <c r="K31" s="70">
        <v>26.339130871541499</v>
      </c>
      <c r="L31" s="60">
        <f>AVERAGE(C31:E31)</f>
        <v>20.92373649513852</v>
      </c>
      <c r="M31" s="61">
        <f>AVERAGE(F31:H31)</f>
        <v>28.810312987397214</v>
      </c>
      <c r="N31" s="62">
        <f>AVERAGE(I31:K31)</f>
        <v>26.51842679724653</v>
      </c>
      <c r="O31" s="61">
        <f t="shared" si="15"/>
        <v>14.279880305363795</v>
      </c>
      <c r="P31" s="60">
        <f t="shared" si="20"/>
        <v>-14.530432682033419</v>
      </c>
      <c r="Q31" s="61">
        <f t="shared" si="21"/>
        <v>-12.238546491882735</v>
      </c>
      <c r="R31" s="60">
        <f t="shared" si="22"/>
        <v>4.2257510955449685E-3</v>
      </c>
      <c r="S31" s="61">
        <f t="shared" si="22"/>
        <v>2.0693330907310147E-2</v>
      </c>
      <c r="T31" s="91">
        <f t="shared" si="23"/>
        <v>4.896959248055631</v>
      </c>
      <c r="U31" s="82"/>
      <c r="V31" s="83"/>
    </row>
    <row r="36" spans="1:22" x14ac:dyDescent="0.2">
      <c r="C36" s="133" t="s">
        <v>11</v>
      </c>
      <c r="D36" s="133"/>
      <c r="E36" s="133"/>
    </row>
    <row r="37" spans="1:22" x14ac:dyDescent="0.2">
      <c r="C37" s="114" t="s">
        <v>15</v>
      </c>
      <c r="D37" s="115"/>
      <c r="E37" s="115"/>
      <c r="F37" s="115"/>
      <c r="G37" s="115"/>
      <c r="H37" s="115"/>
      <c r="I37" s="115"/>
      <c r="J37" s="115"/>
      <c r="K37" s="116"/>
      <c r="L37" s="120" t="s">
        <v>16</v>
      </c>
      <c r="M37" s="120"/>
      <c r="N37" s="121"/>
      <c r="O37" s="120" t="s">
        <v>17</v>
      </c>
      <c r="P37" s="124" t="s">
        <v>18</v>
      </c>
      <c r="Q37" s="120"/>
      <c r="R37" s="125" t="s">
        <v>19</v>
      </c>
      <c r="S37" s="126"/>
      <c r="T37" s="107" t="s">
        <v>20</v>
      </c>
    </row>
    <row r="38" spans="1:22" x14ac:dyDescent="0.2">
      <c r="C38" s="117"/>
      <c r="D38" s="118"/>
      <c r="E38" s="118"/>
      <c r="F38" s="118"/>
      <c r="G38" s="118"/>
      <c r="H38" s="118"/>
      <c r="I38" s="118"/>
      <c r="J38" s="118"/>
      <c r="K38" s="119"/>
      <c r="L38" s="122"/>
      <c r="M38" s="122"/>
      <c r="N38" s="123"/>
      <c r="O38" s="122"/>
      <c r="P38" s="109" t="s">
        <v>28</v>
      </c>
      <c r="Q38" s="110"/>
      <c r="R38" s="109" t="s">
        <v>29</v>
      </c>
      <c r="S38" s="111"/>
      <c r="T38" s="108"/>
    </row>
    <row r="39" spans="1:22" x14ac:dyDescent="0.2">
      <c r="C39" s="101" t="s">
        <v>30</v>
      </c>
      <c r="D39" s="102"/>
      <c r="E39" s="102"/>
      <c r="F39" s="103" t="s">
        <v>31</v>
      </c>
      <c r="G39" s="103"/>
      <c r="H39" s="103"/>
      <c r="I39" s="103" t="s">
        <v>32</v>
      </c>
      <c r="J39" s="103"/>
      <c r="K39" s="104"/>
      <c r="L39" s="78" t="s">
        <v>30</v>
      </c>
      <c r="M39" s="27" t="s">
        <v>31</v>
      </c>
      <c r="N39" s="28" t="s">
        <v>32</v>
      </c>
      <c r="O39" s="29" t="s">
        <v>33</v>
      </c>
      <c r="P39" s="30" t="s">
        <v>31</v>
      </c>
      <c r="Q39" s="31" t="s">
        <v>32</v>
      </c>
      <c r="R39" s="30" t="s">
        <v>31</v>
      </c>
      <c r="S39" s="32" t="s">
        <v>32</v>
      </c>
      <c r="T39" s="94" t="s">
        <v>34</v>
      </c>
    </row>
    <row r="40" spans="1:22" x14ac:dyDescent="0.2">
      <c r="C40" s="26" t="s">
        <v>22</v>
      </c>
      <c r="D40" s="78" t="s">
        <v>23</v>
      </c>
      <c r="E40" s="79" t="s">
        <v>24</v>
      </c>
      <c r="F40" s="78" t="s">
        <v>22</v>
      </c>
      <c r="G40" s="78" t="s">
        <v>23</v>
      </c>
      <c r="H40" s="78" t="s">
        <v>24</v>
      </c>
      <c r="I40" s="26" t="s">
        <v>22</v>
      </c>
      <c r="J40" s="78" t="s">
        <v>23</v>
      </c>
      <c r="K40" s="78" t="s">
        <v>24</v>
      </c>
      <c r="L40" s="37"/>
      <c r="M40" s="38"/>
      <c r="N40" s="39"/>
      <c r="O40" s="38"/>
      <c r="P40" s="40"/>
      <c r="Q40" s="41"/>
      <c r="R40" s="40"/>
      <c r="S40" s="41"/>
      <c r="T40" s="88"/>
    </row>
    <row r="41" spans="1:22" x14ac:dyDescent="0.2">
      <c r="A41" s="105" t="s">
        <v>0</v>
      </c>
      <c r="B41" s="74" t="s">
        <v>37</v>
      </c>
      <c r="C41" s="43">
        <v>22.755367291119541</v>
      </c>
      <c r="D41" s="44">
        <v>22.789051524506021</v>
      </c>
      <c r="E41" s="44">
        <v>22.913783982062327</v>
      </c>
      <c r="F41" s="43">
        <v>29.570488020350631</v>
      </c>
      <c r="G41" s="44">
        <v>29.552361851906731</v>
      </c>
      <c r="H41" s="45">
        <v>29.000618114975943</v>
      </c>
      <c r="I41" s="44">
        <v>27.715490765979531</v>
      </c>
      <c r="J41" s="44">
        <v>27.478125938024327</v>
      </c>
      <c r="K41" s="45">
        <v>27.581184384307463</v>
      </c>
      <c r="L41" s="46">
        <f t="shared" ref="L41:L48" si="24">AVERAGE(C41:E41)</f>
        <v>22.81940093256263</v>
      </c>
      <c r="M41" s="47">
        <f t="shared" ref="M41:M48" si="25">AVERAGE(F41:H41)</f>
        <v>29.374489329077772</v>
      </c>
      <c r="N41" s="48">
        <f t="shared" ref="N41:N48" si="26">AVERAGE(I41:K41)</f>
        <v>27.591600362770439</v>
      </c>
      <c r="O41" s="47">
        <f t="shared" ref="O41:O48" si="27">L41-(LOG(100,2))</f>
        <v>16.175544742787906</v>
      </c>
      <c r="P41" s="46">
        <f t="shared" ref="P41:P48" si="28">O41-M41</f>
        <v>-13.198944586289866</v>
      </c>
      <c r="Q41" s="47">
        <f t="shared" ref="Q41:Q48" si="29">O41-N41</f>
        <v>-11.416055619982533</v>
      </c>
      <c r="R41" s="46">
        <f t="shared" ref="R41:S48" si="30">(2^(P41))*100</f>
        <v>1.0634614913241891E-2</v>
      </c>
      <c r="S41" s="47">
        <f t="shared" si="30"/>
        <v>3.6595259086587055E-2</v>
      </c>
      <c r="T41" s="89">
        <f t="shared" ref="T41:T48" si="31">S41/R41</f>
        <v>3.441145672422965</v>
      </c>
      <c r="U41" s="82"/>
    </row>
    <row r="42" spans="1:22" x14ac:dyDescent="0.2">
      <c r="A42" s="106"/>
      <c r="B42" s="75" t="s">
        <v>3</v>
      </c>
      <c r="C42" s="51">
        <v>22.19443120892921</v>
      </c>
      <c r="D42" s="52">
        <v>22.350413600867398</v>
      </c>
      <c r="E42" s="52">
        <v>22.341537963906838</v>
      </c>
      <c r="F42" s="51">
        <v>30.433213218391984</v>
      </c>
      <c r="G42" s="52">
        <v>30.93905219442501</v>
      </c>
      <c r="H42" s="53">
        <v>30.582039286761059</v>
      </c>
      <c r="I42" s="52">
        <v>27.338425738183766</v>
      </c>
      <c r="J42" s="52">
        <v>27.283537950276084</v>
      </c>
      <c r="K42" s="53">
        <v>27.702617392436103</v>
      </c>
      <c r="L42" s="54">
        <f t="shared" si="24"/>
        <v>22.295460924567816</v>
      </c>
      <c r="M42" s="24">
        <f t="shared" si="25"/>
        <v>30.65143489985935</v>
      </c>
      <c r="N42" s="55">
        <f t="shared" si="26"/>
        <v>27.441527026965318</v>
      </c>
      <c r="O42" s="24">
        <f t="shared" si="27"/>
        <v>15.651604734793091</v>
      </c>
      <c r="P42" s="54">
        <f t="shared" si="28"/>
        <v>-14.999830165066259</v>
      </c>
      <c r="Q42" s="24">
        <f t="shared" si="29"/>
        <v>-11.789922292172227</v>
      </c>
      <c r="R42" s="54">
        <f t="shared" si="30"/>
        <v>3.0521170884241547E-3</v>
      </c>
      <c r="S42" s="24">
        <f t="shared" si="30"/>
        <v>2.8240978716665071E-2</v>
      </c>
      <c r="T42" s="90">
        <f t="shared" si="31"/>
        <v>9.2529145830529824</v>
      </c>
      <c r="U42" s="82"/>
      <c r="V42" s="83"/>
    </row>
    <row r="43" spans="1:22" x14ac:dyDescent="0.2">
      <c r="A43" s="106"/>
      <c r="B43" s="75" t="s">
        <v>4</v>
      </c>
      <c r="C43" s="51">
        <v>21.982964201419456</v>
      </c>
      <c r="D43" s="52">
        <v>21.886787159400939</v>
      </c>
      <c r="E43" s="52">
        <v>22.00241980914663</v>
      </c>
      <c r="F43" s="51">
        <v>29.138355689355087</v>
      </c>
      <c r="G43" s="52">
        <v>29.142521124392452</v>
      </c>
      <c r="H43" s="53">
        <v>28.720326305897203</v>
      </c>
      <c r="I43" s="52">
        <v>27.455198331986438</v>
      </c>
      <c r="J43" s="52">
        <v>27.871598591891356</v>
      </c>
      <c r="K43" s="53">
        <v>27.775904682311491</v>
      </c>
      <c r="L43" s="54">
        <f t="shared" si="24"/>
        <v>21.957390389989012</v>
      </c>
      <c r="M43" s="24">
        <f t="shared" si="25"/>
        <v>29.000401039881581</v>
      </c>
      <c r="N43" s="55">
        <f t="shared" si="26"/>
        <v>27.700900535396428</v>
      </c>
      <c r="O43" s="24">
        <f t="shared" si="27"/>
        <v>15.313534200214287</v>
      </c>
      <c r="P43" s="54">
        <f t="shared" si="28"/>
        <v>-13.686866839667294</v>
      </c>
      <c r="Q43" s="24">
        <f t="shared" si="29"/>
        <v>-12.387366335182142</v>
      </c>
      <c r="R43" s="54">
        <f t="shared" si="30"/>
        <v>7.5830258174035626E-3</v>
      </c>
      <c r="S43" s="24">
        <f t="shared" si="30"/>
        <v>1.8665136307427641E-2</v>
      </c>
      <c r="T43" s="90">
        <f t="shared" si="31"/>
        <v>2.4614364709915502</v>
      </c>
      <c r="U43" s="82"/>
      <c r="V43" s="83"/>
    </row>
    <row r="44" spans="1:22" x14ac:dyDescent="0.2">
      <c r="A44" s="101"/>
      <c r="B44" s="76" t="s">
        <v>5</v>
      </c>
      <c r="C44" s="68">
        <v>22.364475814939496</v>
      </c>
      <c r="D44" s="69">
        <v>22.619519246077161</v>
      </c>
      <c r="E44" s="69">
        <v>22.67624121383308</v>
      </c>
      <c r="F44" s="68">
        <v>29.121474313479844</v>
      </c>
      <c r="G44" s="69">
        <v>28.818974027695681</v>
      </c>
      <c r="H44" s="70">
        <v>29.333927242566034</v>
      </c>
      <c r="I44" s="69">
        <v>27.979328627944604</v>
      </c>
      <c r="J44" s="69">
        <v>27.482690972758952</v>
      </c>
      <c r="K44" s="70">
        <v>27.49370771767078</v>
      </c>
      <c r="L44" s="60">
        <f t="shared" si="24"/>
        <v>22.553412091616579</v>
      </c>
      <c r="M44" s="61">
        <f t="shared" si="25"/>
        <v>29.091458527913854</v>
      </c>
      <c r="N44" s="62">
        <f t="shared" si="26"/>
        <v>27.651909106124776</v>
      </c>
      <c r="O44" s="61">
        <f t="shared" si="27"/>
        <v>15.909555901841854</v>
      </c>
      <c r="P44" s="60">
        <f t="shared" si="28"/>
        <v>-13.181902626072</v>
      </c>
      <c r="Q44" s="61">
        <f t="shared" si="29"/>
        <v>-11.742353204282923</v>
      </c>
      <c r="R44" s="60">
        <f t="shared" si="30"/>
        <v>1.0760982116033766E-2</v>
      </c>
      <c r="S44" s="61">
        <f t="shared" si="30"/>
        <v>2.9187672581917835E-2</v>
      </c>
      <c r="T44" s="90">
        <f t="shared" si="31"/>
        <v>2.7123614059750611</v>
      </c>
      <c r="U44" s="82"/>
      <c r="V44" s="83"/>
    </row>
    <row r="45" spans="1:22" x14ac:dyDescent="0.2">
      <c r="A45" s="105" t="s">
        <v>39</v>
      </c>
      <c r="B45" s="74" t="s">
        <v>37</v>
      </c>
      <c r="C45" s="43">
        <v>22.716947099590797</v>
      </c>
      <c r="D45" s="44">
        <v>22.756141459544516</v>
      </c>
      <c r="E45" s="44">
        <v>22.763996400583075</v>
      </c>
      <c r="F45" s="43">
        <v>28.340622571871258</v>
      </c>
      <c r="G45" s="44">
        <v>28.431441829370911</v>
      </c>
      <c r="H45" s="45">
        <v>28.261521377444502</v>
      </c>
      <c r="I45" s="44">
        <v>26.847808778309648</v>
      </c>
      <c r="J45" s="44">
        <v>27.637474581287897</v>
      </c>
      <c r="K45" s="45">
        <v>26.72461999651501</v>
      </c>
      <c r="L45" s="54">
        <f t="shared" si="24"/>
        <v>22.745694986572797</v>
      </c>
      <c r="M45" s="24">
        <f t="shared" si="25"/>
        <v>28.344528592895557</v>
      </c>
      <c r="N45" s="55">
        <f t="shared" si="26"/>
        <v>27.069967785370853</v>
      </c>
      <c r="O45" s="24">
        <f t="shared" si="27"/>
        <v>16.10183879679807</v>
      </c>
      <c r="P45" s="54">
        <f t="shared" si="28"/>
        <v>-12.242689796097487</v>
      </c>
      <c r="Q45" s="24">
        <f t="shared" si="29"/>
        <v>-10.968128988572783</v>
      </c>
      <c r="R45" s="54">
        <f t="shared" si="30"/>
        <v>2.0633986580828146E-2</v>
      </c>
      <c r="S45" s="24">
        <f t="shared" si="30"/>
        <v>4.9918804752893675E-2</v>
      </c>
      <c r="T45" s="89">
        <f t="shared" si="31"/>
        <v>2.4192515855988397</v>
      </c>
      <c r="U45" s="82"/>
      <c r="V45" s="83"/>
    </row>
    <row r="46" spans="1:22" x14ac:dyDescent="0.2">
      <c r="A46" s="106"/>
      <c r="B46" s="75" t="s">
        <v>3</v>
      </c>
      <c r="C46" s="51">
        <v>21.999976031084088</v>
      </c>
      <c r="D46" s="52">
        <v>22.033540519046447</v>
      </c>
      <c r="E46" s="52">
        <v>22.320018663651936</v>
      </c>
      <c r="F46" s="51">
        <v>28.446961815850187</v>
      </c>
      <c r="G46" s="52">
        <v>28.994999372119445</v>
      </c>
      <c r="H46" s="53">
        <v>28.906611302195671</v>
      </c>
      <c r="I46" s="52">
        <v>27.339875534649153</v>
      </c>
      <c r="J46" s="52">
        <v>27.450866154080089</v>
      </c>
      <c r="K46" s="53">
        <v>27.406789129292903</v>
      </c>
      <c r="L46" s="54">
        <f t="shared" si="24"/>
        <v>22.11784507126082</v>
      </c>
      <c r="M46" s="24">
        <f t="shared" si="25"/>
        <v>28.782857496721771</v>
      </c>
      <c r="N46" s="55">
        <f t="shared" si="26"/>
        <v>27.399176939340716</v>
      </c>
      <c r="O46" s="24">
        <f t="shared" si="27"/>
        <v>15.473988881486095</v>
      </c>
      <c r="P46" s="54">
        <f t="shared" si="28"/>
        <v>-13.308868615235676</v>
      </c>
      <c r="Q46" s="24">
        <f t="shared" si="29"/>
        <v>-11.925188057854621</v>
      </c>
      <c r="R46" s="54">
        <f t="shared" si="30"/>
        <v>9.8544261331765422E-3</v>
      </c>
      <c r="S46" s="24">
        <f t="shared" si="30"/>
        <v>2.5713470152009137E-2</v>
      </c>
      <c r="T46" s="90">
        <f t="shared" si="31"/>
        <v>2.6093320711431911</v>
      </c>
      <c r="U46" s="82"/>
      <c r="V46" s="83"/>
    </row>
    <row r="47" spans="1:22" x14ac:dyDescent="0.2">
      <c r="A47" s="106"/>
      <c r="B47" s="75" t="s">
        <v>4</v>
      </c>
      <c r="C47" s="51">
        <v>21.702936878957338</v>
      </c>
      <c r="D47" s="52">
        <v>21.75345497355729</v>
      </c>
      <c r="E47" s="52">
        <v>21.767887857743752</v>
      </c>
      <c r="F47" s="51">
        <v>29.42056514865638</v>
      </c>
      <c r="G47" s="52">
        <v>29.580411069433097</v>
      </c>
      <c r="H47" s="53">
        <v>29.473632703261991</v>
      </c>
      <c r="I47" s="52">
        <v>26.751224551042831</v>
      </c>
      <c r="J47" s="52">
        <v>26.721463600836763</v>
      </c>
      <c r="K47" s="53">
        <v>26.763592445942933</v>
      </c>
      <c r="L47" s="54">
        <f t="shared" si="24"/>
        <v>21.741426570086123</v>
      </c>
      <c r="M47" s="24">
        <f t="shared" si="25"/>
        <v>29.491536307117155</v>
      </c>
      <c r="N47" s="55">
        <f t="shared" si="26"/>
        <v>26.745426865940843</v>
      </c>
      <c r="O47" s="24">
        <f t="shared" si="27"/>
        <v>15.097570380311398</v>
      </c>
      <c r="P47" s="54">
        <f t="shared" si="28"/>
        <v>-14.393965926805757</v>
      </c>
      <c r="Q47" s="24">
        <f t="shared" si="29"/>
        <v>-11.647856485629445</v>
      </c>
      <c r="R47" s="54">
        <f t="shared" si="30"/>
        <v>4.644986963654377E-3</v>
      </c>
      <c r="S47" s="24">
        <f t="shared" si="30"/>
        <v>3.1163470214031711E-2</v>
      </c>
      <c r="T47" s="90">
        <f t="shared" si="31"/>
        <v>6.7090543973269403</v>
      </c>
      <c r="U47" s="82"/>
      <c r="V47" s="83"/>
    </row>
    <row r="48" spans="1:22" x14ac:dyDescent="0.2">
      <c r="A48" s="101"/>
      <c r="B48" s="76" t="s">
        <v>5</v>
      </c>
      <c r="C48" s="68">
        <v>22.319721296617722</v>
      </c>
      <c r="D48" s="69">
        <v>21.996436210836734</v>
      </c>
      <c r="E48" s="69">
        <v>22.055895559617603</v>
      </c>
      <c r="F48" s="68">
        <v>29.88078394226573</v>
      </c>
      <c r="G48" s="69">
        <v>29.592810495983308</v>
      </c>
      <c r="H48" s="70">
        <v>29.928243619204785</v>
      </c>
      <c r="I48" s="69">
        <v>27.044647110620197</v>
      </c>
      <c r="J48" s="69">
        <v>27.306133133156109</v>
      </c>
      <c r="K48" s="70">
        <v>27.150437306994483</v>
      </c>
      <c r="L48" s="60">
        <f t="shared" si="24"/>
        <v>22.124017689024019</v>
      </c>
      <c r="M48" s="61">
        <f t="shared" si="25"/>
        <v>29.800612685817942</v>
      </c>
      <c r="N48" s="62">
        <f t="shared" si="26"/>
        <v>27.167072516923596</v>
      </c>
      <c r="O48" s="61">
        <f t="shared" si="27"/>
        <v>15.480161499249293</v>
      </c>
      <c r="P48" s="60">
        <f t="shared" si="28"/>
        <v>-14.320451186568649</v>
      </c>
      <c r="Q48" s="61">
        <f t="shared" si="29"/>
        <v>-11.686911017674303</v>
      </c>
      <c r="R48" s="60">
        <f t="shared" si="30"/>
        <v>4.8878136670505333E-3</v>
      </c>
      <c r="S48" s="61">
        <f t="shared" si="30"/>
        <v>3.0331174458385114E-2</v>
      </c>
      <c r="T48" s="91">
        <f t="shared" si="31"/>
        <v>6.2054686460026076</v>
      </c>
      <c r="U48" s="82"/>
      <c r="V48" s="83"/>
    </row>
  </sheetData>
  <mergeCells count="42">
    <mergeCell ref="T3:T4"/>
    <mergeCell ref="P4:Q4"/>
    <mergeCell ref="A11:A14"/>
    <mergeCell ref="C5:E5"/>
    <mergeCell ref="F5:H5"/>
    <mergeCell ref="I5:K5"/>
    <mergeCell ref="A7:A10"/>
    <mergeCell ref="C2:E2"/>
    <mergeCell ref="C3:K4"/>
    <mergeCell ref="L3:N4"/>
    <mergeCell ref="O3:O4"/>
    <mergeCell ref="R4:S4"/>
    <mergeCell ref="P3:Q3"/>
    <mergeCell ref="R3:S3"/>
    <mergeCell ref="L20:N21"/>
    <mergeCell ref="O20:O21"/>
    <mergeCell ref="P20:Q20"/>
    <mergeCell ref="R20:S20"/>
    <mergeCell ref="T20:T21"/>
    <mergeCell ref="P21:Q21"/>
    <mergeCell ref="R21:S21"/>
    <mergeCell ref="A24:A27"/>
    <mergeCell ref="A28:A31"/>
    <mergeCell ref="C36:E36"/>
    <mergeCell ref="C19:E19"/>
    <mergeCell ref="C20:K21"/>
    <mergeCell ref="T37:T38"/>
    <mergeCell ref="P38:Q38"/>
    <mergeCell ref="R38:S38"/>
    <mergeCell ref="C22:E22"/>
    <mergeCell ref="F22:H22"/>
    <mergeCell ref="I22:K22"/>
    <mergeCell ref="C37:K38"/>
    <mergeCell ref="L37:N38"/>
    <mergeCell ref="O37:O38"/>
    <mergeCell ref="P37:Q37"/>
    <mergeCell ref="R37:S37"/>
    <mergeCell ref="C39:E39"/>
    <mergeCell ref="F39:H39"/>
    <mergeCell ref="I39:K39"/>
    <mergeCell ref="A41:A44"/>
    <mergeCell ref="A45:A48"/>
  </mergeCells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7"/>
  <sheetViews>
    <sheetView topLeftCell="E1" workbookViewId="0">
      <selection activeCell="I41" sqref="I41"/>
    </sheetView>
  </sheetViews>
  <sheetFormatPr baseColWidth="10" defaultColWidth="8.83203125" defaultRowHeight="15" x14ac:dyDescent="0.2"/>
  <cols>
    <col min="1" max="1" width="8.83203125" style="16"/>
    <col min="2" max="2" width="8" style="16" customWidth="1"/>
    <col min="3" max="5" width="8.83203125" style="16"/>
    <col min="6" max="6" width="11.5" style="16" bestFit="1" customWidth="1"/>
    <col min="7" max="16384" width="8.83203125" style="16"/>
  </cols>
  <sheetData>
    <row r="1" spans="1:7" s="13" customFormat="1" ht="13" x14ac:dyDescent="0.15">
      <c r="A1" s="136" t="s">
        <v>14</v>
      </c>
      <c r="B1" s="136"/>
      <c r="C1" s="136"/>
    </row>
    <row r="2" spans="1:7" x14ac:dyDescent="0.2">
      <c r="A2" s="129" t="s">
        <v>9</v>
      </c>
      <c r="B2" s="129"/>
    </row>
    <row r="3" spans="1:7" x14ac:dyDescent="0.2">
      <c r="A3" s="21" t="s">
        <v>21</v>
      </c>
      <c r="B3" s="21" t="s">
        <v>22</v>
      </c>
      <c r="C3" s="21" t="s">
        <v>23</v>
      </c>
      <c r="D3" s="21" t="s">
        <v>24</v>
      </c>
      <c r="E3" s="22" t="s">
        <v>25</v>
      </c>
      <c r="F3" s="22" t="s">
        <v>26</v>
      </c>
      <c r="G3" s="22" t="s">
        <v>27</v>
      </c>
    </row>
    <row r="4" spans="1:7" x14ac:dyDescent="0.2">
      <c r="A4" s="23">
        <v>1</v>
      </c>
      <c r="B4" s="24">
        <v>21.568520828771057</v>
      </c>
      <c r="C4" s="24">
        <v>21.92866258929228</v>
      </c>
      <c r="D4" s="24">
        <v>21.420597470712934</v>
      </c>
      <c r="E4" s="25">
        <f>AVERAGE(B4:D4)</f>
        <v>21.639260296258755</v>
      </c>
      <c r="F4" s="25">
        <v>1</v>
      </c>
      <c r="G4" s="25">
        <f>LOG(F4)</f>
        <v>0</v>
      </c>
    </row>
    <row r="5" spans="1:7" x14ac:dyDescent="0.2">
      <c r="A5" s="33" t="s">
        <v>35</v>
      </c>
      <c r="B5" s="24">
        <v>23.463537099403297</v>
      </c>
      <c r="C5" s="24">
        <v>23.464091576382316</v>
      </c>
      <c r="D5" s="24">
        <v>23.859145794362348</v>
      </c>
      <c r="E5" s="25">
        <f t="shared" ref="E5:E6" si="0">AVERAGE(B5:D5)</f>
        <v>23.595591490049319</v>
      </c>
      <c r="F5" s="25">
        <f>1/5</f>
        <v>0.2</v>
      </c>
      <c r="G5" s="25">
        <f>LOG(F5)</f>
        <v>-0.69897000433601875</v>
      </c>
    </row>
    <row r="6" spans="1:7" x14ac:dyDescent="0.2">
      <c r="A6" s="33" t="s">
        <v>36</v>
      </c>
      <c r="B6" s="24">
        <v>26.073416113115307</v>
      </c>
      <c r="C6" s="24">
        <v>26.019268411912279</v>
      </c>
      <c r="D6" s="24">
        <v>26.460916377036369</v>
      </c>
      <c r="E6" s="25">
        <f t="shared" si="0"/>
        <v>26.184533634021317</v>
      </c>
      <c r="F6" s="25">
        <f>1/25</f>
        <v>0.04</v>
      </c>
      <c r="G6" s="25">
        <f t="shared" ref="G6" si="1">LOG(F6)</f>
        <v>-1.3979400086720375</v>
      </c>
    </row>
    <row r="7" spans="1:7" x14ac:dyDescent="0.2">
      <c r="A7" s="33" t="s">
        <v>38</v>
      </c>
      <c r="B7" s="24">
        <v>31.41896341738174</v>
      </c>
      <c r="C7" s="24">
        <v>30.978602751693622</v>
      </c>
      <c r="D7" s="24">
        <v>31.096988386447507</v>
      </c>
      <c r="E7" s="25">
        <f>AVERAGE(B7:D7)</f>
        <v>31.164851518507621</v>
      </c>
      <c r="F7" s="25">
        <v>1.6000000000000001E-3</v>
      </c>
      <c r="G7" s="25">
        <f>LOG(F7)</f>
        <v>-2.795880017344075</v>
      </c>
    </row>
    <row r="8" spans="1:7" ht="16" thickBot="1" x14ac:dyDescent="0.25">
      <c r="A8" s="23"/>
      <c r="B8" s="23"/>
      <c r="C8" s="23"/>
      <c r="D8" s="23"/>
      <c r="E8" s="56"/>
      <c r="F8" s="23"/>
      <c r="G8" s="23"/>
    </row>
    <row r="9" spans="1:7" ht="16" thickBot="1" x14ac:dyDescent="0.25">
      <c r="A9" s="23"/>
      <c r="B9" s="23"/>
      <c r="C9" s="23"/>
      <c r="D9" s="23"/>
      <c r="E9" s="23"/>
      <c r="F9" s="57"/>
      <c r="G9" s="58"/>
    </row>
    <row r="10" spans="1:7" x14ac:dyDescent="0.2">
      <c r="A10" s="23"/>
      <c r="B10" s="23"/>
      <c r="C10" s="23"/>
      <c r="D10" s="23"/>
      <c r="E10" s="23"/>
      <c r="F10" s="56"/>
      <c r="G10" s="56"/>
    </row>
    <row r="11" spans="1:7" x14ac:dyDescent="0.2">
      <c r="A11" s="23"/>
      <c r="B11" s="23"/>
      <c r="C11" s="23"/>
      <c r="D11" s="23"/>
      <c r="E11" s="23"/>
      <c r="F11" s="63" t="s">
        <v>40</v>
      </c>
      <c r="G11" s="64">
        <f>SLOPE(E4:E7, G4:G7)</f>
        <v>-3.4502441442620406</v>
      </c>
    </row>
    <row r="12" spans="1:7" x14ac:dyDescent="0.2">
      <c r="A12" s="23"/>
      <c r="B12" s="23"/>
      <c r="C12" s="23"/>
      <c r="D12" s="23"/>
      <c r="E12" s="23"/>
      <c r="F12" s="57" t="s">
        <v>41</v>
      </c>
      <c r="G12" s="65">
        <f>RSQ(E4:E7,G4:G7)</f>
        <v>0.99771052153906969</v>
      </c>
    </row>
    <row r="13" spans="1:7" x14ac:dyDescent="0.2">
      <c r="A13" s="23"/>
      <c r="B13" s="23"/>
      <c r="C13" s="23"/>
      <c r="D13" s="23"/>
      <c r="E13" s="23" t="s">
        <v>42</v>
      </c>
      <c r="F13" s="66" t="s">
        <v>43</v>
      </c>
      <c r="G13" s="67">
        <f>(10^(-1/G11)-1)*100</f>
        <v>94.91019765692576</v>
      </c>
    </row>
    <row r="19" spans="1:7" x14ac:dyDescent="0.2">
      <c r="A19" s="135" t="s">
        <v>10</v>
      </c>
      <c r="B19" s="135"/>
      <c r="C19" s="135"/>
    </row>
    <row r="20" spans="1:7" x14ac:dyDescent="0.2">
      <c r="A20" s="21" t="s">
        <v>21</v>
      </c>
      <c r="B20" s="21" t="s">
        <v>22</v>
      </c>
      <c r="C20" s="21" t="s">
        <v>23</v>
      </c>
      <c r="D20" s="21" t="s">
        <v>24</v>
      </c>
      <c r="E20" s="21" t="s">
        <v>25</v>
      </c>
      <c r="F20" s="21" t="s">
        <v>26</v>
      </c>
      <c r="G20" s="21" t="s">
        <v>27</v>
      </c>
    </row>
    <row r="21" spans="1:7" x14ac:dyDescent="0.2">
      <c r="A21" s="23">
        <v>1</v>
      </c>
      <c r="B21" s="72">
        <v>19.200285958301748</v>
      </c>
      <c r="C21" s="72">
        <v>19.473272353974252</v>
      </c>
      <c r="D21" s="72">
        <v>19.591315383706345</v>
      </c>
      <c r="E21" s="25">
        <f>AVERAGE(B21:D21)</f>
        <v>19.421624565327448</v>
      </c>
      <c r="F21" s="25">
        <v>1</v>
      </c>
      <c r="G21" s="25">
        <f>LOG(F21)</f>
        <v>0</v>
      </c>
    </row>
    <row r="22" spans="1:7" x14ac:dyDescent="0.2">
      <c r="A22" s="33" t="s">
        <v>35</v>
      </c>
      <c r="B22" s="72">
        <v>22.72886234637933</v>
      </c>
      <c r="C22" s="72">
        <v>22.730514009280597</v>
      </c>
      <c r="D22" s="72">
        <v>22.719184185262321</v>
      </c>
      <c r="E22" s="25">
        <f t="shared" ref="E22:E24" si="2">AVERAGE(B22:D22)</f>
        <v>22.726186846974084</v>
      </c>
      <c r="F22" s="25">
        <f>1/5</f>
        <v>0.2</v>
      </c>
      <c r="G22" s="25">
        <f>LOG(F22)</f>
        <v>-0.69897000433601875</v>
      </c>
    </row>
    <row r="23" spans="1:7" x14ac:dyDescent="0.2">
      <c r="A23" s="33" t="s">
        <v>36</v>
      </c>
      <c r="B23" s="72">
        <v>24.977235690397528</v>
      </c>
      <c r="C23" s="72">
        <v>24.899612003856475</v>
      </c>
      <c r="D23" s="72">
        <v>24.749318316104684</v>
      </c>
      <c r="E23" s="25">
        <f t="shared" si="2"/>
        <v>24.875388670119563</v>
      </c>
      <c r="F23" s="25">
        <f>1/25</f>
        <v>0.04</v>
      </c>
      <c r="G23" s="25">
        <f t="shared" ref="G23" si="3">LOG(F23)</f>
        <v>-1.3979400086720375</v>
      </c>
    </row>
    <row r="24" spans="1:7" x14ac:dyDescent="0.2">
      <c r="A24" s="33" t="s">
        <v>38</v>
      </c>
      <c r="B24" s="72">
        <v>29.593571509021558</v>
      </c>
      <c r="C24" s="72">
        <v>29.365589044385537</v>
      </c>
      <c r="D24" s="72">
        <v>29.204244560748464</v>
      </c>
      <c r="E24" s="25">
        <f t="shared" si="2"/>
        <v>29.387801704718516</v>
      </c>
      <c r="F24" s="25">
        <v>1.6000000000000001E-3</v>
      </c>
      <c r="G24" s="25">
        <f>LOG(F24)</f>
        <v>-2.795880017344075</v>
      </c>
    </row>
    <row r="25" spans="1:7" ht="16" thickBot="1" x14ac:dyDescent="0.25">
      <c r="A25" s="23"/>
      <c r="B25" s="23"/>
      <c r="C25" s="23"/>
      <c r="D25" s="23"/>
      <c r="E25" s="56"/>
      <c r="F25" s="23"/>
      <c r="G25" s="23"/>
    </row>
    <row r="26" spans="1:7" ht="16" thickBot="1" x14ac:dyDescent="0.25">
      <c r="A26" s="23"/>
      <c r="B26" s="23"/>
      <c r="C26" s="23"/>
      <c r="D26" s="23"/>
      <c r="E26" s="23"/>
      <c r="F26" s="57"/>
      <c r="G26" s="58"/>
    </row>
    <row r="27" spans="1:7" x14ac:dyDescent="0.2">
      <c r="A27" s="23"/>
      <c r="B27" s="23"/>
      <c r="C27" s="23"/>
      <c r="D27" s="23"/>
      <c r="E27" s="23"/>
      <c r="F27" s="56"/>
      <c r="G27" s="56"/>
    </row>
    <row r="28" spans="1:7" x14ac:dyDescent="0.2">
      <c r="A28" s="23"/>
      <c r="B28" s="23"/>
      <c r="C28" s="23"/>
      <c r="D28" s="23"/>
      <c r="E28" s="23"/>
      <c r="F28" s="63" t="s">
        <v>40</v>
      </c>
      <c r="G28" s="64">
        <f>SLOPE(E21:E24, G21:G24)</f>
        <v>-3.4841336327787382</v>
      </c>
    </row>
    <row r="29" spans="1:7" x14ac:dyDescent="0.2">
      <c r="A29" s="23"/>
      <c r="B29" s="23"/>
      <c r="C29" s="23"/>
      <c r="D29" s="23"/>
      <c r="E29" s="23"/>
      <c r="F29" s="57" t="s">
        <v>41</v>
      </c>
      <c r="G29" s="65">
        <f>RSQ(E21:E24,G21:G24)</f>
        <v>0.9915376366856532</v>
      </c>
    </row>
    <row r="30" spans="1:7" x14ac:dyDescent="0.2">
      <c r="A30" s="23"/>
      <c r="B30" s="23"/>
      <c r="C30" s="23"/>
      <c r="D30" s="23"/>
      <c r="E30" s="23" t="s">
        <v>42</v>
      </c>
      <c r="F30" s="66" t="s">
        <v>43</v>
      </c>
      <c r="G30" s="67">
        <f>(10^(-1/G28)-1)*100</f>
        <v>93.649061974183482</v>
      </c>
    </row>
    <row r="31" spans="1:7" x14ac:dyDescent="0.2">
      <c r="A31" s="23"/>
      <c r="B31" s="23"/>
      <c r="C31" s="23"/>
      <c r="D31" s="23"/>
      <c r="E31" s="23"/>
      <c r="F31" s="56"/>
      <c r="G31" s="56"/>
    </row>
    <row r="36" spans="1:7" x14ac:dyDescent="0.2">
      <c r="A36" s="135" t="s">
        <v>11</v>
      </c>
      <c r="B36" s="135"/>
      <c r="C36" s="135"/>
    </row>
    <row r="37" spans="1:7" x14ac:dyDescent="0.2">
      <c r="A37" s="21" t="s">
        <v>21</v>
      </c>
      <c r="B37" s="21" t="s">
        <v>22</v>
      </c>
      <c r="C37" s="21" t="s">
        <v>23</v>
      </c>
      <c r="D37" s="21" t="s">
        <v>24</v>
      </c>
      <c r="E37" s="21" t="s">
        <v>25</v>
      </c>
      <c r="F37" s="21" t="s">
        <v>26</v>
      </c>
      <c r="G37" s="21" t="s">
        <v>27</v>
      </c>
    </row>
    <row r="38" spans="1:7" x14ac:dyDescent="0.2">
      <c r="A38" s="23">
        <v>1</v>
      </c>
      <c r="B38" s="77">
        <v>21.572233451824737</v>
      </c>
      <c r="C38" s="77">
        <v>21.901789998723714</v>
      </c>
      <c r="D38" s="77">
        <v>21.791588623036333</v>
      </c>
      <c r="E38" s="25">
        <f>AVERAGE(B38:D38)</f>
        <v>21.755204024528258</v>
      </c>
      <c r="F38" s="25">
        <v>1</v>
      </c>
      <c r="G38" s="25">
        <f>LOG(F38)</f>
        <v>0</v>
      </c>
    </row>
    <row r="39" spans="1:7" x14ac:dyDescent="0.2">
      <c r="A39" s="33" t="s">
        <v>35</v>
      </c>
      <c r="B39" s="77">
        <v>24.303022610199903</v>
      </c>
      <c r="C39" s="77">
        <v>24.418424123460213</v>
      </c>
      <c r="D39" s="77">
        <v>23.884650865915354</v>
      </c>
      <c r="E39" s="25">
        <f t="shared" ref="E39:E41" si="4">AVERAGE(B39:D39)</f>
        <v>24.202032533191822</v>
      </c>
      <c r="F39" s="25">
        <f>1/5</f>
        <v>0.2</v>
      </c>
      <c r="G39" s="25">
        <f>LOG(F39)</f>
        <v>-0.69897000433601875</v>
      </c>
    </row>
    <row r="40" spans="1:7" x14ac:dyDescent="0.2">
      <c r="A40" s="33" t="s">
        <v>36</v>
      </c>
      <c r="B40" s="77">
        <v>26.764055525938041</v>
      </c>
      <c r="C40" s="77">
        <v>26.75525311788067</v>
      </c>
      <c r="D40" s="77">
        <v>27.529686265568401</v>
      </c>
      <c r="E40" s="25">
        <f t="shared" si="4"/>
        <v>27.016331636462372</v>
      </c>
      <c r="F40" s="25">
        <f>1/25</f>
        <v>0.04</v>
      </c>
      <c r="G40" s="25">
        <f t="shared" ref="G40" si="5">LOG(F40)</f>
        <v>-1.3979400086720375</v>
      </c>
    </row>
    <row r="41" spans="1:7" x14ac:dyDescent="0.2">
      <c r="A41" s="33" t="s">
        <v>38</v>
      </c>
      <c r="B41" s="77">
        <v>31.652562596100736</v>
      </c>
      <c r="C41" s="77">
        <v>31.200754182232586</v>
      </c>
      <c r="D41" s="77">
        <v>31.63515842468496</v>
      </c>
      <c r="E41" s="25">
        <f t="shared" si="4"/>
        <v>31.496158401006095</v>
      </c>
      <c r="F41" s="25">
        <v>1.6000000000000001E-3</v>
      </c>
      <c r="G41" s="25">
        <f>LOG(F41)</f>
        <v>-2.795880017344075</v>
      </c>
    </row>
    <row r="42" spans="1:7" ht="16" thickBot="1" x14ac:dyDescent="0.25">
      <c r="A42" s="23"/>
      <c r="B42" s="23"/>
      <c r="C42" s="23"/>
      <c r="D42" s="23"/>
      <c r="E42" s="56"/>
      <c r="F42" s="23"/>
      <c r="G42" s="23"/>
    </row>
    <row r="43" spans="1:7" ht="16" thickBot="1" x14ac:dyDescent="0.25">
      <c r="A43" s="23"/>
      <c r="B43" s="23"/>
      <c r="C43" s="23"/>
      <c r="D43" s="23"/>
      <c r="E43" s="23"/>
      <c r="F43" s="57"/>
      <c r="G43" s="58"/>
    </row>
    <row r="44" spans="1:7" x14ac:dyDescent="0.2">
      <c r="A44" s="23"/>
      <c r="B44" s="23"/>
      <c r="C44" s="23"/>
      <c r="D44" s="23"/>
      <c r="E44" s="23"/>
      <c r="F44" s="56"/>
      <c r="G44" s="56"/>
    </row>
    <row r="45" spans="1:7" x14ac:dyDescent="0.2">
      <c r="A45" s="23"/>
      <c r="B45" s="23"/>
      <c r="C45" s="23"/>
      <c r="D45" s="23"/>
      <c r="E45" s="23"/>
      <c r="F45" s="63" t="s">
        <v>40</v>
      </c>
      <c r="G45" s="64">
        <f>SLOPE(E38:E41, G38:G41)</f>
        <v>-3.4985859169633793</v>
      </c>
    </row>
    <row r="46" spans="1:7" x14ac:dyDescent="0.2">
      <c r="A46" s="23"/>
      <c r="B46" s="23"/>
      <c r="C46" s="23"/>
      <c r="D46" s="23"/>
      <c r="E46" s="23" t="s">
        <v>42</v>
      </c>
      <c r="F46" s="57" t="s">
        <v>41</v>
      </c>
      <c r="G46" s="65">
        <f>RSQ(E38:E41,G38:G41)</f>
        <v>0.99787575270152762</v>
      </c>
    </row>
    <row r="47" spans="1:7" x14ac:dyDescent="0.2">
      <c r="A47" s="23"/>
      <c r="B47" s="23"/>
      <c r="C47" s="23"/>
      <c r="D47" s="23"/>
      <c r="E47" s="23"/>
      <c r="F47" s="66" t="s">
        <v>43</v>
      </c>
      <c r="G47" s="67">
        <f>(10^(-1/G45)-1)*100</f>
        <v>93.121118347402572</v>
      </c>
    </row>
  </sheetData>
  <mergeCells count="4">
    <mergeCell ref="A36:C36"/>
    <mergeCell ref="A19:C19"/>
    <mergeCell ref="A1:C1"/>
    <mergeCell ref="A2:B2"/>
  </mergeCells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9D -Compilation Flag-IgG ratios</vt:lpstr>
      <vt:lpstr>Trial 1 Ct values</vt:lpstr>
      <vt:lpstr>Trial 2 Ct values</vt:lpstr>
      <vt:lpstr>Trial 3 Ct values</vt:lpstr>
      <vt:lpstr>PRIMER EFFICIENCY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Amélie</dc:creator>
  <cp:lastModifiedBy>Microsoft Office User</cp:lastModifiedBy>
  <dcterms:created xsi:type="dcterms:W3CDTF">2022-06-01T16:20:24Z</dcterms:created>
  <dcterms:modified xsi:type="dcterms:W3CDTF">2022-08-16T14:12:58Z</dcterms:modified>
</cp:coreProperties>
</file>