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hou\Dropbox\Sam\Win-Win\Submission_Figures\"/>
    </mc:Choice>
  </mc:AlternateContent>
  <xr:revisionPtr revIDLastSave="0" documentId="13_ncr:1_{332490AD-000E-4DE6-B05D-711B1C880F69}" xr6:coauthVersionLast="45" xr6:coauthVersionMax="45" xr10:uidLastSave="{00000000-0000-0000-0000-000000000000}"/>
  <bookViews>
    <workbookView xWindow="-660" yWindow="120" windowWidth="19548" windowHeight="12120" xr2:uid="{171094CB-941F-4442-9A6B-50CE030B32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7" i="1" l="1"/>
  <c r="O9" i="1" l="1"/>
  <c r="O43" i="1"/>
  <c r="O31" i="1"/>
  <c r="O20" i="1"/>
  <c r="N44" i="1"/>
  <c r="N43" i="1"/>
  <c r="N42" i="1"/>
  <c r="N41" i="1"/>
  <c r="N40" i="1"/>
  <c r="N39" i="1"/>
  <c r="N38" i="1"/>
  <c r="N37" i="1"/>
  <c r="N32" i="1"/>
  <c r="N31" i="1"/>
  <c r="N30" i="1"/>
  <c r="N29" i="1"/>
  <c r="N28" i="1"/>
  <c r="N27" i="1"/>
  <c r="N26" i="1"/>
  <c r="N25" i="1"/>
  <c r="N21" i="1"/>
  <c r="N20" i="1"/>
  <c r="N19" i="1"/>
  <c r="N18" i="1"/>
  <c r="N17" i="1"/>
  <c r="N16" i="1"/>
  <c r="N15" i="1"/>
  <c r="N14" i="1"/>
  <c r="N10" i="1"/>
  <c r="N9" i="1"/>
  <c r="N8" i="1"/>
  <c r="N7" i="1"/>
  <c r="N6" i="1"/>
  <c r="N5" i="1"/>
  <c r="N4" i="1"/>
  <c r="N3" i="1"/>
  <c r="M39" i="1" l="1"/>
  <c r="M44" i="1"/>
  <c r="M43" i="1"/>
  <c r="M42" i="1"/>
  <c r="M41" i="1"/>
  <c r="M40" i="1"/>
  <c r="M38" i="1"/>
  <c r="M37" i="1"/>
  <c r="M32" i="1"/>
  <c r="M31" i="1"/>
  <c r="M30" i="1"/>
  <c r="M29" i="1"/>
  <c r="M28" i="1"/>
  <c r="M27" i="1"/>
  <c r="M26" i="1"/>
  <c r="M25" i="1"/>
  <c r="M21" i="1"/>
  <c r="M20" i="1"/>
  <c r="M19" i="1"/>
  <c r="M18" i="1"/>
  <c r="M17" i="1"/>
  <c r="M16" i="1"/>
  <c r="M15" i="1"/>
  <c r="M14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<sst xmlns="http://schemas.openxmlformats.org/spreadsheetml/2006/main" count="106" uniqueCount="23">
  <si>
    <t>anc/ecm21</t>
  </si>
  <si>
    <t>cell/mL</t>
  </si>
  <si>
    <t>2*SD</t>
  </si>
  <si>
    <t>#2</t>
  </si>
  <si>
    <t>hrs</t>
  </si>
  <si>
    <t>[total]</t>
  </si>
  <si>
    <t>[dead]</t>
  </si>
  <si>
    <t>[Live]</t>
  </si>
  <si>
    <t>[R]</t>
  </si>
  <si>
    <t>[B]</t>
  </si>
  <si>
    <t>[R]/[B]</t>
  </si>
  <si>
    <t>T2= 8 hr</t>
  </si>
  <si>
    <t>#3</t>
  </si>
  <si>
    <t>#6</t>
  </si>
  <si>
    <t>#7</t>
  </si>
  <si>
    <t>Problems in this reactor with bubbler attachment</t>
  </si>
  <si>
    <t>[R] ecm21</t>
  </si>
  <si>
    <t>[B] anc</t>
  </si>
  <si>
    <t>ln(ratio)</t>
  </si>
  <si>
    <t>mutant-anc</t>
  </si>
  <si>
    <t>fitness difference (/hr)</t>
  </si>
  <si>
    <t>Ave:</t>
  </si>
  <si>
    <t>2std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</si>
</sst>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1" fontId="2" fillId="0" borderId="0" xfId="0" applyNumberFormat="1" applyFont="1" applyFill="1" applyAlignment="1">
      <alignment horizontal="center"/>
    </xf>
    <xf numFmtId="0" fontId="1" fillId="0" borderId="0" xfId="0" applyFont="1"/>
    <xf numFmtId="165" fontId="0" fillId="0" borderId="0" xfId="0" applyNumberFormat="1"/>
    <xf numFmtId="165" fontId="0" fillId="0" borderId="0" xfId="0" applyNumberForma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1" fillId="2" borderId="0" xfId="0" applyFont="1" applyFill="1"/>
    <xf numFmtId="165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4" fontId="2" fillId="2" borderId="0" xfId="0" applyNumberFormat="1" applyFont="1" applyFill="1"/>
    <xf numFmtId="164" fontId="3" fillId="2" borderId="0" xfId="0" applyNumberFormat="1" applyFont="1" applyFill="1"/>
    <xf numFmtId="0" fontId="1" fillId="0" borderId="0" xfId="0" applyFont="1" applyFill="1"/>
    <xf numFmtId="165" fontId="0" fillId="0" borderId="0" xfId="0" applyNumberFormat="1" applyFill="1"/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2" fontId="0" fillId="0" borderId="0" xfId="0" applyNumberFormat="1" applyFill="1"/>
    <xf numFmtId="166" fontId="1" fillId="0" borderId="0" xfId="0" applyNumberFormat="1" applyFont="1"/>
    <xf numFmtId="166" fontId="0" fillId="0" borderId="0" xfId="0" applyNumberFormat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D581-EE9F-453A-900C-04D3BCE5EF4F}">
  <dimension ref="A1:O48"/>
  <sheetViews>
    <sheetView tabSelected="1" topLeftCell="A21" workbookViewId="0">
      <selection activeCell="Q24" sqref="Q24"/>
    </sheetView>
  </sheetViews>
  <sheetFormatPr defaultRowHeight="14.4" x14ac:dyDescent="0.3"/>
  <cols>
    <col min="2" max="2" width="9.109375" style="11"/>
    <col min="6" max="7" width="9.109375" style="1"/>
    <col min="13" max="13" width="9.109375" style="11"/>
    <col min="14" max="14" width="9.109375" style="20"/>
    <col min="15" max="15" width="9.109375" style="23"/>
  </cols>
  <sheetData>
    <row r="1" spans="1:15" s="5" customFormat="1" x14ac:dyDescent="0.3">
      <c r="A1" s="5" t="s">
        <v>11</v>
      </c>
      <c r="B1" s="9" t="s">
        <v>0</v>
      </c>
      <c r="C1" s="5" t="s">
        <v>1</v>
      </c>
      <c r="D1" s="5" t="s">
        <v>1</v>
      </c>
      <c r="E1" s="5" t="s">
        <v>1</v>
      </c>
      <c r="F1" s="15" t="s">
        <v>1</v>
      </c>
      <c r="G1" s="15" t="s">
        <v>1</v>
      </c>
      <c r="H1" s="5" t="s">
        <v>2</v>
      </c>
      <c r="I1" s="5" t="s">
        <v>2</v>
      </c>
      <c r="J1" s="5" t="s">
        <v>2</v>
      </c>
      <c r="K1" s="5" t="s">
        <v>2</v>
      </c>
      <c r="L1" s="5" t="s">
        <v>2</v>
      </c>
      <c r="M1" s="9"/>
      <c r="N1" s="19"/>
      <c r="O1" s="22" t="s">
        <v>19</v>
      </c>
    </row>
    <row r="2" spans="1:15" s="5" customFormat="1" x14ac:dyDescent="0.3">
      <c r="A2" s="5" t="s">
        <v>3</v>
      </c>
      <c r="B2" s="9" t="s">
        <v>4</v>
      </c>
      <c r="C2" s="5" t="s">
        <v>5</v>
      </c>
      <c r="D2" s="5" t="s">
        <v>6</v>
      </c>
      <c r="E2" s="5" t="s">
        <v>7</v>
      </c>
      <c r="F2" s="15" t="s">
        <v>16</v>
      </c>
      <c r="G2" s="15" t="s">
        <v>17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9" t="s">
        <v>10</v>
      </c>
      <c r="N2" s="19" t="s">
        <v>18</v>
      </c>
      <c r="O2" s="5" t="s">
        <v>20</v>
      </c>
    </row>
    <row r="3" spans="1:15" x14ac:dyDescent="0.3">
      <c r="A3">
        <v>0</v>
      </c>
      <c r="B3" s="12">
        <v>0</v>
      </c>
      <c r="C3" s="6">
        <v>4259604.2747264905</v>
      </c>
      <c r="D3" s="6">
        <v>5378.6883325042845</v>
      </c>
      <c r="E3" s="6">
        <v>4259604.2747264905</v>
      </c>
      <c r="F3" s="16">
        <v>456.16331691005303</v>
      </c>
      <c r="G3" s="16">
        <v>4183611.7671416467</v>
      </c>
      <c r="H3" s="6">
        <v>525316.19357184379</v>
      </c>
      <c r="I3" s="6">
        <v>1948.9281401869625</v>
      </c>
      <c r="J3" s="6">
        <v>525316.19357184379</v>
      </c>
      <c r="K3" s="6">
        <v>303.60503756663968</v>
      </c>
      <c r="L3" s="6">
        <v>525712.7589333019</v>
      </c>
      <c r="M3" s="10">
        <f>F3/G3</f>
        <v>1.0903576677281309E-4</v>
      </c>
      <c r="N3" s="20">
        <f>LN(M3)</f>
        <v>-9.1238345940294234</v>
      </c>
    </row>
    <row r="4" spans="1:15" x14ac:dyDescent="0.3">
      <c r="A4">
        <v>1</v>
      </c>
      <c r="B4" s="12">
        <v>9</v>
      </c>
      <c r="C4" s="6">
        <v>3690173.9884458417</v>
      </c>
      <c r="D4" s="6">
        <v>132982.11927422188</v>
      </c>
      <c r="E4" s="6">
        <v>3553638.8137933556</v>
      </c>
      <c r="F4" s="16">
        <v>4400.8577521990828</v>
      </c>
      <c r="G4" s="16">
        <v>3511601.4826274896</v>
      </c>
      <c r="H4" s="6">
        <v>327178.39838601329</v>
      </c>
      <c r="I4" s="6">
        <v>21571.751200803399</v>
      </c>
      <c r="J4" s="6">
        <v>308038.07598880806</v>
      </c>
      <c r="K4" s="6">
        <v>1213.25876845275</v>
      </c>
      <c r="L4" s="6">
        <v>289769.70618434635</v>
      </c>
      <c r="M4" s="10">
        <f t="shared" ref="M4:M10" si="0">F4/G4</f>
        <v>1.2532338233626169E-3</v>
      </c>
      <c r="N4" s="20">
        <f t="shared" ref="N4:N10" si="1">LN(M4)</f>
        <v>-6.6820280096537239</v>
      </c>
    </row>
    <row r="5" spans="1:15" x14ac:dyDescent="0.3">
      <c r="A5">
        <v>2</v>
      </c>
      <c r="B5" s="12">
        <v>17</v>
      </c>
      <c r="C5" s="6">
        <v>3094109.6175637422</v>
      </c>
      <c r="D5" s="6">
        <v>88216.669782034864</v>
      </c>
      <c r="E5" s="6">
        <v>3004594.6498943549</v>
      </c>
      <c r="F5" s="16">
        <v>105277.08554294429</v>
      </c>
      <c r="G5" s="16">
        <v>2867465.4448096459</v>
      </c>
      <c r="H5" s="6">
        <v>156305.56225193341</v>
      </c>
      <c r="I5" s="6">
        <v>1985.5933648803111</v>
      </c>
      <c r="J5" s="6">
        <v>168143.95784609078</v>
      </c>
      <c r="K5" s="6">
        <v>9437.6223150345613</v>
      </c>
      <c r="L5" s="6">
        <v>170783.35660684729</v>
      </c>
      <c r="M5" s="10">
        <f t="shared" si="0"/>
        <v>3.671433451220997E-2</v>
      </c>
      <c r="N5" s="20">
        <f t="shared" si="1"/>
        <v>-3.304588014016772</v>
      </c>
    </row>
    <row r="6" spans="1:15" x14ac:dyDescent="0.3">
      <c r="A6">
        <v>3</v>
      </c>
      <c r="B6" s="12">
        <v>20</v>
      </c>
      <c r="C6" s="6">
        <v>3118981.3895149622</v>
      </c>
      <c r="D6" s="6">
        <v>78401.183750207318</v>
      </c>
      <c r="E6" s="6">
        <v>3041758.8812108226</v>
      </c>
      <c r="F6" s="16">
        <v>269050.37577596697</v>
      </c>
      <c r="G6" s="16">
        <v>2680234.7219352019</v>
      </c>
      <c r="H6" s="6">
        <v>193089.1771990277</v>
      </c>
      <c r="I6" s="6">
        <v>7663.8568387430778</v>
      </c>
      <c r="J6" s="6">
        <v>190096.20127493088</v>
      </c>
      <c r="K6" s="6">
        <v>8396.4468845782012</v>
      </c>
      <c r="L6" s="6">
        <v>188829.7316347372</v>
      </c>
      <c r="M6" s="10">
        <f t="shared" si="0"/>
        <v>0.10038313942209708</v>
      </c>
      <c r="N6" s="20">
        <f t="shared" si="1"/>
        <v>-2.2987610198698665</v>
      </c>
    </row>
    <row r="7" spans="1:15" x14ac:dyDescent="0.3">
      <c r="A7">
        <v>4</v>
      </c>
      <c r="B7" s="12">
        <v>23.25</v>
      </c>
      <c r="C7" s="6">
        <v>3753868.6101437714</v>
      </c>
      <c r="D7" s="6">
        <v>75427.898184730671</v>
      </c>
      <c r="E7" s="6">
        <v>3679157.425581391</v>
      </c>
      <c r="F7" s="16">
        <v>713661.40431762603</v>
      </c>
      <c r="G7" s="16">
        <v>2716292.8502684943</v>
      </c>
      <c r="H7" s="6">
        <v>416235.65279197833</v>
      </c>
      <c r="I7" s="6">
        <v>8979.0909784339437</v>
      </c>
      <c r="J7" s="6">
        <v>429479.46403756703</v>
      </c>
      <c r="K7" s="6">
        <v>81095.417990465459</v>
      </c>
      <c r="L7" s="6">
        <v>333455.13851343823</v>
      </c>
      <c r="M7" s="10">
        <f t="shared" si="0"/>
        <v>0.26273360188209588</v>
      </c>
      <c r="N7" s="20">
        <f t="shared" si="1"/>
        <v>-1.3366146807555248</v>
      </c>
    </row>
    <row r="8" spans="1:15" x14ac:dyDescent="0.3">
      <c r="A8">
        <v>5</v>
      </c>
      <c r="B8" s="12">
        <v>26.25</v>
      </c>
      <c r="C8" s="6">
        <v>3845108.02737014</v>
      </c>
      <c r="D8" s="6">
        <v>82459.981495878892</v>
      </c>
      <c r="E8" s="6">
        <v>3760719.2805146324</v>
      </c>
      <c r="F8" s="16">
        <v>1388538.9619815464</v>
      </c>
      <c r="G8" s="16">
        <v>2346765.9351274455</v>
      </c>
      <c r="H8" s="6">
        <v>415189.08919008827</v>
      </c>
      <c r="I8" s="6">
        <v>8954.1602859538161</v>
      </c>
      <c r="J8" s="6">
        <v>395943.77420653502</v>
      </c>
      <c r="K8" s="6">
        <v>144665.62386630548</v>
      </c>
      <c r="L8" s="6">
        <v>256897.35411739664</v>
      </c>
      <c r="M8" s="10">
        <f t="shared" si="0"/>
        <v>0.59168191475650478</v>
      </c>
      <c r="N8" s="20">
        <f t="shared" si="1"/>
        <v>-0.52478609465336323</v>
      </c>
      <c r="O8" s="24"/>
    </row>
    <row r="9" spans="1:15" x14ac:dyDescent="0.3">
      <c r="A9">
        <v>6</v>
      </c>
      <c r="B9" s="12">
        <v>32</v>
      </c>
      <c r="C9" s="6">
        <v>3790863.6605793848</v>
      </c>
      <c r="D9" s="6">
        <v>102527.71188279886</v>
      </c>
      <c r="E9" s="6">
        <v>3685791.7553152805</v>
      </c>
      <c r="F9" s="16">
        <v>2399293.0240505096</v>
      </c>
      <c r="G9" s="16">
        <v>1256407.9811734639</v>
      </c>
      <c r="H9" s="6">
        <v>401635.77575838001</v>
      </c>
      <c r="I9" s="6">
        <v>18679.732692467427</v>
      </c>
      <c r="J9" s="6">
        <v>381023.58743092313</v>
      </c>
      <c r="K9" s="6">
        <v>232664.54293974672</v>
      </c>
      <c r="L9" s="6">
        <v>166692.59213226131</v>
      </c>
      <c r="M9" s="10">
        <f t="shared" si="0"/>
        <v>1.9096448446702881</v>
      </c>
      <c r="N9" s="20">
        <f t="shared" si="1"/>
        <v>0.64691727956978462</v>
      </c>
      <c r="O9" s="24">
        <f>SLOPE(N3:N9,B3:B9)</f>
        <v>0.32173286174008331</v>
      </c>
    </row>
    <row r="10" spans="1:15" x14ac:dyDescent="0.3">
      <c r="A10">
        <v>7</v>
      </c>
      <c r="B10" s="12">
        <v>44</v>
      </c>
      <c r="C10" s="6">
        <v>2633070.9822058305</v>
      </c>
      <c r="D10" s="6">
        <v>60692.467842901664</v>
      </c>
      <c r="E10" s="6">
        <v>2574205.348855576</v>
      </c>
      <c r="F10" s="16">
        <v>2311976.2785822926</v>
      </c>
      <c r="G10" s="16">
        <v>254265.75548874913</v>
      </c>
      <c r="H10" s="6">
        <v>286073.06866930303</v>
      </c>
      <c r="I10" s="6">
        <v>11851.460430951394</v>
      </c>
      <c r="J10" s="6">
        <v>268261.91668010259</v>
      </c>
      <c r="K10" s="6">
        <v>232861.92881176461</v>
      </c>
      <c r="L10" s="6">
        <v>43260.532666409061</v>
      </c>
      <c r="M10" s="10">
        <f t="shared" si="0"/>
        <v>9.0927552321712231</v>
      </c>
      <c r="N10" s="20">
        <f t="shared" si="1"/>
        <v>2.2074779681115091</v>
      </c>
    </row>
    <row r="12" spans="1:15" s="1" customFormat="1" x14ac:dyDescent="0.3">
      <c r="A12" s="5" t="s">
        <v>11</v>
      </c>
      <c r="B12" s="13" t="s">
        <v>0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2</v>
      </c>
      <c r="I12" s="2" t="s">
        <v>2</v>
      </c>
      <c r="J12" s="2" t="s">
        <v>2</v>
      </c>
      <c r="K12" s="3" t="s">
        <v>2</v>
      </c>
      <c r="L12" s="2" t="s">
        <v>2</v>
      </c>
      <c r="M12" s="17"/>
      <c r="N12" s="21"/>
      <c r="O12" s="24"/>
    </row>
    <row r="13" spans="1:15" s="1" customFormat="1" x14ac:dyDescent="0.3">
      <c r="A13" s="1" t="s">
        <v>12</v>
      </c>
      <c r="B13" s="13" t="s">
        <v>4</v>
      </c>
      <c r="C13" s="2" t="s">
        <v>5</v>
      </c>
      <c r="D13" s="4" t="s">
        <v>6</v>
      </c>
      <c r="E13" s="4" t="s">
        <v>7</v>
      </c>
      <c r="F13" s="15" t="s">
        <v>16</v>
      </c>
      <c r="G13" s="15" t="s">
        <v>17</v>
      </c>
      <c r="H13" s="2" t="s">
        <v>5</v>
      </c>
      <c r="I13" s="4" t="s">
        <v>6</v>
      </c>
      <c r="J13" s="4" t="s">
        <v>7</v>
      </c>
      <c r="K13" s="3" t="s">
        <v>8</v>
      </c>
      <c r="L13" s="4" t="s">
        <v>9</v>
      </c>
      <c r="M13" s="18" t="s">
        <v>10</v>
      </c>
      <c r="N13" s="21"/>
      <c r="O13" s="24"/>
    </row>
    <row r="14" spans="1:15" s="1" customFormat="1" x14ac:dyDescent="0.3">
      <c r="A14" s="1">
        <v>0</v>
      </c>
      <c r="B14" s="14">
        <v>0</v>
      </c>
      <c r="C14" s="7">
        <v>4346512.264087351</v>
      </c>
      <c r="D14" s="7">
        <v>9378.1439117195969</v>
      </c>
      <c r="E14" s="7">
        <v>4336399.1034165695</v>
      </c>
      <c r="F14" s="7">
        <v>457.74609430881037</v>
      </c>
      <c r="G14" s="7">
        <v>4296773.9980468322</v>
      </c>
      <c r="H14" s="7">
        <v>508042.54626506107</v>
      </c>
      <c r="I14" s="7">
        <v>4043.5620703128952</v>
      </c>
      <c r="J14" s="7">
        <v>525389.22630763904</v>
      </c>
      <c r="K14" s="7">
        <v>1122.97643051145</v>
      </c>
      <c r="L14" s="7">
        <v>520596.45994042145</v>
      </c>
      <c r="M14" s="10">
        <f t="shared" ref="M14:M21" si="2">F14/G14</f>
        <v>1.0653250427341215E-4</v>
      </c>
      <c r="N14" s="20">
        <f t="shared" ref="N14:N21" si="3">LN(M14)</f>
        <v>-9.1470604149350123</v>
      </c>
      <c r="O14" s="24"/>
    </row>
    <row r="15" spans="1:15" s="1" customFormat="1" x14ac:dyDescent="0.3">
      <c r="A15" s="1">
        <v>1</v>
      </c>
      <c r="B15" s="14">
        <v>9</v>
      </c>
      <c r="C15" s="8">
        <v>3646658.1394081376</v>
      </c>
      <c r="D15" s="8">
        <v>92842.028931286972</v>
      </c>
      <c r="E15" s="8">
        <v>3551826.8669712711</v>
      </c>
      <c r="F15" s="8">
        <v>3844.7758446588459</v>
      </c>
      <c r="G15" s="8">
        <v>3514795.0663381591</v>
      </c>
      <c r="H15" s="8">
        <v>424137.92482479825</v>
      </c>
      <c r="I15" s="8">
        <v>10510.243358009047</v>
      </c>
      <c r="J15" s="8">
        <v>420836.68997172185</v>
      </c>
      <c r="K15" s="8">
        <v>773.88559134862237</v>
      </c>
      <c r="L15" s="8">
        <v>407948.23230517638</v>
      </c>
      <c r="M15" s="10">
        <f t="shared" si="2"/>
        <v>1.0938833622139094E-3</v>
      </c>
      <c r="N15" s="20">
        <f t="shared" si="3"/>
        <v>-6.8180211965584476</v>
      </c>
      <c r="O15" s="24"/>
    </row>
    <row r="16" spans="1:15" s="1" customFormat="1" x14ac:dyDescent="0.3">
      <c r="A16" s="1">
        <v>2</v>
      </c>
      <c r="B16" s="14">
        <v>17</v>
      </c>
      <c r="C16" s="8">
        <v>3278456.3913484975</v>
      </c>
      <c r="D16" s="8">
        <v>89532.289276862022</v>
      </c>
      <c r="E16" s="8">
        <v>3179267.5268783201</v>
      </c>
      <c r="F16" s="8">
        <v>100156.46293766935</v>
      </c>
      <c r="G16" s="8">
        <v>3041476.3086095373</v>
      </c>
      <c r="H16" s="8">
        <v>322668.30191172025</v>
      </c>
      <c r="I16" s="8">
        <v>4536.6583791682542</v>
      </c>
      <c r="J16" s="8">
        <v>322766.70047954505</v>
      </c>
      <c r="K16" s="8">
        <v>15110.865528559118</v>
      </c>
      <c r="L16" s="8">
        <v>340708.30974928569</v>
      </c>
      <c r="M16" s="10">
        <f t="shared" si="2"/>
        <v>3.2930213085716122E-2</v>
      </c>
      <c r="N16" s="20">
        <f t="shared" si="3"/>
        <v>-3.4133647117458015</v>
      </c>
      <c r="O16" s="24"/>
    </row>
    <row r="17" spans="1:15" s="1" customFormat="1" x14ac:dyDescent="0.3">
      <c r="A17" s="1">
        <v>3</v>
      </c>
      <c r="B17" s="14">
        <v>20</v>
      </c>
      <c r="C17" s="8">
        <v>3422836.4536243314</v>
      </c>
      <c r="D17" s="8">
        <v>80409.697058303529</v>
      </c>
      <c r="E17" s="8">
        <v>3334315.4160495442</v>
      </c>
      <c r="F17" s="8">
        <v>279040.50640555058</v>
      </c>
      <c r="G17" s="8">
        <v>3004779.0677816365</v>
      </c>
      <c r="H17" s="8">
        <v>311174.89339986484</v>
      </c>
      <c r="I17" s="8">
        <v>5154.1661552529504</v>
      </c>
      <c r="J17" s="8">
        <v>309370.67739815271</v>
      </c>
      <c r="K17" s="8">
        <v>21776.676255507122</v>
      </c>
      <c r="L17" s="8">
        <v>285988.35937058274</v>
      </c>
      <c r="M17" s="10">
        <f t="shared" si="2"/>
        <v>9.2865565191639923E-2</v>
      </c>
      <c r="N17" s="20">
        <f t="shared" si="3"/>
        <v>-2.3766023671971364</v>
      </c>
      <c r="O17" s="24"/>
    </row>
    <row r="18" spans="1:15" s="1" customFormat="1" x14ac:dyDescent="0.3">
      <c r="A18" s="1">
        <v>4</v>
      </c>
      <c r="B18" s="14">
        <v>23.25</v>
      </c>
      <c r="C18" s="8">
        <v>3931810.975871332</v>
      </c>
      <c r="D18" s="8">
        <v>80374.993208621032</v>
      </c>
      <c r="E18" s="8">
        <v>3853472.8545545884</v>
      </c>
      <c r="F18" s="8">
        <v>761274.33061484154</v>
      </c>
      <c r="G18" s="8">
        <v>2942010.8921706523</v>
      </c>
      <c r="H18" s="8">
        <v>218105.40171401453</v>
      </c>
      <c r="I18" s="8">
        <v>13216.106725220481</v>
      </c>
      <c r="J18" s="8">
        <v>227454.35383115688</v>
      </c>
      <c r="K18" s="8">
        <v>25225.015334223128</v>
      </c>
      <c r="L18" s="8">
        <v>194538.02405855036</v>
      </c>
      <c r="M18" s="10">
        <f t="shared" si="2"/>
        <v>0.25875986137262869</v>
      </c>
      <c r="N18" s="20">
        <f t="shared" si="3"/>
        <v>-1.3518548235437478</v>
      </c>
      <c r="O18" s="24"/>
    </row>
    <row r="19" spans="1:15" s="1" customFormat="1" x14ac:dyDescent="0.3">
      <c r="A19" s="1">
        <v>5</v>
      </c>
      <c r="B19" s="14">
        <v>26.25</v>
      </c>
      <c r="C19" s="7">
        <v>4531643.1140490435</v>
      </c>
      <c r="D19" s="7">
        <v>91934.59652242258</v>
      </c>
      <c r="E19" s="7">
        <v>4440065.89379026</v>
      </c>
      <c r="F19" s="7">
        <v>1616561.6076606903</v>
      </c>
      <c r="G19" s="7">
        <v>2795339.4059991059</v>
      </c>
      <c r="H19" s="7">
        <v>735041.7072395985</v>
      </c>
      <c r="I19" s="7">
        <v>7863.5995981117076</v>
      </c>
      <c r="J19" s="7">
        <v>728636.43145571405</v>
      </c>
      <c r="K19" s="7">
        <v>277753.06627925351</v>
      </c>
      <c r="L19" s="7">
        <v>443560.82832288032</v>
      </c>
      <c r="M19" s="10">
        <f t="shared" si="2"/>
        <v>0.57830602043936818</v>
      </c>
      <c r="N19" s="20">
        <f t="shared" si="3"/>
        <v>-0.54765210329050418</v>
      </c>
      <c r="O19" s="24"/>
    </row>
    <row r="20" spans="1:15" s="1" customFormat="1" x14ac:dyDescent="0.3">
      <c r="A20" s="1">
        <v>6</v>
      </c>
      <c r="B20" s="14">
        <v>32</v>
      </c>
      <c r="C20" s="7">
        <v>4719499.4426790345</v>
      </c>
      <c r="D20" s="7">
        <v>157708.15378997257</v>
      </c>
      <c r="E20" s="7">
        <v>4562025.4168754527</v>
      </c>
      <c r="F20" s="7">
        <v>2693111.3571588332</v>
      </c>
      <c r="G20" s="7">
        <v>1837419.2545559024</v>
      </c>
      <c r="H20" s="7">
        <v>338586.39167570329</v>
      </c>
      <c r="I20" s="7">
        <v>6567.9948298479121</v>
      </c>
      <c r="J20" s="7">
        <v>329269.60651504889</v>
      </c>
      <c r="K20" s="7">
        <v>192047.18650183856</v>
      </c>
      <c r="L20" s="7">
        <v>138335.68752065956</v>
      </c>
      <c r="M20" s="10">
        <f t="shared" si="2"/>
        <v>1.4657032413703253</v>
      </c>
      <c r="N20" s="20">
        <f t="shared" si="3"/>
        <v>0.38233515553146258</v>
      </c>
      <c r="O20" s="24">
        <f>SLOPE(N14:N20,B14:B20)</f>
        <v>0.31854060952020719</v>
      </c>
    </row>
    <row r="21" spans="1:15" s="1" customFormat="1" x14ac:dyDescent="0.3">
      <c r="A21" s="1">
        <v>7</v>
      </c>
      <c r="B21" s="14">
        <v>44</v>
      </c>
      <c r="C21" s="7">
        <v>2993997.5764063983</v>
      </c>
      <c r="D21" s="7">
        <v>69757.842704342867</v>
      </c>
      <c r="E21" s="7">
        <v>2920140.4050011518</v>
      </c>
      <c r="F21" s="7">
        <v>2552793.5729551967</v>
      </c>
      <c r="G21" s="7">
        <v>353961.10575337068</v>
      </c>
      <c r="H21" s="7">
        <v>462344.06650631264</v>
      </c>
      <c r="I21" s="7">
        <v>7732.2043391492343</v>
      </c>
      <c r="J21" s="7">
        <v>467578.65474363696</v>
      </c>
      <c r="K21" s="7">
        <v>388733.14166003413</v>
      </c>
      <c r="L21" s="7">
        <v>57522.252283899652</v>
      </c>
      <c r="M21" s="10">
        <f t="shared" si="2"/>
        <v>7.2120736755012445</v>
      </c>
      <c r="N21" s="20">
        <f t="shared" si="3"/>
        <v>1.97575652097126</v>
      </c>
      <c r="O21" s="24"/>
    </row>
    <row r="23" spans="1:15" x14ac:dyDescent="0.3">
      <c r="A23" s="5" t="s">
        <v>11</v>
      </c>
      <c r="B23" s="9" t="s">
        <v>0</v>
      </c>
      <c r="C23" s="5" t="s">
        <v>1</v>
      </c>
      <c r="D23" s="5" t="s">
        <v>1</v>
      </c>
      <c r="E23" s="5" t="s">
        <v>1</v>
      </c>
      <c r="F23" s="15" t="s">
        <v>1</v>
      </c>
      <c r="G23" s="15" t="s">
        <v>1</v>
      </c>
      <c r="H23" s="5" t="s">
        <v>2</v>
      </c>
      <c r="I23" s="5" t="s">
        <v>2</v>
      </c>
      <c r="J23" s="5" t="s">
        <v>2</v>
      </c>
      <c r="K23" s="5" t="s">
        <v>2</v>
      </c>
      <c r="L23" s="5" t="s">
        <v>2</v>
      </c>
      <c r="M23" s="9"/>
    </row>
    <row r="24" spans="1:15" x14ac:dyDescent="0.3">
      <c r="A24" s="5" t="s">
        <v>13</v>
      </c>
      <c r="B24" s="9" t="s">
        <v>4</v>
      </c>
      <c r="C24" s="5" t="s">
        <v>5</v>
      </c>
      <c r="D24" s="5" t="s">
        <v>6</v>
      </c>
      <c r="E24" s="5" t="s">
        <v>7</v>
      </c>
      <c r="F24" s="15" t="s">
        <v>16</v>
      </c>
      <c r="G24" s="15" t="s">
        <v>17</v>
      </c>
      <c r="H24" s="5" t="s">
        <v>5</v>
      </c>
      <c r="I24" s="5" t="s">
        <v>6</v>
      </c>
      <c r="J24" s="5" t="s">
        <v>7</v>
      </c>
      <c r="K24" s="5" t="s">
        <v>8</v>
      </c>
      <c r="L24" s="5" t="s">
        <v>9</v>
      </c>
      <c r="M24" s="9" t="s">
        <v>10</v>
      </c>
    </row>
    <row r="25" spans="1:15" x14ac:dyDescent="0.3">
      <c r="A25">
        <v>0</v>
      </c>
      <c r="B25" s="12">
        <v>0</v>
      </c>
      <c r="C25" s="6">
        <v>1307446.5592062725</v>
      </c>
      <c r="D25" s="6">
        <v>4755.8671229357069</v>
      </c>
      <c r="E25" s="6">
        <v>1302595.5242717622</v>
      </c>
      <c r="F25" s="16">
        <v>146.14867707389243</v>
      </c>
      <c r="G25" s="16">
        <v>1285586.0205490475</v>
      </c>
      <c r="H25" s="6">
        <v>67660.657847381619</v>
      </c>
      <c r="I25" s="6">
        <v>582.82199888158414</v>
      </c>
      <c r="J25" s="6">
        <v>67485.965974804392</v>
      </c>
      <c r="K25" s="6">
        <v>142.44874409591861</v>
      </c>
      <c r="L25" s="6">
        <v>60014.145024853795</v>
      </c>
      <c r="M25" s="10">
        <f t="shared" ref="M25:M32" si="4">F25/G25</f>
        <v>1.1368253445341239E-4</v>
      </c>
      <c r="N25" s="20">
        <f t="shared" ref="N25:N32" si="5">LN(M25)</f>
        <v>-9.0821007797950593</v>
      </c>
    </row>
    <row r="26" spans="1:15" x14ac:dyDescent="0.3">
      <c r="A26">
        <v>1</v>
      </c>
      <c r="B26" s="12">
        <v>9</v>
      </c>
      <c r="C26" s="6">
        <v>3725420.3562817327</v>
      </c>
      <c r="D26" s="6">
        <v>84753.004773203415</v>
      </c>
      <c r="E26" s="6">
        <v>3640887.0961199356</v>
      </c>
      <c r="F26" s="16">
        <v>2202.3903981152735</v>
      </c>
      <c r="G26" s="16">
        <v>3500080.6381562157</v>
      </c>
      <c r="H26" s="6">
        <v>296827.69155692344</v>
      </c>
      <c r="I26" s="6">
        <v>1283.6572826568799</v>
      </c>
      <c r="J26" s="6">
        <v>295580.73645972088</v>
      </c>
      <c r="K26" s="6">
        <v>1269.9798440601453</v>
      </c>
      <c r="L26" s="6">
        <v>307928.58733351034</v>
      </c>
      <c r="M26" s="10">
        <f t="shared" si="4"/>
        <v>6.2923990210564298E-4</v>
      </c>
      <c r="N26" s="20">
        <f t="shared" si="5"/>
        <v>-7.3709979715855285</v>
      </c>
    </row>
    <row r="27" spans="1:15" x14ac:dyDescent="0.3">
      <c r="A27">
        <v>2</v>
      </c>
      <c r="B27" s="12">
        <v>17</v>
      </c>
      <c r="C27" s="6">
        <v>2990353.8264209549</v>
      </c>
      <c r="D27" s="6">
        <v>87583.260544292119</v>
      </c>
      <c r="E27" s="6">
        <v>2896266.6372356331</v>
      </c>
      <c r="F27" s="16">
        <v>49533.040408170775</v>
      </c>
      <c r="G27" s="16">
        <v>2814930.2680448978</v>
      </c>
      <c r="H27" s="6">
        <v>273965.86465537001</v>
      </c>
      <c r="I27" s="6">
        <v>12558.267925288777</v>
      </c>
      <c r="J27" s="6">
        <v>243143.06029354662</v>
      </c>
      <c r="K27" s="6">
        <v>7512.4163453697847</v>
      </c>
      <c r="L27" s="6">
        <v>275033.28461187729</v>
      </c>
      <c r="M27" s="10">
        <f t="shared" si="4"/>
        <v>1.7596542610831285E-2</v>
      </c>
      <c r="N27" s="20">
        <f t="shared" si="5"/>
        <v>-4.0400528388018033</v>
      </c>
    </row>
    <row r="28" spans="1:15" x14ac:dyDescent="0.3">
      <c r="A28">
        <v>3</v>
      </c>
      <c r="B28" s="12">
        <v>20</v>
      </c>
      <c r="C28" s="6">
        <v>3084956.0755578815</v>
      </c>
      <c r="D28" s="6">
        <v>97878.106921236307</v>
      </c>
      <c r="E28" s="6">
        <v>2985426.5158088952</v>
      </c>
      <c r="F28" s="16">
        <v>116814.2643766205</v>
      </c>
      <c r="G28" s="16">
        <v>2816246.4029650949</v>
      </c>
      <c r="H28" s="6">
        <v>367983.23635517346</v>
      </c>
      <c r="I28" s="6">
        <v>15646.556514892312</v>
      </c>
      <c r="J28" s="6">
        <v>353069.00323455757</v>
      </c>
      <c r="K28" s="6">
        <v>15267.249974521481</v>
      </c>
      <c r="L28" s="6">
        <v>345089.96241577825</v>
      </c>
      <c r="M28" s="10">
        <f t="shared" si="4"/>
        <v>4.1478708771232588E-2</v>
      </c>
      <c r="N28" s="20">
        <f t="shared" si="5"/>
        <v>-3.1825750250534317</v>
      </c>
    </row>
    <row r="29" spans="1:15" x14ac:dyDescent="0.3">
      <c r="A29">
        <v>4</v>
      </c>
      <c r="B29" s="12">
        <v>23.25</v>
      </c>
      <c r="C29" s="6">
        <v>3715927.1482703835</v>
      </c>
      <c r="D29" s="6">
        <v>111966.75223077863</v>
      </c>
      <c r="E29" s="6">
        <v>3599804.4248869331</v>
      </c>
      <c r="F29" s="16">
        <v>368292.38479403494</v>
      </c>
      <c r="G29" s="16">
        <v>3013079.0856863461</v>
      </c>
      <c r="H29" s="6">
        <v>112029.71995980518</v>
      </c>
      <c r="I29" s="6">
        <v>7518.163703548099</v>
      </c>
      <c r="J29" s="6">
        <v>117878.63049740851</v>
      </c>
      <c r="K29" s="6">
        <v>23077.073465958631</v>
      </c>
      <c r="L29" s="6">
        <v>112029.71995980518</v>
      </c>
      <c r="M29" s="10">
        <f t="shared" si="4"/>
        <v>0.12223123732251522</v>
      </c>
      <c r="N29" s="20">
        <f t="shared" si="5"/>
        <v>-2.101840640340535</v>
      </c>
    </row>
    <row r="30" spans="1:15" x14ac:dyDescent="0.3">
      <c r="A30">
        <v>5</v>
      </c>
      <c r="B30" s="12">
        <v>26.25</v>
      </c>
      <c r="C30" s="6">
        <v>3869393.2435402777</v>
      </c>
      <c r="D30" s="6">
        <v>121882.30864773209</v>
      </c>
      <c r="E30" s="6">
        <v>3748857.1743872873</v>
      </c>
      <c r="F30" s="16">
        <v>880973.41599772079</v>
      </c>
      <c r="G30" s="16">
        <v>2836088.939060159</v>
      </c>
      <c r="H30" s="6">
        <v>356572.80185796035</v>
      </c>
      <c r="I30" s="6">
        <v>13397.982242228873</v>
      </c>
      <c r="J30" s="6">
        <v>354739.15174642199</v>
      </c>
      <c r="K30" s="6">
        <v>87781.503073361848</v>
      </c>
      <c r="L30" s="6">
        <v>274067.75000241376</v>
      </c>
      <c r="M30" s="10">
        <f t="shared" si="4"/>
        <v>0.31062968578470013</v>
      </c>
      <c r="N30" s="20">
        <f t="shared" si="5"/>
        <v>-1.1691537972238542</v>
      </c>
      <c r="O30" s="24"/>
    </row>
    <row r="31" spans="1:15" x14ac:dyDescent="0.3">
      <c r="A31">
        <v>6</v>
      </c>
      <c r="B31" s="12">
        <v>32</v>
      </c>
      <c r="C31" s="6">
        <v>4344619.4252614323</v>
      </c>
      <c r="D31" s="6">
        <v>166663.32912183326</v>
      </c>
      <c r="E31" s="6">
        <v>4181649.8372077979</v>
      </c>
      <c r="F31" s="16">
        <v>2186336.3950299267</v>
      </c>
      <c r="G31" s="16">
        <v>1950207.2785466129</v>
      </c>
      <c r="H31" s="6">
        <v>118376.5848994142</v>
      </c>
      <c r="I31" s="6">
        <v>21805.22371620073</v>
      </c>
      <c r="J31" s="6">
        <v>104456.05957630386</v>
      </c>
      <c r="K31" s="6">
        <v>65322.777512362045</v>
      </c>
      <c r="L31" s="6">
        <v>29103.105999390787</v>
      </c>
      <c r="M31" s="10">
        <f t="shared" si="4"/>
        <v>1.1210789843114977</v>
      </c>
      <c r="N31" s="20">
        <f t="shared" si="5"/>
        <v>0.11429160040497252</v>
      </c>
      <c r="O31" s="24">
        <f>SLOPE(N25:N31,B25:B31)</f>
        <v>0.30537617919303706</v>
      </c>
    </row>
    <row r="32" spans="1:15" x14ac:dyDescent="0.3">
      <c r="A32">
        <v>7</v>
      </c>
      <c r="B32" s="12">
        <v>44</v>
      </c>
      <c r="C32" s="6">
        <v>3380783.0672430652</v>
      </c>
      <c r="D32" s="6">
        <v>143009.16054098611</v>
      </c>
      <c r="E32" s="6">
        <v>3238743.1909692814</v>
      </c>
      <c r="F32" s="16">
        <v>2734049.6652591061</v>
      </c>
      <c r="G32" s="16">
        <v>487241.74229278578</v>
      </c>
      <c r="H32" s="6">
        <v>272160.83831922035</v>
      </c>
      <c r="I32" s="6">
        <v>12727.92403292784</v>
      </c>
      <c r="J32" s="6">
        <v>276233.56567848328</v>
      </c>
      <c r="K32" s="6">
        <v>235548.31304575672</v>
      </c>
      <c r="L32" s="6">
        <v>45041.785780994593</v>
      </c>
      <c r="M32" s="10">
        <f t="shared" si="4"/>
        <v>5.6112796337884436</v>
      </c>
      <c r="N32" s="20">
        <f t="shared" si="5"/>
        <v>1.724778792238566</v>
      </c>
    </row>
    <row r="35" spans="1:15" x14ac:dyDescent="0.3">
      <c r="A35" s="5" t="s">
        <v>11</v>
      </c>
      <c r="B35" s="9" t="s">
        <v>0</v>
      </c>
      <c r="C35" s="5" t="s">
        <v>1</v>
      </c>
      <c r="D35" s="5" t="s">
        <v>1</v>
      </c>
      <c r="E35" s="5" t="s">
        <v>1</v>
      </c>
      <c r="F35" s="15" t="s">
        <v>1</v>
      </c>
      <c r="G35" s="15" t="s">
        <v>1</v>
      </c>
      <c r="H35" s="5" t="s">
        <v>2</v>
      </c>
      <c r="I35" s="5" t="s">
        <v>2</v>
      </c>
      <c r="J35" s="5" t="s">
        <v>2</v>
      </c>
      <c r="K35" s="5" t="s">
        <v>2</v>
      </c>
      <c r="L35" s="5" t="s">
        <v>2</v>
      </c>
      <c r="M35" s="9"/>
    </row>
    <row r="36" spans="1:15" x14ac:dyDescent="0.3">
      <c r="A36" s="5" t="s">
        <v>14</v>
      </c>
      <c r="B36" s="9" t="s">
        <v>4</v>
      </c>
      <c r="C36" s="5" t="s">
        <v>5</v>
      </c>
      <c r="D36" s="5" t="s">
        <v>6</v>
      </c>
      <c r="E36" s="5" t="s">
        <v>7</v>
      </c>
      <c r="F36" s="15" t="s">
        <v>16</v>
      </c>
      <c r="G36" s="15" t="s">
        <v>17</v>
      </c>
      <c r="H36" s="5" t="s">
        <v>5</v>
      </c>
      <c r="I36" s="5" t="s">
        <v>6</v>
      </c>
      <c r="J36" s="5" t="s">
        <v>7</v>
      </c>
      <c r="K36" s="5" t="s">
        <v>8</v>
      </c>
      <c r="L36" s="5" t="s">
        <v>9</v>
      </c>
      <c r="M36" s="9" t="s">
        <v>10</v>
      </c>
    </row>
    <row r="37" spans="1:15" x14ac:dyDescent="0.3">
      <c r="A37">
        <v>0</v>
      </c>
      <c r="B37" s="12">
        <v>0</v>
      </c>
      <c r="C37" s="6">
        <v>1404370.3376646426</v>
      </c>
      <c r="D37" s="6">
        <v>6455.6143513975767</v>
      </c>
      <c r="E37" s="6">
        <v>1397902.6527373381</v>
      </c>
      <c r="F37" s="16">
        <v>127.45815766171688</v>
      </c>
      <c r="G37" s="16">
        <v>1381801.5263532859</v>
      </c>
      <c r="H37" s="6">
        <v>119938.69136774837</v>
      </c>
      <c r="I37" s="6">
        <v>1721.0715552429876</v>
      </c>
      <c r="J37" s="6">
        <v>125505.59611690538</v>
      </c>
      <c r="K37" s="6">
        <v>49.45272924908673</v>
      </c>
      <c r="L37" s="6">
        <v>127282.9316964109</v>
      </c>
      <c r="M37" s="10">
        <f t="shared" ref="M37:M44" si="6">F37/G37</f>
        <v>9.2240568005516588E-5</v>
      </c>
      <c r="N37" s="20">
        <f t="shared" ref="N37:N44" si="7">LN(M37)</f>
        <v>-9.2911105241135346</v>
      </c>
    </row>
    <row r="38" spans="1:15" x14ac:dyDescent="0.3">
      <c r="A38">
        <v>1</v>
      </c>
      <c r="B38" s="12">
        <v>9</v>
      </c>
      <c r="C38" s="6">
        <v>3765346.3111395794</v>
      </c>
      <c r="D38" s="6">
        <v>83867.742139510447</v>
      </c>
      <c r="E38" s="6">
        <v>3683612.7330041341</v>
      </c>
      <c r="F38" s="16">
        <v>2975.1886523137996</v>
      </c>
      <c r="G38" s="16">
        <v>3566904.2655339949</v>
      </c>
      <c r="H38" s="6">
        <v>161241.06731169674</v>
      </c>
      <c r="I38" s="6">
        <v>5595.3818460044686</v>
      </c>
      <c r="J38" s="6">
        <v>145102.255061704</v>
      </c>
      <c r="K38" s="6">
        <v>1740.1356758981767</v>
      </c>
      <c r="L38" s="6">
        <v>149841.54787404169</v>
      </c>
      <c r="M38" s="10">
        <f t="shared" si="6"/>
        <v>8.3410947724676021E-4</v>
      </c>
      <c r="N38" s="20">
        <f t="shared" si="7"/>
        <v>-7.0891458965384091</v>
      </c>
    </row>
    <row r="39" spans="1:15" x14ac:dyDescent="0.3">
      <c r="A39">
        <v>2</v>
      </c>
      <c r="B39" s="12">
        <v>17</v>
      </c>
      <c r="C39" s="6">
        <v>3733255.0499752453</v>
      </c>
      <c r="D39" s="6">
        <v>121070.42607292613</v>
      </c>
      <c r="E39" s="6">
        <v>3621178.2004303625</v>
      </c>
      <c r="F39" s="16">
        <v>55164.156144605113</v>
      </c>
      <c r="G39" s="16">
        <v>3537081.973126255</v>
      </c>
      <c r="H39" s="6">
        <v>182056.73192964311</v>
      </c>
      <c r="I39" s="6">
        <v>8396.7217763821864</v>
      </c>
      <c r="J39" s="6">
        <v>164632.16224132103</v>
      </c>
      <c r="K39" s="6">
        <v>1943.490360382337</v>
      </c>
      <c r="L39" s="6">
        <v>165575.32146000309</v>
      </c>
      <c r="M39" s="10">
        <f>F39/G39</f>
        <v>1.5595950719753377E-2</v>
      </c>
      <c r="N39" s="20">
        <f t="shared" si="7"/>
        <v>-4.1607439676671518</v>
      </c>
    </row>
    <row r="40" spans="1:15" x14ac:dyDescent="0.3">
      <c r="A40">
        <v>3</v>
      </c>
      <c r="B40" s="12">
        <v>20</v>
      </c>
      <c r="C40" s="6">
        <v>3094828.4096602597</v>
      </c>
      <c r="D40" s="6">
        <v>107658.43645924247</v>
      </c>
      <c r="E40" s="6">
        <v>2988805.6951598828</v>
      </c>
      <c r="F40" s="16">
        <v>155233.65151222397</v>
      </c>
      <c r="G40" s="16">
        <v>2798030.8635539338</v>
      </c>
      <c r="H40" s="6">
        <v>252175.57738337881</v>
      </c>
      <c r="I40" s="6">
        <v>11082.999462582953</v>
      </c>
      <c r="J40" s="6">
        <v>239874.5868025508</v>
      </c>
      <c r="K40" s="6">
        <v>23260.388153195512</v>
      </c>
      <c r="L40" s="6">
        <v>224563.4429640896</v>
      </c>
      <c r="M40" s="10">
        <f t="shared" si="6"/>
        <v>5.5479606581270199E-2</v>
      </c>
      <c r="N40" s="20">
        <f t="shared" si="7"/>
        <v>-2.8917397747417914</v>
      </c>
    </row>
    <row r="41" spans="1:15" x14ac:dyDescent="0.3">
      <c r="A41">
        <v>4</v>
      </c>
      <c r="B41" s="12">
        <v>23.25</v>
      </c>
      <c r="C41" s="6">
        <v>3419723.4780006055</v>
      </c>
      <c r="D41" s="6">
        <v>92792.477900758779</v>
      </c>
      <c r="E41" s="6">
        <v>3332733.2182965106</v>
      </c>
      <c r="F41" s="16">
        <v>472024.16042555962</v>
      </c>
      <c r="G41" s="16">
        <v>2773866.43768737</v>
      </c>
      <c r="H41" s="6">
        <v>145852.48832400487</v>
      </c>
      <c r="I41" s="6">
        <v>16372.745728667447</v>
      </c>
      <c r="J41" s="6">
        <v>153277.54155188869</v>
      </c>
      <c r="K41" s="6">
        <v>24766.832947583229</v>
      </c>
      <c r="L41" s="6">
        <v>118681.67893810628</v>
      </c>
      <c r="M41" s="10">
        <f t="shared" si="6"/>
        <v>0.17016830875934169</v>
      </c>
      <c r="N41" s="20">
        <f t="shared" si="7"/>
        <v>-1.7709672801841041</v>
      </c>
    </row>
    <row r="42" spans="1:15" x14ac:dyDescent="0.3">
      <c r="A42">
        <v>5</v>
      </c>
      <c r="B42" s="12">
        <v>26.25</v>
      </c>
      <c r="C42" s="6">
        <v>4196833.8526002895</v>
      </c>
      <c r="D42" s="6">
        <v>107602.86168142897</v>
      </c>
      <c r="E42" s="6">
        <v>4090432.6394833252</v>
      </c>
      <c r="F42" s="16">
        <v>1209464.8627550171</v>
      </c>
      <c r="G42" s="16">
        <v>2842055.920916555</v>
      </c>
      <c r="H42" s="6">
        <v>53635.752453123489</v>
      </c>
      <c r="I42" s="6">
        <v>14193.63727037607</v>
      </c>
      <c r="J42" s="6">
        <v>36536.622527394189</v>
      </c>
      <c r="K42" s="6">
        <v>16808.878117202199</v>
      </c>
      <c r="L42" s="6">
        <v>28800.509919403208</v>
      </c>
      <c r="M42" s="10">
        <f t="shared" si="6"/>
        <v>0.42555983992213925</v>
      </c>
      <c r="N42" s="20">
        <f t="shared" si="7"/>
        <v>-0.85434970649218889</v>
      </c>
      <c r="O42" s="24"/>
    </row>
    <row r="43" spans="1:15" x14ac:dyDescent="0.3">
      <c r="A43">
        <v>6</v>
      </c>
      <c r="B43" s="12">
        <v>32</v>
      </c>
      <c r="C43" s="6">
        <v>4692646.8961838614</v>
      </c>
      <c r="D43" s="6">
        <v>145598.11107887523</v>
      </c>
      <c r="E43" s="6">
        <v>4543748.5389163876</v>
      </c>
      <c r="F43" s="16">
        <v>2489137.8739587041</v>
      </c>
      <c r="G43" s="16">
        <v>2009033.8334689923</v>
      </c>
      <c r="H43" s="6">
        <v>404626.02543397126</v>
      </c>
      <c r="I43" s="6">
        <v>10235.018468057653</v>
      </c>
      <c r="J43" s="6">
        <v>378975.43030474038</v>
      </c>
      <c r="K43" s="6">
        <v>197851.1849781324</v>
      </c>
      <c r="L43" s="6">
        <v>195980.05094457316</v>
      </c>
      <c r="M43" s="10">
        <f t="shared" si="6"/>
        <v>1.2389726009047433</v>
      </c>
      <c r="N43" s="20">
        <f t="shared" si="7"/>
        <v>0.21428248852415524</v>
      </c>
      <c r="O43" s="24">
        <f>SLOPE(N37:N43,B37:B43)</f>
        <v>0.31599940340040372</v>
      </c>
    </row>
    <row r="44" spans="1:15" x14ac:dyDescent="0.3">
      <c r="A44">
        <v>7</v>
      </c>
      <c r="B44" s="12">
        <v>44</v>
      </c>
      <c r="C44" s="6">
        <v>3486742.4048240012</v>
      </c>
      <c r="D44" s="6">
        <v>81714.547538962113</v>
      </c>
      <c r="E44" s="6">
        <v>3403480.6403439217</v>
      </c>
      <c r="F44" s="16">
        <v>2903734.8796743667</v>
      </c>
      <c r="G44" s="16">
        <v>478326.20182141382</v>
      </c>
      <c r="H44" s="6">
        <v>347478.63913676335</v>
      </c>
      <c r="I44" s="6">
        <v>5856.0058717128059</v>
      </c>
      <c r="J44" s="6">
        <v>344399.59300860926</v>
      </c>
      <c r="K44" s="6">
        <v>275718.38040972076</v>
      </c>
      <c r="L44" s="6">
        <v>59919.529134681601</v>
      </c>
      <c r="M44" s="10">
        <f t="shared" si="6"/>
        <v>6.0706163881829225</v>
      </c>
      <c r="N44" s="20">
        <f t="shared" si="7"/>
        <v>1.8034601465687647</v>
      </c>
    </row>
    <row r="45" spans="1:15" x14ac:dyDescent="0.3">
      <c r="A45" t="s">
        <v>15</v>
      </c>
    </row>
    <row r="47" spans="1:15" x14ac:dyDescent="0.3">
      <c r="N47" s="20" t="s">
        <v>21</v>
      </c>
      <c r="O47" s="23">
        <f>AVERAGE(O43,O31,O20,O9)</f>
        <v>0.31541226346343287</v>
      </c>
    </row>
    <row r="48" spans="1:15" x14ac:dyDescent="0.3">
      <c r="N48" s="20" t="s">
        <v>22</v>
      </c>
      <c r="O48" s="23">
        <f>2*STDEV(O43,O31,O20,O9)</f>
        <v>1.4179996822463412E-2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Shou, Wenying</dc:creator>
  <cp:lastModifiedBy>Shou, Wenying</cp:lastModifiedBy>
  <dcterms:created xsi:type="dcterms:W3CDTF">2021-01-03T00:03:55Z</dcterms:created>
  <dcterms:modified xsi:type="dcterms:W3CDTF">2021-01-05T21:21:58Z</dcterms:modified>
</cp:coreProperties>
</file>