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Source data /"/>
    </mc:Choice>
  </mc:AlternateContent>
  <xr:revisionPtr revIDLastSave="0" documentId="8_{672BFABE-376A-D048-B388-DF18CAE37C6E}" xr6:coauthVersionLast="45" xr6:coauthVersionMax="45" xr10:uidLastSave="{00000000-0000-0000-0000-000000000000}"/>
  <bookViews>
    <workbookView xWindow="0" yWindow="460" windowWidth="28800" windowHeight="16620" xr2:uid="{A297004C-AD76-DE4C-90E3-CF02B0742729}"/>
  </bookViews>
  <sheets>
    <sheet name="RNA prep 16.11.2020" sheetId="1" r:id="rId1"/>
  </sheets>
  <definedNames>
    <definedName name="_xlnm.Print_Area" localSheetId="0">'RNA prep 16.11.2020'!$H$1:$N$47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1" i="1" l="1"/>
  <c r="V37" i="1"/>
  <c r="V43" i="1"/>
  <c r="V50" i="1"/>
  <c r="X57" i="1"/>
  <c r="V32" i="1"/>
  <c r="V38" i="1"/>
  <c r="V44" i="1"/>
  <c r="V51" i="1"/>
  <c r="X58" i="1"/>
  <c r="V33" i="1"/>
  <c r="V39" i="1"/>
  <c r="V45" i="1"/>
  <c r="V52" i="1"/>
  <c r="X59" i="1"/>
  <c r="V30" i="1"/>
  <c r="V36" i="1"/>
  <c r="V42" i="1"/>
  <c r="V49" i="1"/>
  <c r="X56" i="1"/>
  <c r="V58" i="1"/>
  <c r="V57" i="1"/>
  <c r="V59" i="1"/>
  <c r="V56" i="1"/>
  <c r="W59" i="1"/>
  <c r="W58" i="1"/>
  <c r="W57" i="1"/>
  <c r="W56" i="1"/>
  <c r="V29" i="1"/>
  <c r="V34" i="1"/>
  <c r="V35" i="1"/>
  <c r="V40" i="1"/>
  <c r="V41" i="1"/>
  <c r="V46" i="1"/>
  <c r="V47" i="1"/>
  <c r="V48" i="1"/>
  <c r="N52" i="1"/>
  <c r="Q52" i="1"/>
  <c r="R52" i="1"/>
  <c r="N51" i="1"/>
  <c r="Q51" i="1"/>
  <c r="R51" i="1"/>
  <c r="N50" i="1"/>
  <c r="Q50" i="1"/>
  <c r="R50" i="1"/>
  <c r="N49" i="1"/>
  <c r="Q49" i="1"/>
  <c r="R49" i="1"/>
  <c r="N48" i="1"/>
  <c r="Q48" i="1"/>
  <c r="R48" i="1"/>
  <c r="N47" i="1"/>
  <c r="Q47" i="1"/>
  <c r="R47" i="1"/>
  <c r="N46" i="1"/>
  <c r="Q46" i="1"/>
  <c r="R46" i="1"/>
  <c r="N45" i="1"/>
  <c r="Q45" i="1"/>
  <c r="R45" i="1"/>
  <c r="N44" i="1"/>
  <c r="Q44" i="1"/>
  <c r="R44" i="1"/>
  <c r="N43" i="1"/>
  <c r="Q43" i="1"/>
  <c r="R43" i="1"/>
  <c r="N42" i="1"/>
  <c r="Q42" i="1"/>
  <c r="R42" i="1"/>
  <c r="N41" i="1"/>
  <c r="Q41" i="1"/>
  <c r="R41" i="1"/>
  <c r="N40" i="1"/>
  <c r="Q40" i="1"/>
  <c r="R40" i="1"/>
  <c r="N39" i="1"/>
  <c r="Q39" i="1"/>
  <c r="R39" i="1"/>
  <c r="N38" i="1"/>
  <c r="Q38" i="1"/>
  <c r="R38" i="1"/>
  <c r="N37" i="1"/>
  <c r="Q37" i="1"/>
  <c r="R37" i="1"/>
  <c r="N36" i="1"/>
  <c r="Q36" i="1"/>
  <c r="R36" i="1"/>
  <c r="N35" i="1"/>
  <c r="Q35" i="1"/>
  <c r="R35" i="1"/>
  <c r="N34" i="1"/>
  <c r="Q34" i="1"/>
  <c r="R34" i="1"/>
  <c r="N33" i="1"/>
  <c r="Q33" i="1"/>
  <c r="R33" i="1"/>
  <c r="N32" i="1"/>
  <c r="Q32" i="1"/>
  <c r="R32" i="1"/>
  <c r="N31" i="1"/>
  <c r="Q31" i="1"/>
  <c r="R31" i="1"/>
  <c r="N30" i="1"/>
  <c r="Q30" i="1"/>
  <c r="R30" i="1"/>
  <c r="N29" i="1"/>
  <c r="Q29" i="1"/>
  <c r="R29" i="1"/>
  <c r="O52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</calcChain>
</file>

<file path=xl/sharedStrings.xml><?xml version="1.0" encoding="utf-8"?>
<sst xmlns="http://schemas.openxmlformats.org/spreadsheetml/2006/main" count="244" uniqueCount="80">
  <si>
    <t>#</t>
  </si>
  <si>
    <t>Genotype</t>
  </si>
  <si>
    <t>Treatment</t>
  </si>
  <si>
    <t>#/Gender</t>
  </si>
  <si>
    <t>Time on RU</t>
  </si>
  <si>
    <t>OD 260 (1:100)</t>
  </si>
  <si>
    <t>RNA concentration (µg/µl)</t>
  </si>
  <si>
    <t>total RNA yield µg</t>
  </si>
  <si>
    <t>Comment</t>
  </si>
  <si>
    <t>5 µg = µl</t>
  </si>
  <si>
    <t>µl buffer</t>
  </si>
  <si>
    <t>SOL821</t>
  </si>
  <si>
    <t>Yaa a</t>
  </si>
  <si>
    <t>wDahT</t>
  </si>
  <si>
    <t>-</t>
  </si>
  <si>
    <t>25 Females</t>
  </si>
  <si>
    <t>EtOH</t>
  </si>
  <si>
    <t>uninduced control</t>
  </si>
  <si>
    <t>RU</t>
  </si>
  <si>
    <t>experimental samples</t>
  </si>
  <si>
    <t>Yaa c</t>
  </si>
  <si>
    <t>Yaa d</t>
  </si>
  <si>
    <t>Yaa b</t>
  </si>
  <si>
    <t>Rel. area</t>
  </si>
  <si>
    <t>Area SOL820</t>
  </si>
  <si>
    <t>Area RpL32</t>
  </si>
  <si>
    <t>Average rel. area</t>
  </si>
  <si>
    <t>Fold change</t>
  </si>
  <si>
    <t xml:space="preserve">    Loading </t>
  </si>
  <si>
    <t>SD</t>
  </si>
  <si>
    <t>w1118; da-GS. (G4C2)36 EtOH</t>
  </si>
  <si>
    <t>w1118; da-GS. (G4C2)36 RU</t>
  </si>
  <si>
    <t>w1118; da-GS. (G4C2)36, UAS-InRactive</t>
  </si>
  <si>
    <t>w1118; da-GS. (G4C2)36, UAS-InRDN</t>
  </si>
  <si>
    <t>w1118; da-GS. (G4C2)36</t>
  </si>
  <si>
    <t>w1118; da-GS. (G4C2)36 
EtOH</t>
  </si>
  <si>
    <t>w1118; da-GS. (G4C2)36 
RU</t>
  </si>
  <si>
    <t>w1118; da-GS. (G4C2)36, UAS-InR active
RU</t>
  </si>
  <si>
    <t>w1118; da-GS. (G4C2)36, UAS-InR DN
RU</t>
  </si>
  <si>
    <t>da-GS/UAS(G4C2)36 RU</t>
  </si>
  <si>
    <t>da-GS/UAS(G4C2)36, UAS InR CA RU</t>
  </si>
  <si>
    <t>da-GS/UAS(G4C2)36, UAS InR DN RU</t>
  </si>
  <si>
    <t>Number of comparisons per family</t>
  </si>
  <si>
    <t>Alpha</t>
  </si>
  <si>
    <t>Dunnett's multiple comparisons test</t>
  </si>
  <si>
    <t>Mean Diff.</t>
  </si>
  <si>
    <t>95% CI of diff.</t>
  </si>
  <si>
    <t>Significant?</t>
  </si>
  <si>
    <t>Summary</t>
  </si>
  <si>
    <t>Adjusted P Value</t>
  </si>
  <si>
    <t>da-GS/UAS36R RU vs. da-GS/UAS36R EtOH</t>
  </si>
  <si>
    <t>0.8281 to 1.129</t>
  </si>
  <si>
    <t>Yes</t>
  </si>
  <si>
    <t>****</t>
  </si>
  <si>
    <t>&lt; 0.0001</t>
  </si>
  <si>
    <t>da-GS/UAS36R RU vs. da-GS/UAS36R, UAS InR CA RU</t>
  </si>
  <si>
    <t>-0.08902 to 0.2118</t>
  </si>
  <si>
    <t>No</t>
  </si>
  <si>
    <t>ns</t>
  </si>
  <si>
    <t>da-GS/UAS36R RU vs. da-GS/UAS36R, UAS InR DN RU</t>
  </si>
  <si>
    <t>-0.05316 to 0.2477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</si>
  <si>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</si>
  <si>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</si>
  <si>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</si>
  <si>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</si>
  <si>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</si>
  <si>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</si>
  <si>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</si>
  <si>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</si>
  <si>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F</t>
  </si>
  <si>
    <t>P value</t>
  </si>
  <si>
    <t>P value summary</t>
  </si>
  <si>
    <t>Are differences among means statistically significant? (P &lt; 0.05)</t>
  </si>
  <si>
    <t>R square</t>
  </si>
  <si>
    <t>One -way ANOVA summary</t>
  </si>
  <si>
    <t>da-GS/UAS36R RU vs. da-GS/UAS36R EtOH (not induced)</t>
  </si>
  <si>
    <t>da-GS/UAS(G4C2)36 EtOH (not induced)</t>
  </si>
  <si>
    <t>control with no hexanucleotide repeat, test for background due to possible gDNA contamination etc.)</t>
  </si>
  <si>
    <t>control with no hexanucleotide repeat, test forbackground due to possible gDNA contamination etc.)</t>
  </si>
  <si>
    <t>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</si>
</sst>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2" borderId="0" xfId="0" applyFill="1"/>
    <xf numFmtId="0" fontId="0" fillId="3" borderId="0" xfId="0" applyFill="1"/>
    <xf numFmtId="0" fontId="0" fillId="3" borderId="10" xfId="0" applyFill="1" applyBorder="1"/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164" fontId="0" fillId="3" borderId="5" xfId="0" applyNumberFormat="1" applyFill="1" applyBorder="1"/>
    <xf numFmtId="164" fontId="0" fillId="3" borderId="11" xfId="0" applyNumberFormat="1" applyFill="1" applyBorder="1"/>
    <xf numFmtId="0" fontId="0" fillId="3" borderId="0" xfId="0" applyFill="1" applyAlignment="1">
      <alignment horizontal="left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0" fontId="0" fillId="0" borderId="0" xfId="0" applyFill="1"/>
    <xf numFmtId="0" fontId="0" fillId="0" borderId="0" xfId="0" applyFill="1" applyBorder="1"/>
    <xf numFmtId="0" fontId="0" fillId="0" borderId="15" xfId="0" applyFill="1" applyBorder="1"/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164" fontId="0" fillId="0" borderId="5" xfId="0" applyNumberForma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0" fillId="0" borderId="5" xfId="0" applyFill="1" applyBorder="1"/>
    <xf numFmtId="3" fontId="0" fillId="0" borderId="5" xfId="0" applyNumberFormat="1" applyFill="1" applyBorder="1"/>
    <xf numFmtId="0" fontId="0" fillId="4" borderId="5" xfId="0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2" borderId="0" xfId="0" applyFont="1" applyFill="1"/>
    <xf numFmtId="0" fontId="1" fillId="0" borderId="5" xfId="0" applyFont="1" applyFill="1" applyBorder="1"/>
    <xf numFmtId="0" fontId="0" fillId="0" borderId="16" xfId="0" applyFill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22" xfId="0" applyFont="1" applyBorder="1"/>
    <xf numFmtId="0" fontId="1" fillId="0" borderId="22" xfId="0" applyFont="1" applyFill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/>
    <xf numFmtId="0" fontId="0" fillId="0" borderId="0" xfId="0" applyFont="1" applyFill="1"/>
    <xf numFmtId="0" fontId="3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19" xfId="0" applyFont="1" applyBorder="1" applyAlignment="1">
      <alignment horizontal="left"/>
    </xf>
    <xf numFmtId="0" fontId="3" fillId="0" borderId="19" xfId="0" applyFont="1" applyBorder="1"/>
    <xf numFmtId="0" fontId="0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1" fillId="0" borderId="20" xfId="0" applyFont="1" applyFill="1" applyBorder="1"/>
    <xf numFmtId="0" fontId="0" fillId="0" borderId="22" xfId="0" applyFont="1" applyFill="1" applyBorder="1"/>
    <xf numFmtId="0" fontId="0" fillId="0" borderId="23" xfId="0" applyFont="1" applyFill="1" applyBorder="1"/>
    <xf numFmtId="0" fontId="3" fillId="0" borderId="21" xfId="0" applyFont="1" applyBorder="1"/>
    <xf numFmtId="0" fontId="1" fillId="0" borderId="0" xfId="0" applyFont="1" applyFill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55</xdr:row>
      <xdr:rowOff>0</xdr:rowOff>
    </xdr:from>
    <xdr:to>
      <xdr:col>15</xdr:col>
      <xdr:colOff>1435100</xdr:colOff>
      <xdr:row>58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01607-5949-9348-89AC-F450C3AD0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89" t="7070" r="24240" b="77904"/>
        <a:stretch/>
      </xdr:blipFill>
      <xdr:spPr>
        <a:xfrm>
          <a:off x="76200" y="5765800"/>
          <a:ext cx="4902200" cy="151130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58</xdr:row>
      <xdr:rowOff>584200</xdr:rowOff>
    </xdr:from>
    <xdr:to>
      <xdr:col>18</xdr:col>
      <xdr:colOff>3378200</xdr:colOff>
      <xdr:row>79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698FDD-0382-7C4F-AE53-44C47D31C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85600" y="7861300"/>
          <a:ext cx="3340100" cy="425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CF1D-FEB9-3245-9EED-4FED9D27DBA0}">
  <dimension ref="A1:BB108"/>
  <sheetViews>
    <sheetView tabSelected="1" topLeftCell="P36" workbookViewId="0">
      <selection activeCell="U73" sqref="U73"/>
    </sheetView>
  </sheetViews>
  <sheetFormatPr baseColWidth="10" defaultRowHeight="16" x14ac:dyDescent="0.2"/>
  <cols>
    <col min="1" max="7" width="0" hidden="1" customWidth="1"/>
    <col min="8" max="8" width="5.6640625" bestFit="1" customWidth="1"/>
    <col min="9" max="9" width="30" bestFit="1" customWidth="1"/>
    <col min="10" max="10" width="10.83203125" customWidth="1"/>
    <col min="11" max="12" width="10.83203125" hidden="1" customWidth="1"/>
    <col min="13" max="13" width="13.6640625" hidden="1" customWidth="1"/>
    <col min="14" max="14" width="23.5" hidden="1" customWidth="1"/>
    <col min="15" max="15" width="16.33203125" hidden="1" customWidth="1"/>
    <col min="16" max="16" width="86" customWidth="1"/>
    <col min="19" max="19" width="45.1640625" style="40" customWidth="1"/>
    <col min="20" max="20" width="22.5" style="40" customWidth="1"/>
    <col min="21" max="21" width="28.83203125" style="40" customWidth="1"/>
    <col min="22" max="22" width="27.5" style="40" customWidth="1"/>
    <col min="23" max="23" width="18.1640625" style="40" customWidth="1"/>
    <col min="24" max="24" width="30" style="40" bestFit="1" customWidth="1"/>
    <col min="25" max="26" width="10.83203125" style="40"/>
    <col min="27" max="27" width="12.1640625" style="40" bestFit="1" customWidth="1"/>
    <col min="28" max="28" width="21.83203125" style="40" bestFit="1" customWidth="1"/>
    <col min="29" max="29" width="20" style="40" bestFit="1" customWidth="1"/>
    <col min="30" max="30" width="30" style="40" bestFit="1" customWidth="1"/>
    <col min="31" max="31" width="27.6640625" style="40" bestFit="1" customWidth="1"/>
    <col min="32" max="54" width="10.83203125" style="40"/>
  </cols>
  <sheetData>
    <row r="1" spans="8:31" ht="17" thickBot="1" x14ac:dyDescent="0.25">
      <c r="H1" s="1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3" t="s">
        <v>10</v>
      </c>
      <c r="T1" s="48" t="s">
        <v>24</v>
      </c>
      <c r="U1" s="48" t="s">
        <v>25</v>
      </c>
      <c r="V1" s="48" t="s">
        <v>23</v>
      </c>
      <c r="X1" s="31"/>
      <c r="Y1" s="40" t="s">
        <v>23</v>
      </c>
      <c r="AA1" s="31" t="s">
        <v>13</v>
      </c>
      <c r="AB1" s="25" t="s">
        <v>30</v>
      </c>
      <c r="AC1" s="14" t="s">
        <v>31</v>
      </c>
      <c r="AD1" s="14" t="s">
        <v>32</v>
      </c>
      <c r="AE1" s="18" t="s">
        <v>33</v>
      </c>
    </row>
    <row r="2" spans="8:31" ht="17" hidden="1" thickBo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9"/>
      <c r="U2" s="49"/>
      <c r="V2" s="49"/>
      <c r="X2" s="25" t="s">
        <v>34</v>
      </c>
    </row>
    <row r="3" spans="8:31" ht="17" hidden="1" thickBot="1" x14ac:dyDescent="0.25"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49"/>
      <c r="U3" s="49"/>
      <c r="V3" s="49"/>
      <c r="X3" s="14" t="s">
        <v>34</v>
      </c>
    </row>
    <row r="4" spans="8:31" ht="17" hidden="1" thickBot="1" x14ac:dyDescent="0.25">
      <c r="H4" s="5"/>
      <c r="I4" s="5"/>
      <c r="J4" s="5"/>
      <c r="K4" s="5"/>
      <c r="L4" s="5"/>
      <c r="M4" s="5"/>
      <c r="N4" s="5"/>
      <c r="O4" s="5"/>
      <c r="P4" s="5"/>
      <c r="Q4" s="5"/>
      <c r="R4" s="5"/>
      <c r="T4" s="49"/>
      <c r="U4" s="49"/>
      <c r="V4" s="49"/>
      <c r="X4" s="14" t="s">
        <v>32</v>
      </c>
    </row>
    <row r="5" spans="8:31" ht="17" hidden="1" thickBot="1" x14ac:dyDescent="0.25"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s="49"/>
      <c r="U5" s="49"/>
      <c r="V5" s="49"/>
      <c r="X5" s="18" t="s">
        <v>33</v>
      </c>
    </row>
    <row r="6" spans="8:31" ht="17" hidden="1" thickBot="1" x14ac:dyDescent="0.25">
      <c r="H6" s="5"/>
      <c r="I6" s="5"/>
      <c r="J6" s="5"/>
      <c r="K6" s="5"/>
      <c r="L6" s="5"/>
      <c r="M6" s="5"/>
      <c r="N6" s="5"/>
      <c r="O6" s="5"/>
      <c r="P6" s="5"/>
      <c r="Q6" s="5"/>
      <c r="R6" s="5"/>
      <c r="T6" s="49"/>
      <c r="U6" s="49"/>
      <c r="V6" s="49"/>
      <c r="X6" s="9" t="s">
        <v>33</v>
      </c>
    </row>
    <row r="7" spans="8:31" ht="17" hidden="1" thickBot="1" x14ac:dyDescent="0.25"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49"/>
      <c r="U7" s="49"/>
      <c r="V7" s="49"/>
      <c r="X7" s="25" t="s">
        <v>13</v>
      </c>
    </row>
    <row r="8" spans="8:31" ht="17" hidden="1" thickBot="1" x14ac:dyDescent="0.2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49"/>
      <c r="U8" s="49"/>
      <c r="V8" s="49"/>
      <c r="X8" s="25" t="s">
        <v>34</v>
      </c>
    </row>
    <row r="9" spans="8:31" ht="17" hidden="1" thickBot="1" x14ac:dyDescent="0.25">
      <c r="H9" s="5"/>
      <c r="I9" s="5"/>
      <c r="J9" s="5"/>
      <c r="K9" s="5"/>
      <c r="L9" s="5"/>
      <c r="M9" s="5"/>
      <c r="N9" s="5"/>
      <c r="O9" s="5"/>
      <c r="P9" s="5"/>
      <c r="Q9" s="5"/>
      <c r="R9" s="5"/>
      <c r="T9" s="49"/>
      <c r="U9" s="49"/>
      <c r="V9" s="49"/>
      <c r="X9" s="14" t="s">
        <v>34</v>
      </c>
    </row>
    <row r="10" spans="8:31" ht="17" hidden="1" thickBot="1" x14ac:dyDescent="0.25"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s="49"/>
      <c r="U10" s="49"/>
      <c r="V10" s="49"/>
      <c r="X10" s="18" t="s">
        <v>32</v>
      </c>
    </row>
    <row r="11" spans="8:31" ht="17" hidden="1" thickBot="1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T11" s="49"/>
      <c r="U11" s="49"/>
      <c r="V11" s="49"/>
      <c r="X11" s="9" t="s">
        <v>32</v>
      </c>
    </row>
    <row r="12" spans="8:31" ht="17" hidden="1" thickBot="1" x14ac:dyDescent="0.2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s="49"/>
      <c r="U12" s="49"/>
      <c r="V12" s="49"/>
      <c r="X12" s="14" t="s">
        <v>33</v>
      </c>
    </row>
    <row r="13" spans="8:31" ht="17" hidden="1" thickBot="1" x14ac:dyDescent="0.25"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s="49"/>
      <c r="U13" s="49"/>
      <c r="V13" s="49"/>
      <c r="X13" s="25" t="s">
        <v>13</v>
      </c>
    </row>
    <row r="14" spans="8:31" ht="17" hidden="1" thickBot="1" x14ac:dyDescent="0.25"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T14" s="49"/>
      <c r="U14" s="49"/>
      <c r="V14" s="49"/>
      <c r="X14" s="25" t="s">
        <v>34</v>
      </c>
    </row>
    <row r="15" spans="8:31" ht="17" hidden="1" thickBot="1" x14ac:dyDescent="0.25"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s="49"/>
      <c r="U15" s="49"/>
      <c r="V15" s="49"/>
      <c r="X15" s="18" t="s">
        <v>34</v>
      </c>
    </row>
    <row r="16" spans="8:31" ht="17" hidden="1" thickBot="1" x14ac:dyDescent="0.25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s="49"/>
      <c r="U16" s="49"/>
      <c r="V16" s="49"/>
      <c r="X16" s="9" t="s">
        <v>34</v>
      </c>
    </row>
    <row r="17" spans="1:54" ht="17" hidden="1" thickBot="1" x14ac:dyDescent="0.2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s="49"/>
      <c r="U17" s="49"/>
      <c r="V17" s="49"/>
      <c r="X17" s="14" t="s">
        <v>32</v>
      </c>
    </row>
    <row r="18" spans="1:54" ht="17" hidden="1" thickBot="1" x14ac:dyDescent="0.2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T18" s="49"/>
      <c r="U18" s="49"/>
      <c r="V18" s="49"/>
      <c r="X18" s="14" t="s">
        <v>33</v>
      </c>
    </row>
    <row r="19" spans="1:54" ht="17" hidden="1" thickBot="1" x14ac:dyDescent="0.2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s="49"/>
      <c r="U19" s="49"/>
      <c r="V19" s="49"/>
      <c r="X19" s="25" t="s">
        <v>13</v>
      </c>
    </row>
    <row r="20" spans="1:54" ht="17" hidden="1" thickBot="1" x14ac:dyDescent="0.25"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s="49"/>
      <c r="U20" s="49"/>
      <c r="V20" s="49"/>
      <c r="X20" s="36" t="s">
        <v>34</v>
      </c>
    </row>
    <row r="21" spans="1:54" ht="17" hidden="1" thickBot="1" x14ac:dyDescent="0.25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s="49"/>
      <c r="U21" s="49"/>
      <c r="V21" s="49"/>
      <c r="X21" s="31" t="s">
        <v>34</v>
      </c>
    </row>
    <row r="22" spans="1:54" ht="17" hidden="1" thickBot="1" x14ac:dyDescent="0.25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T22" s="49"/>
      <c r="U22" s="49"/>
      <c r="V22" s="49"/>
      <c r="X22" s="14" t="s">
        <v>34</v>
      </c>
    </row>
    <row r="23" spans="1:54" ht="17" hidden="1" thickBot="1" x14ac:dyDescent="0.25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T23" s="49"/>
      <c r="U23" s="49"/>
      <c r="V23" s="49"/>
      <c r="X23" s="14" t="s">
        <v>32</v>
      </c>
    </row>
    <row r="24" spans="1:54" ht="17" hidden="1" thickBot="1" x14ac:dyDescent="0.25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s="49"/>
      <c r="U24" s="49"/>
      <c r="V24" s="49"/>
      <c r="X24" s="18" t="s">
        <v>33</v>
      </c>
    </row>
    <row r="25" spans="1:54" ht="17" hidden="1" thickBot="1" x14ac:dyDescent="0.25"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s="49"/>
      <c r="U25" s="49"/>
      <c r="V25" s="49"/>
    </row>
    <row r="26" spans="1:54" ht="17" hidden="1" thickBot="1" x14ac:dyDescent="0.25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s="49"/>
      <c r="U26" s="49"/>
      <c r="V26" s="49"/>
    </row>
    <row r="27" spans="1:54" ht="17" hidden="1" thickBot="1" x14ac:dyDescent="0.25"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49"/>
      <c r="U27" s="49"/>
      <c r="V27" s="49"/>
    </row>
    <row r="28" spans="1:54" ht="17" hidden="1" thickBot="1" x14ac:dyDescent="0.25"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T28" s="49"/>
      <c r="U28" s="49"/>
      <c r="V28" s="49"/>
    </row>
    <row r="29" spans="1:54" s="23" customFormat="1" x14ac:dyDescent="0.2">
      <c r="A29" s="23">
        <v>21</v>
      </c>
      <c r="B29" s="29"/>
      <c r="C29" s="29"/>
      <c r="D29" s="29"/>
      <c r="E29" s="29"/>
      <c r="F29" s="29"/>
      <c r="G29" s="29" t="s">
        <v>11</v>
      </c>
      <c r="H29" s="30" t="s">
        <v>12</v>
      </c>
      <c r="I29" s="31" t="s">
        <v>13</v>
      </c>
      <c r="J29" s="31" t="s">
        <v>14</v>
      </c>
      <c r="K29" s="31" t="s">
        <v>15</v>
      </c>
      <c r="L29" s="31" t="s">
        <v>14</v>
      </c>
      <c r="M29" s="31">
        <v>0.86299999999999999</v>
      </c>
      <c r="N29" s="31">
        <f t="shared" ref="N29:N52" si="0">(M29*40)*100/1000</f>
        <v>3.4519999999999995</v>
      </c>
      <c r="O29" s="31">
        <f t="shared" ref="O29:O52" si="1">N29*50</f>
        <v>172.59999999999997</v>
      </c>
      <c r="P29" s="32" t="s">
        <v>77</v>
      </c>
      <c r="Q29" s="33">
        <f t="shared" ref="Q29:Q52" si="2">5/N29</f>
        <v>1.4484356894553885</v>
      </c>
      <c r="R29" s="34">
        <f t="shared" ref="R29:R52" si="3">500-Q29</f>
        <v>498.55156431054462</v>
      </c>
      <c r="S29" s="40"/>
      <c r="T29" s="50">
        <v>2267134</v>
      </c>
      <c r="U29" s="50">
        <v>10321083</v>
      </c>
      <c r="V29" s="49">
        <f t="shared" ref="V29:V52" si="4">T29/U29</f>
        <v>0.21966047555280779</v>
      </c>
      <c r="W29" s="40"/>
      <c r="Z29" s="40"/>
      <c r="AA29" s="40">
        <v>0.21966047555280779</v>
      </c>
      <c r="AB29" s="40">
        <v>0.14786069447559824</v>
      </c>
      <c r="AC29" s="40">
        <v>1.1984422780139725</v>
      </c>
      <c r="AD29" s="40">
        <v>1.0044825319796067</v>
      </c>
      <c r="AE29" s="40">
        <v>0.94293127025773193</v>
      </c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</row>
    <row r="30" spans="1:54" s="23" customFormat="1" x14ac:dyDescent="0.2">
      <c r="A30" s="23">
        <v>1</v>
      </c>
      <c r="H30" s="24">
        <v>1</v>
      </c>
      <c r="I30" s="25" t="s">
        <v>34</v>
      </c>
      <c r="J30" s="25" t="s">
        <v>16</v>
      </c>
      <c r="K30" s="25" t="s">
        <v>15</v>
      </c>
      <c r="L30" s="25" t="s">
        <v>14</v>
      </c>
      <c r="M30" s="25">
        <v>1.0549999999999999</v>
      </c>
      <c r="N30" s="25">
        <f t="shared" si="0"/>
        <v>4.22</v>
      </c>
      <c r="O30" s="25">
        <f t="shared" si="1"/>
        <v>211</v>
      </c>
      <c r="P30" s="26" t="s">
        <v>17</v>
      </c>
      <c r="Q30" s="27">
        <f t="shared" si="2"/>
        <v>1.1848341232227488</v>
      </c>
      <c r="R30" s="28">
        <f t="shared" si="3"/>
        <v>498.81516587677726</v>
      </c>
      <c r="S30" s="40"/>
      <c r="T30" s="50">
        <v>1671700</v>
      </c>
      <c r="U30" s="50">
        <v>11305912</v>
      </c>
      <c r="V30" s="51">
        <f t="shared" si="4"/>
        <v>0.14786069447559824</v>
      </c>
      <c r="W30" s="40"/>
      <c r="Z30" s="40"/>
      <c r="AA30" s="40">
        <v>9.3428699486667433E-2</v>
      </c>
      <c r="AB30" s="40">
        <v>6.6530632697967745E-2</v>
      </c>
      <c r="AC30" s="40">
        <v>1.1177779020884708</v>
      </c>
      <c r="AD30" s="40">
        <v>1.0116604137443144</v>
      </c>
      <c r="AE30" s="40">
        <v>1.057493720014987</v>
      </c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</row>
    <row r="31" spans="1:54" x14ac:dyDescent="0.2">
      <c r="A31">
        <v>6</v>
      </c>
      <c r="B31" s="7">
        <v>51</v>
      </c>
      <c r="C31" s="7">
        <v>52</v>
      </c>
      <c r="D31" s="7">
        <v>53</v>
      </c>
      <c r="E31" s="7">
        <v>54</v>
      </c>
      <c r="F31" s="7">
        <v>55</v>
      </c>
      <c r="G31" s="7"/>
      <c r="H31" s="13">
        <v>11</v>
      </c>
      <c r="I31" s="14" t="s">
        <v>34</v>
      </c>
      <c r="J31" s="14" t="s">
        <v>18</v>
      </c>
      <c r="K31" s="14" t="s">
        <v>15</v>
      </c>
      <c r="L31" s="14">
        <v>5</v>
      </c>
      <c r="M31" s="14">
        <v>0.77400000000000002</v>
      </c>
      <c r="N31" s="14">
        <f t="shared" si="0"/>
        <v>3.0960000000000001</v>
      </c>
      <c r="O31" s="14">
        <f t="shared" si="1"/>
        <v>154.80000000000001</v>
      </c>
      <c r="P31" s="5" t="s">
        <v>19</v>
      </c>
      <c r="Q31" s="15">
        <f t="shared" si="2"/>
        <v>1.6149870801033592</v>
      </c>
      <c r="R31" s="16">
        <f t="shared" si="3"/>
        <v>498.38501291989667</v>
      </c>
      <c r="T31" s="50">
        <v>17169711</v>
      </c>
      <c r="U31" s="50">
        <v>14326690</v>
      </c>
      <c r="V31" s="49">
        <f t="shared" si="4"/>
        <v>1.1984422780139725</v>
      </c>
      <c r="AA31" s="40">
        <v>0.11380360834252692</v>
      </c>
      <c r="AB31" s="40">
        <v>6.6446725189458031E-2</v>
      </c>
      <c r="AC31" s="40">
        <v>0.80074513298869243</v>
      </c>
      <c r="AD31" s="40">
        <v>1.0098120669770061</v>
      </c>
      <c r="AE31" s="40">
        <v>0.93006956774456506</v>
      </c>
    </row>
    <row r="32" spans="1:54" x14ac:dyDescent="0.2">
      <c r="A32">
        <v>11</v>
      </c>
      <c r="H32" s="13">
        <v>31</v>
      </c>
      <c r="I32" s="14" t="s">
        <v>32</v>
      </c>
      <c r="J32" s="14" t="s">
        <v>18</v>
      </c>
      <c r="K32" s="14" t="s">
        <v>15</v>
      </c>
      <c r="L32" s="14">
        <v>5</v>
      </c>
      <c r="M32" s="14">
        <v>0.70499999999999996</v>
      </c>
      <c r="N32" s="14">
        <f t="shared" si="0"/>
        <v>2.82</v>
      </c>
      <c r="O32" s="14">
        <f t="shared" si="1"/>
        <v>141</v>
      </c>
      <c r="P32" s="5" t="s">
        <v>19</v>
      </c>
      <c r="Q32" s="15">
        <f t="shared" si="2"/>
        <v>1.773049645390071</v>
      </c>
      <c r="R32" s="16">
        <f t="shared" si="3"/>
        <v>498.22695035460993</v>
      </c>
      <c r="T32" s="50">
        <v>14674640</v>
      </c>
      <c r="U32" s="50">
        <v>14609154</v>
      </c>
      <c r="V32" s="49">
        <f t="shared" si="4"/>
        <v>1.0044825319796067</v>
      </c>
      <c r="X32" s="14" t="s">
        <v>32</v>
      </c>
      <c r="AA32" s="40">
        <v>9.0450613759623807E-2</v>
      </c>
      <c r="AB32" s="40">
        <v>2.8012232347744578E-2</v>
      </c>
      <c r="AC32" s="40">
        <v>1.0028653589083727</v>
      </c>
      <c r="AD32" s="40">
        <v>1.0394549064170533</v>
      </c>
      <c r="AE32" s="40">
        <v>0.91238609134733617</v>
      </c>
    </row>
    <row r="33" spans="1:54" ht="17" thickBot="1" x14ac:dyDescent="0.25">
      <c r="A33">
        <v>16</v>
      </c>
      <c r="B33" s="7">
        <v>3</v>
      </c>
      <c r="C33" s="7">
        <v>13</v>
      </c>
      <c r="D33" s="7">
        <v>33</v>
      </c>
      <c r="E33" s="7">
        <v>53</v>
      </c>
      <c r="F33" s="7"/>
      <c r="G33" s="7" t="s">
        <v>20</v>
      </c>
      <c r="H33" s="17">
        <v>51</v>
      </c>
      <c r="I33" s="18" t="s">
        <v>33</v>
      </c>
      <c r="J33" s="18" t="s">
        <v>18</v>
      </c>
      <c r="K33" s="18" t="s">
        <v>15</v>
      </c>
      <c r="L33" s="18">
        <v>5</v>
      </c>
      <c r="M33" s="18">
        <v>0.7</v>
      </c>
      <c r="N33" s="18">
        <f t="shared" si="0"/>
        <v>2.8</v>
      </c>
      <c r="O33" s="18">
        <f t="shared" si="1"/>
        <v>140</v>
      </c>
      <c r="P33" s="19" t="s">
        <v>19</v>
      </c>
      <c r="Q33" s="20">
        <f t="shared" si="2"/>
        <v>1.7857142857142858</v>
      </c>
      <c r="R33" s="21">
        <f t="shared" si="3"/>
        <v>498.21428571428572</v>
      </c>
      <c r="T33" s="50">
        <v>13989912</v>
      </c>
      <c r="U33" s="50">
        <v>14836619</v>
      </c>
      <c r="V33" s="49">
        <f t="shared" si="4"/>
        <v>0.94293127025773193</v>
      </c>
      <c r="X33" s="18" t="s">
        <v>33</v>
      </c>
      <c r="AB33" s="40">
        <v>9.187552532075742E-2</v>
      </c>
      <c r="AC33" s="40">
        <v>1.1735115187777374</v>
      </c>
      <c r="AD33" s="40">
        <v>0.92088157220006883</v>
      </c>
      <c r="AE33" s="40">
        <v>0.96412191182596607</v>
      </c>
    </row>
    <row r="34" spans="1:54" x14ac:dyDescent="0.2">
      <c r="A34">
        <v>17</v>
      </c>
      <c r="B34" s="7">
        <v>4</v>
      </c>
      <c r="C34" s="7">
        <v>14</v>
      </c>
      <c r="D34" s="7">
        <v>34</v>
      </c>
      <c r="E34" s="7">
        <v>54</v>
      </c>
      <c r="F34" s="7"/>
      <c r="G34" s="7" t="s">
        <v>21</v>
      </c>
      <c r="H34" s="8">
        <v>52</v>
      </c>
      <c r="I34" s="9" t="s">
        <v>33</v>
      </c>
      <c r="J34" s="9" t="s">
        <v>18</v>
      </c>
      <c r="K34" s="9" t="s">
        <v>15</v>
      </c>
      <c r="L34" s="9">
        <v>5</v>
      </c>
      <c r="M34" s="9">
        <v>0.68200000000000005</v>
      </c>
      <c r="N34" s="9">
        <f t="shared" si="0"/>
        <v>2.7280000000000002</v>
      </c>
      <c r="O34" s="9">
        <f t="shared" si="1"/>
        <v>136.4</v>
      </c>
      <c r="P34" s="10" t="s">
        <v>19</v>
      </c>
      <c r="Q34" s="11">
        <f t="shared" si="2"/>
        <v>1.8328445747800586</v>
      </c>
      <c r="R34" s="12">
        <f t="shared" si="3"/>
        <v>498.16715542521996</v>
      </c>
      <c r="T34" s="50">
        <v>16045569</v>
      </c>
      <c r="U34" s="50">
        <v>15173205</v>
      </c>
      <c r="V34" s="49">
        <f t="shared" si="4"/>
        <v>1.057493720014987</v>
      </c>
      <c r="X34" s="9" t="s">
        <v>33</v>
      </c>
    </row>
    <row r="35" spans="1:54" s="23" customFormat="1" x14ac:dyDescent="0.2">
      <c r="A35" s="23">
        <v>22</v>
      </c>
      <c r="H35" s="24" t="s">
        <v>22</v>
      </c>
      <c r="I35" s="25" t="s">
        <v>13</v>
      </c>
      <c r="J35" s="25" t="s">
        <v>14</v>
      </c>
      <c r="K35" s="25" t="s">
        <v>15</v>
      </c>
      <c r="L35" s="25" t="s">
        <v>14</v>
      </c>
      <c r="M35" s="25">
        <v>0.70799999999999996</v>
      </c>
      <c r="N35" s="25">
        <f t="shared" si="0"/>
        <v>2.8319999999999999</v>
      </c>
      <c r="O35" s="25">
        <f t="shared" si="1"/>
        <v>141.6</v>
      </c>
      <c r="P35" s="26" t="s">
        <v>77</v>
      </c>
      <c r="Q35" s="27">
        <f t="shared" si="2"/>
        <v>1.7655367231638419</v>
      </c>
      <c r="R35" s="28">
        <f t="shared" si="3"/>
        <v>498.23446327683615</v>
      </c>
      <c r="S35" s="40"/>
      <c r="T35" s="50">
        <v>1367234</v>
      </c>
      <c r="U35" s="50">
        <v>14633983</v>
      </c>
      <c r="V35" s="49">
        <f t="shared" si="4"/>
        <v>9.3428699486667433E-2</v>
      </c>
      <c r="W35" s="40"/>
      <c r="X35" s="25" t="s">
        <v>13</v>
      </c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</row>
    <row r="36" spans="1:54" s="23" customFormat="1" x14ac:dyDescent="0.2">
      <c r="A36" s="23">
        <v>2</v>
      </c>
      <c r="H36" s="24">
        <v>2</v>
      </c>
      <c r="I36" s="25" t="s">
        <v>34</v>
      </c>
      <c r="J36" s="25" t="s">
        <v>16</v>
      </c>
      <c r="K36" s="25" t="s">
        <v>15</v>
      </c>
      <c r="L36" s="25" t="s">
        <v>14</v>
      </c>
      <c r="M36" s="25">
        <v>0.68899999999999995</v>
      </c>
      <c r="N36" s="25">
        <f t="shared" si="0"/>
        <v>2.7559999999999998</v>
      </c>
      <c r="O36" s="25">
        <f t="shared" si="1"/>
        <v>137.79999999999998</v>
      </c>
      <c r="P36" s="26" t="s">
        <v>17</v>
      </c>
      <c r="Q36" s="27">
        <f t="shared" si="2"/>
        <v>1.8142235123367201</v>
      </c>
      <c r="R36" s="28">
        <f t="shared" si="3"/>
        <v>498.1857764876633</v>
      </c>
      <c r="S36" s="40"/>
      <c r="T36" s="50">
        <v>993113</v>
      </c>
      <c r="U36" s="50">
        <v>14927154</v>
      </c>
      <c r="V36" s="51">
        <f t="shared" si="4"/>
        <v>6.6530632697967745E-2</v>
      </c>
      <c r="W36" s="40"/>
      <c r="X36" s="25" t="s">
        <v>34</v>
      </c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</row>
    <row r="37" spans="1:54" x14ac:dyDescent="0.2">
      <c r="A37">
        <v>7</v>
      </c>
      <c r="B37" s="7"/>
      <c r="C37" s="7"/>
      <c r="D37" s="7"/>
      <c r="E37" s="7"/>
      <c r="F37" s="7"/>
      <c r="G37" s="7"/>
      <c r="H37" s="13">
        <v>12</v>
      </c>
      <c r="I37" s="14" t="s">
        <v>34</v>
      </c>
      <c r="J37" s="14" t="s">
        <v>18</v>
      </c>
      <c r="K37" s="14" t="s">
        <v>15</v>
      </c>
      <c r="L37" s="14">
        <v>5</v>
      </c>
      <c r="M37" s="14">
        <v>0.75900000000000001</v>
      </c>
      <c r="N37" s="14">
        <f t="shared" si="0"/>
        <v>3.036</v>
      </c>
      <c r="O37" s="14">
        <f t="shared" si="1"/>
        <v>151.80000000000001</v>
      </c>
      <c r="P37" s="5" t="s">
        <v>19</v>
      </c>
      <c r="Q37" s="15">
        <f t="shared" si="2"/>
        <v>1.6469038208168643</v>
      </c>
      <c r="R37" s="16">
        <f t="shared" si="3"/>
        <v>498.35309617918313</v>
      </c>
      <c r="T37" s="50">
        <v>14586711</v>
      </c>
      <c r="U37" s="50">
        <v>13049740</v>
      </c>
      <c r="V37" s="49">
        <f t="shared" si="4"/>
        <v>1.1177779020884708</v>
      </c>
      <c r="X37" s="14" t="s">
        <v>34</v>
      </c>
    </row>
    <row r="38" spans="1:54" ht="17" thickBot="1" x14ac:dyDescent="0.25">
      <c r="A38">
        <v>12</v>
      </c>
      <c r="H38" s="17">
        <v>32</v>
      </c>
      <c r="I38" s="18" t="s">
        <v>32</v>
      </c>
      <c r="J38" s="18" t="s">
        <v>18</v>
      </c>
      <c r="K38" s="18" t="s">
        <v>15</v>
      </c>
      <c r="L38" s="18">
        <v>5</v>
      </c>
      <c r="M38" s="18">
        <v>0.86199999999999999</v>
      </c>
      <c r="N38" s="18">
        <f t="shared" si="0"/>
        <v>3.4479999999999995</v>
      </c>
      <c r="O38" s="18">
        <f t="shared" si="1"/>
        <v>172.39999999999998</v>
      </c>
      <c r="P38" s="19" t="s">
        <v>19</v>
      </c>
      <c r="Q38" s="20">
        <f t="shared" si="2"/>
        <v>1.4501160092807426</v>
      </c>
      <c r="R38" s="21">
        <f t="shared" si="3"/>
        <v>498.54988399071925</v>
      </c>
      <c r="T38" s="50">
        <v>13316397</v>
      </c>
      <c r="U38" s="50">
        <v>13162912</v>
      </c>
      <c r="V38" s="49">
        <f t="shared" si="4"/>
        <v>1.0116604137443144</v>
      </c>
      <c r="X38" s="18" t="s">
        <v>32</v>
      </c>
    </row>
    <row r="39" spans="1:54" x14ac:dyDescent="0.2">
      <c r="A39">
        <v>13</v>
      </c>
      <c r="H39" s="8">
        <v>33</v>
      </c>
      <c r="I39" s="9" t="s">
        <v>32</v>
      </c>
      <c r="J39" s="9" t="s">
        <v>18</v>
      </c>
      <c r="K39" s="9" t="s">
        <v>15</v>
      </c>
      <c r="L39" s="9">
        <v>5</v>
      </c>
      <c r="M39" s="9">
        <v>0.65500000000000003</v>
      </c>
      <c r="N39" s="9">
        <f t="shared" si="0"/>
        <v>2.6200000000000006</v>
      </c>
      <c r="O39" s="9">
        <f t="shared" si="1"/>
        <v>131.00000000000003</v>
      </c>
      <c r="P39" s="10" t="s">
        <v>19</v>
      </c>
      <c r="Q39" s="11">
        <f t="shared" si="2"/>
        <v>1.9083969465648851</v>
      </c>
      <c r="R39" s="12">
        <f t="shared" si="3"/>
        <v>498.09160305343511</v>
      </c>
      <c r="T39" s="50">
        <v>16933276</v>
      </c>
      <c r="U39" s="50">
        <v>16768740</v>
      </c>
      <c r="V39" s="49">
        <f t="shared" si="4"/>
        <v>1.0098120669770061</v>
      </c>
      <c r="X39" s="9" t="s">
        <v>32</v>
      </c>
    </row>
    <row r="40" spans="1:54" x14ac:dyDescent="0.2">
      <c r="A40">
        <v>18</v>
      </c>
      <c r="B40" s="7">
        <v>5</v>
      </c>
      <c r="C40" s="7">
        <v>15</v>
      </c>
      <c r="D40" s="7">
        <v>35</v>
      </c>
      <c r="E40" s="7">
        <v>55</v>
      </c>
      <c r="F40" s="7"/>
      <c r="G40" s="7"/>
      <c r="H40" s="13">
        <v>53</v>
      </c>
      <c r="I40" s="14" t="s">
        <v>33</v>
      </c>
      <c r="J40" s="14" t="s">
        <v>18</v>
      </c>
      <c r="K40" s="14" t="s">
        <v>15</v>
      </c>
      <c r="L40" s="14">
        <v>5</v>
      </c>
      <c r="M40" s="14">
        <v>0.65800000000000003</v>
      </c>
      <c r="N40" s="14">
        <f t="shared" si="0"/>
        <v>2.6320000000000001</v>
      </c>
      <c r="O40" s="14">
        <f t="shared" si="1"/>
        <v>131.6</v>
      </c>
      <c r="P40" s="5" t="s">
        <v>19</v>
      </c>
      <c r="Q40" s="15">
        <f t="shared" si="2"/>
        <v>1.8996960486322187</v>
      </c>
      <c r="R40" s="16">
        <f t="shared" si="3"/>
        <v>498.10030395136778</v>
      </c>
      <c r="T40" s="50">
        <v>13319397</v>
      </c>
      <c r="U40" s="50">
        <v>14320861</v>
      </c>
      <c r="V40" s="49">
        <f t="shared" si="4"/>
        <v>0.93006956774456506</v>
      </c>
      <c r="X40" s="14" t="s">
        <v>33</v>
      </c>
    </row>
    <row r="41" spans="1:54" s="23" customFormat="1" x14ac:dyDescent="0.2">
      <c r="A41" s="23">
        <v>23</v>
      </c>
      <c r="H41" s="24" t="s">
        <v>20</v>
      </c>
      <c r="I41" s="25" t="s">
        <v>13</v>
      </c>
      <c r="J41" s="25" t="s">
        <v>14</v>
      </c>
      <c r="K41" s="25" t="s">
        <v>15</v>
      </c>
      <c r="L41" s="25" t="s">
        <v>14</v>
      </c>
      <c r="M41" s="25">
        <v>0.78200000000000003</v>
      </c>
      <c r="N41" s="25">
        <f t="shared" si="0"/>
        <v>3.1280000000000001</v>
      </c>
      <c r="O41" s="25">
        <f t="shared" si="1"/>
        <v>156.4</v>
      </c>
      <c r="P41" s="26" t="s">
        <v>77</v>
      </c>
      <c r="Q41" s="27">
        <f t="shared" si="2"/>
        <v>1.5984654731457799</v>
      </c>
      <c r="R41" s="28">
        <f t="shared" si="3"/>
        <v>498.40153452685422</v>
      </c>
      <c r="S41" s="40"/>
      <c r="T41" s="50">
        <v>1414355</v>
      </c>
      <c r="U41" s="50">
        <v>12428033</v>
      </c>
      <c r="V41" s="49">
        <f t="shared" si="4"/>
        <v>0.11380360834252692</v>
      </c>
      <c r="W41" s="40"/>
      <c r="X41" s="25" t="s">
        <v>13</v>
      </c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</row>
    <row r="42" spans="1:54" s="23" customFormat="1" x14ac:dyDescent="0.2">
      <c r="A42" s="23">
        <v>3</v>
      </c>
      <c r="B42" s="29">
        <v>1</v>
      </c>
      <c r="C42" s="29">
        <v>2</v>
      </c>
      <c r="D42" s="29">
        <v>3</v>
      </c>
      <c r="E42" s="29">
        <v>4</v>
      </c>
      <c r="F42" s="29">
        <v>5</v>
      </c>
      <c r="G42" s="29"/>
      <c r="H42" s="24">
        <v>3</v>
      </c>
      <c r="I42" s="25" t="s">
        <v>34</v>
      </c>
      <c r="J42" s="25" t="s">
        <v>16</v>
      </c>
      <c r="K42" s="25" t="s">
        <v>15</v>
      </c>
      <c r="L42" s="25" t="s">
        <v>14</v>
      </c>
      <c r="M42" s="25">
        <v>0.73199999999999998</v>
      </c>
      <c r="N42" s="25">
        <f t="shared" si="0"/>
        <v>2.9279999999999999</v>
      </c>
      <c r="O42" s="25">
        <f t="shared" si="1"/>
        <v>146.4</v>
      </c>
      <c r="P42" s="26" t="s">
        <v>17</v>
      </c>
      <c r="Q42" s="27">
        <f t="shared" si="2"/>
        <v>1.7076502732240437</v>
      </c>
      <c r="R42" s="28">
        <f t="shared" si="3"/>
        <v>498.29234972677597</v>
      </c>
      <c r="S42" s="40"/>
      <c r="T42" s="50">
        <v>899062</v>
      </c>
      <c r="U42" s="50">
        <v>13530569</v>
      </c>
      <c r="V42" s="51">
        <f t="shared" si="4"/>
        <v>6.6446725189458031E-2</v>
      </c>
      <c r="W42" s="40"/>
      <c r="X42" s="25" t="s">
        <v>34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</row>
    <row r="43" spans="1:54" ht="17" thickBot="1" x14ac:dyDescent="0.25">
      <c r="A43">
        <v>8</v>
      </c>
      <c r="B43" s="7" t="s">
        <v>12</v>
      </c>
      <c r="C43" s="7" t="s">
        <v>22</v>
      </c>
      <c r="D43" s="7" t="s">
        <v>20</v>
      </c>
      <c r="E43" s="7" t="s">
        <v>21</v>
      </c>
      <c r="F43" s="7"/>
      <c r="G43" s="7"/>
      <c r="H43" s="17">
        <v>13</v>
      </c>
      <c r="I43" s="18" t="s">
        <v>34</v>
      </c>
      <c r="J43" s="18" t="s">
        <v>18</v>
      </c>
      <c r="K43" s="18" t="s">
        <v>15</v>
      </c>
      <c r="L43" s="18">
        <v>5</v>
      </c>
      <c r="M43" s="18">
        <v>0.68500000000000005</v>
      </c>
      <c r="N43" s="18">
        <f t="shared" si="0"/>
        <v>2.74</v>
      </c>
      <c r="O43" s="18">
        <f t="shared" si="1"/>
        <v>137</v>
      </c>
      <c r="P43" s="19" t="s">
        <v>19</v>
      </c>
      <c r="Q43" s="20">
        <f t="shared" si="2"/>
        <v>1.824817518248175</v>
      </c>
      <c r="R43" s="21">
        <f t="shared" si="3"/>
        <v>498.17518248175185</v>
      </c>
      <c r="T43" s="50">
        <v>9843861</v>
      </c>
      <c r="U43" s="50">
        <v>12293376</v>
      </c>
      <c r="V43" s="49">
        <f t="shared" si="4"/>
        <v>0.80074513298869243</v>
      </c>
      <c r="X43" s="18" t="s">
        <v>34</v>
      </c>
    </row>
    <row r="44" spans="1:54" x14ac:dyDescent="0.2">
      <c r="A44">
        <v>9</v>
      </c>
      <c r="B44" s="7"/>
      <c r="C44" s="7"/>
      <c r="D44" s="7"/>
      <c r="E44" s="7"/>
      <c r="F44" s="7"/>
      <c r="G44" s="7"/>
      <c r="H44" s="8">
        <v>14</v>
      </c>
      <c r="I44" s="9" t="s">
        <v>34</v>
      </c>
      <c r="J44" s="9" t="s">
        <v>18</v>
      </c>
      <c r="K44" s="9" t="s">
        <v>15</v>
      </c>
      <c r="L44" s="9">
        <v>5</v>
      </c>
      <c r="M44" s="9">
        <v>0.67800000000000005</v>
      </c>
      <c r="N44" s="9">
        <f t="shared" si="0"/>
        <v>2.7120000000000002</v>
      </c>
      <c r="O44" s="9">
        <f t="shared" si="1"/>
        <v>135.60000000000002</v>
      </c>
      <c r="P44" s="10" t="s">
        <v>19</v>
      </c>
      <c r="Q44" s="11">
        <f t="shared" si="2"/>
        <v>1.8436578171091444</v>
      </c>
      <c r="R44" s="12">
        <f t="shared" si="3"/>
        <v>498.15634218289085</v>
      </c>
      <c r="T44" s="50">
        <v>14272154</v>
      </c>
      <c r="U44" s="50">
        <v>14231376</v>
      </c>
      <c r="V44" s="49">
        <f t="shared" si="4"/>
        <v>1.0028653589083727</v>
      </c>
      <c r="X44" s="9" t="s">
        <v>34</v>
      </c>
    </row>
    <row r="45" spans="1:54" x14ac:dyDescent="0.2">
      <c r="A45">
        <v>14</v>
      </c>
      <c r="B45" s="7">
        <v>1</v>
      </c>
      <c r="C45" s="7">
        <v>11</v>
      </c>
      <c r="D45" s="7">
        <v>31</v>
      </c>
      <c r="E45" s="7">
        <v>51</v>
      </c>
      <c r="F45" s="7"/>
      <c r="G45" s="7" t="s">
        <v>12</v>
      </c>
      <c r="H45" s="13">
        <v>34</v>
      </c>
      <c r="I45" s="14" t="s">
        <v>32</v>
      </c>
      <c r="J45" s="14" t="s">
        <v>18</v>
      </c>
      <c r="K45" s="14" t="s">
        <v>15</v>
      </c>
      <c r="L45" s="14">
        <v>5</v>
      </c>
      <c r="M45" s="14">
        <v>0.627</v>
      </c>
      <c r="N45" s="14">
        <f t="shared" si="0"/>
        <v>2.508</v>
      </c>
      <c r="O45" s="14">
        <f t="shared" si="1"/>
        <v>125.4</v>
      </c>
      <c r="P45" s="5" t="s">
        <v>19</v>
      </c>
      <c r="Q45" s="15">
        <f t="shared" si="2"/>
        <v>1.9936204146730463</v>
      </c>
      <c r="R45" s="16">
        <f t="shared" si="3"/>
        <v>498.00637958532695</v>
      </c>
      <c r="T45" s="50">
        <v>17631468</v>
      </c>
      <c r="U45" s="50">
        <v>16962225</v>
      </c>
      <c r="V45" s="49">
        <f t="shared" si="4"/>
        <v>1.0394549064170533</v>
      </c>
      <c r="X45" s="14" t="s">
        <v>32</v>
      </c>
    </row>
    <row r="46" spans="1:54" x14ac:dyDescent="0.2">
      <c r="A46">
        <v>19</v>
      </c>
      <c r="B46" s="7"/>
      <c r="C46" s="7"/>
      <c r="D46" s="7"/>
      <c r="E46" s="7"/>
      <c r="F46" s="7"/>
      <c r="G46" s="7"/>
      <c r="H46" s="13">
        <v>54</v>
      </c>
      <c r="I46" s="14" t="s">
        <v>33</v>
      </c>
      <c r="J46" s="14" t="s">
        <v>18</v>
      </c>
      <c r="K46" s="14" t="s">
        <v>15</v>
      </c>
      <c r="L46" s="14">
        <v>5</v>
      </c>
      <c r="M46" s="14">
        <v>0.73199999999999998</v>
      </c>
      <c r="N46" s="14">
        <f t="shared" si="0"/>
        <v>2.9279999999999999</v>
      </c>
      <c r="O46" s="14">
        <f t="shared" si="1"/>
        <v>146.4</v>
      </c>
      <c r="P46" s="5" t="s">
        <v>19</v>
      </c>
      <c r="Q46" s="15">
        <f t="shared" si="2"/>
        <v>1.7076502732240437</v>
      </c>
      <c r="R46" s="16">
        <f t="shared" si="3"/>
        <v>498.29234972677597</v>
      </c>
      <c r="T46" s="50">
        <v>13809104</v>
      </c>
      <c r="U46" s="50">
        <v>15135154</v>
      </c>
      <c r="V46" s="49">
        <f t="shared" si="4"/>
        <v>0.91238609134733617</v>
      </c>
      <c r="X46" s="14" t="s">
        <v>33</v>
      </c>
    </row>
    <row r="47" spans="1:54" s="23" customFormat="1" x14ac:dyDescent="0.2">
      <c r="A47" s="23">
        <v>24</v>
      </c>
      <c r="H47" s="24" t="s">
        <v>21</v>
      </c>
      <c r="I47" s="25" t="s">
        <v>13</v>
      </c>
      <c r="J47" s="25" t="s">
        <v>14</v>
      </c>
      <c r="K47" s="25" t="s">
        <v>15</v>
      </c>
      <c r="L47" s="25" t="s">
        <v>14</v>
      </c>
      <c r="M47" s="25">
        <v>0.746</v>
      </c>
      <c r="N47" s="25">
        <f t="shared" si="0"/>
        <v>2.984</v>
      </c>
      <c r="O47" s="25">
        <f t="shared" si="1"/>
        <v>149.19999999999999</v>
      </c>
      <c r="P47" s="26" t="s">
        <v>78</v>
      </c>
      <c r="Q47" s="27">
        <f t="shared" si="2"/>
        <v>1.6756032171581769</v>
      </c>
      <c r="R47" s="28">
        <f t="shared" si="3"/>
        <v>498.3243967828418</v>
      </c>
      <c r="S47" s="40"/>
      <c r="T47" s="50">
        <v>1195941</v>
      </c>
      <c r="U47" s="50">
        <v>13222033</v>
      </c>
      <c r="V47" s="49">
        <f t="shared" si="4"/>
        <v>9.0450613759623807E-2</v>
      </c>
      <c r="W47" s="40"/>
      <c r="X47" s="25" t="s">
        <v>13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</row>
    <row r="48" spans="1:54" s="23" customFormat="1" ht="17" thickBot="1" x14ac:dyDescent="0.25">
      <c r="A48" s="23">
        <v>4</v>
      </c>
      <c r="B48" s="29">
        <v>11</v>
      </c>
      <c r="C48" s="29">
        <v>12</v>
      </c>
      <c r="D48" s="29">
        <v>13</v>
      </c>
      <c r="E48" s="29">
        <v>14</v>
      </c>
      <c r="F48" s="29">
        <v>15</v>
      </c>
      <c r="G48" s="29"/>
      <c r="H48" s="35">
        <v>4</v>
      </c>
      <c r="I48" s="36" t="s">
        <v>34</v>
      </c>
      <c r="J48" s="36" t="s">
        <v>16</v>
      </c>
      <c r="K48" s="36" t="s">
        <v>15</v>
      </c>
      <c r="L48" s="36" t="s">
        <v>14</v>
      </c>
      <c r="M48" s="36">
        <v>0.94699999999999995</v>
      </c>
      <c r="N48" s="36">
        <f t="shared" si="0"/>
        <v>3.7879999999999994</v>
      </c>
      <c r="O48" s="36">
        <f t="shared" si="1"/>
        <v>189.39999999999998</v>
      </c>
      <c r="P48" s="37" t="s">
        <v>17</v>
      </c>
      <c r="Q48" s="38">
        <f t="shared" si="2"/>
        <v>1.3199577613516369</v>
      </c>
      <c r="R48" s="39">
        <f t="shared" si="3"/>
        <v>498.68004223864835</v>
      </c>
      <c r="S48" s="40"/>
      <c r="T48" s="50">
        <v>351920</v>
      </c>
      <c r="U48" s="50">
        <v>12563083</v>
      </c>
      <c r="V48" s="49">
        <f t="shared" si="4"/>
        <v>2.8012232347744578E-2</v>
      </c>
      <c r="W48" s="40"/>
      <c r="X48" s="36" t="s">
        <v>34</v>
      </c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</row>
    <row r="49" spans="1:54" s="23" customFormat="1" x14ac:dyDescent="0.2">
      <c r="A49" s="23">
        <v>5</v>
      </c>
      <c r="B49" s="29">
        <v>31</v>
      </c>
      <c r="C49" s="29">
        <v>32</v>
      </c>
      <c r="D49" s="29">
        <v>33</v>
      </c>
      <c r="E49" s="29">
        <v>34</v>
      </c>
      <c r="F49" s="29">
        <v>35</v>
      </c>
      <c r="G49" s="29"/>
      <c r="H49" s="30">
        <v>5</v>
      </c>
      <c r="I49" s="31" t="s">
        <v>34</v>
      </c>
      <c r="J49" s="31" t="s">
        <v>16</v>
      </c>
      <c r="K49" s="31" t="s">
        <v>15</v>
      </c>
      <c r="L49" s="31" t="s">
        <v>14</v>
      </c>
      <c r="M49" s="31">
        <v>0.72899999999999998</v>
      </c>
      <c r="N49" s="31">
        <f t="shared" si="0"/>
        <v>2.9159999999999999</v>
      </c>
      <c r="O49" s="31">
        <f t="shared" si="1"/>
        <v>145.79999999999998</v>
      </c>
      <c r="P49" s="32" t="s">
        <v>17</v>
      </c>
      <c r="Q49" s="33">
        <f t="shared" si="2"/>
        <v>1.7146776406035666</v>
      </c>
      <c r="R49" s="34">
        <f t="shared" si="3"/>
        <v>498.28532235939645</v>
      </c>
      <c r="S49" s="40"/>
      <c r="T49" s="50">
        <v>1624548</v>
      </c>
      <c r="U49" s="50">
        <v>17682054</v>
      </c>
      <c r="V49" s="51">
        <f t="shared" si="4"/>
        <v>9.187552532075742E-2</v>
      </c>
      <c r="W49" s="40"/>
      <c r="X49" s="31" t="s">
        <v>34</v>
      </c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</row>
    <row r="50" spans="1:54" x14ac:dyDescent="0.2">
      <c r="A50">
        <v>10</v>
      </c>
      <c r="B50" s="7"/>
      <c r="C50" s="7"/>
      <c r="D50" s="7"/>
      <c r="E50" s="7"/>
      <c r="F50" s="7"/>
      <c r="G50" s="7" t="s">
        <v>11</v>
      </c>
      <c r="H50" s="13">
        <v>15</v>
      </c>
      <c r="I50" s="14" t="s">
        <v>34</v>
      </c>
      <c r="J50" s="14" t="s">
        <v>18</v>
      </c>
      <c r="K50" s="14" t="s">
        <v>15</v>
      </c>
      <c r="L50" s="14">
        <v>5</v>
      </c>
      <c r="M50" s="14">
        <v>0.83699999999999997</v>
      </c>
      <c r="N50" s="14">
        <f t="shared" si="0"/>
        <v>3.3479999999999994</v>
      </c>
      <c r="O50" s="14">
        <f t="shared" si="1"/>
        <v>167.39999999999998</v>
      </c>
      <c r="P50" s="5" t="s">
        <v>19</v>
      </c>
      <c r="Q50" s="15">
        <f t="shared" si="2"/>
        <v>1.4934289127837517</v>
      </c>
      <c r="R50" s="16">
        <f t="shared" si="3"/>
        <v>498.50657108721623</v>
      </c>
      <c r="T50" s="50">
        <v>19693246</v>
      </c>
      <c r="U50" s="50">
        <v>16781468</v>
      </c>
      <c r="V50" s="49">
        <f t="shared" si="4"/>
        <v>1.1735115187777374</v>
      </c>
      <c r="X50" s="14" t="s">
        <v>34</v>
      </c>
    </row>
    <row r="51" spans="1:54" x14ac:dyDescent="0.2">
      <c r="A51">
        <v>15</v>
      </c>
      <c r="B51" s="7">
        <v>2</v>
      </c>
      <c r="C51" s="7">
        <v>12</v>
      </c>
      <c r="D51" s="7">
        <v>32</v>
      </c>
      <c r="E51" s="7">
        <v>52</v>
      </c>
      <c r="F51" s="7"/>
      <c r="G51" s="7" t="s">
        <v>22</v>
      </c>
      <c r="H51" s="13">
        <v>35</v>
      </c>
      <c r="I51" s="14" t="s">
        <v>32</v>
      </c>
      <c r="J51" s="14" t="s">
        <v>18</v>
      </c>
      <c r="K51" s="14" t="s">
        <v>15</v>
      </c>
      <c r="L51" s="14">
        <v>5</v>
      </c>
      <c r="M51" s="14">
        <v>0.70599999999999996</v>
      </c>
      <c r="N51" s="14">
        <f t="shared" si="0"/>
        <v>2.8239999999999998</v>
      </c>
      <c r="O51" s="14">
        <f t="shared" si="1"/>
        <v>141.19999999999999</v>
      </c>
      <c r="P51" s="5" t="s">
        <v>19</v>
      </c>
      <c r="Q51" s="15">
        <f t="shared" si="2"/>
        <v>1.7705382436260624</v>
      </c>
      <c r="R51" s="16">
        <f t="shared" si="3"/>
        <v>498.22946175637395</v>
      </c>
      <c r="T51" s="50">
        <v>16435246</v>
      </c>
      <c r="U51" s="50">
        <v>17847296</v>
      </c>
      <c r="V51" s="49">
        <f t="shared" si="4"/>
        <v>0.92088157220006883</v>
      </c>
      <c r="X51" s="14" t="s">
        <v>32</v>
      </c>
    </row>
    <row r="52" spans="1:54" ht="17" thickBot="1" x14ac:dyDescent="0.25">
      <c r="A52">
        <v>20</v>
      </c>
      <c r="B52" s="7"/>
      <c r="C52" s="7"/>
      <c r="D52" s="7"/>
      <c r="E52" s="7"/>
      <c r="F52" s="7"/>
      <c r="G52" s="7"/>
      <c r="H52" s="17">
        <v>55</v>
      </c>
      <c r="I52" s="18" t="s">
        <v>33</v>
      </c>
      <c r="J52" s="18" t="s">
        <v>18</v>
      </c>
      <c r="K52" s="18" t="s">
        <v>15</v>
      </c>
      <c r="L52" s="18">
        <v>5</v>
      </c>
      <c r="M52" s="18">
        <v>0.60899999999999999</v>
      </c>
      <c r="N52" s="18">
        <f t="shared" si="0"/>
        <v>2.4359999999999999</v>
      </c>
      <c r="O52" s="18">
        <f t="shared" si="1"/>
        <v>121.8</v>
      </c>
      <c r="P52" s="19" t="s">
        <v>19</v>
      </c>
      <c r="Q52" s="20">
        <f t="shared" si="2"/>
        <v>2.0525451559934318</v>
      </c>
      <c r="R52" s="21">
        <f t="shared" si="3"/>
        <v>497.94745484400659</v>
      </c>
      <c r="T52" s="50">
        <v>20642418</v>
      </c>
      <c r="U52" s="50">
        <v>21410589</v>
      </c>
      <c r="V52" s="49">
        <f t="shared" si="4"/>
        <v>0.96412191182596607</v>
      </c>
      <c r="X52" s="18" t="s">
        <v>33</v>
      </c>
    </row>
    <row r="55" spans="1:54" x14ac:dyDescent="0.2">
      <c r="A55" s="22"/>
      <c r="B55" s="22"/>
      <c r="C55" s="22"/>
      <c r="D55" s="22"/>
      <c r="E55" s="22"/>
      <c r="F55" s="22"/>
      <c r="G55" s="22"/>
      <c r="H55" s="54" t="s">
        <v>28</v>
      </c>
      <c r="J55" s="22"/>
      <c r="K55" s="22"/>
      <c r="L55" s="22"/>
      <c r="M55" s="22"/>
      <c r="N55" s="22"/>
      <c r="O55" s="22"/>
      <c r="P55" s="22"/>
      <c r="S55" s="52" t="s">
        <v>1</v>
      </c>
      <c r="T55" s="53"/>
      <c r="U55" s="53" t="s">
        <v>2</v>
      </c>
      <c r="V55" s="43" t="s">
        <v>26</v>
      </c>
      <c r="W55" s="44" t="s">
        <v>27</v>
      </c>
      <c r="X55" s="55" t="s">
        <v>29</v>
      </c>
    </row>
    <row r="56" spans="1:54" ht="34" x14ac:dyDescent="0.2">
      <c r="H56" s="22"/>
      <c r="I56" s="22"/>
      <c r="J56" s="22"/>
      <c r="K56" s="22"/>
      <c r="L56" s="22"/>
      <c r="M56" s="22"/>
      <c r="N56" s="22"/>
      <c r="O56" s="22"/>
      <c r="P56" s="22"/>
      <c r="Q56" s="40"/>
      <c r="R56" s="40"/>
      <c r="S56" s="42"/>
      <c r="T56" s="56" t="s">
        <v>35</v>
      </c>
      <c r="U56" s="45" t="s">
        <v>16</v>
      </c>
      <c r="V56" s="46">
        <f>AVERAGE(V30,V36,V42,V49)</f>
        <v>9.317839442094536E-2</v>
      </c>
      <c r="W56" s="47">
        <f>V56/V56</f>
        <v>1</v>
      </c>
      <c r="X56" s="49">
        <f>STDEV(V30,V36,V42,V49)</f>
        <v>3.8368983792926421E-2</v>
      </c>
    </row>
    <row r="57" spans="1:54" ht="34" x14ac:dyDescent="0.2">
      <c r="H57" s="22"/>
      <c r="I57" s="22"/>
      <c r="J57" s="22"/>
      <c r="K57" s="22"/>
      <c r="L57" s="22"/>
      <c r="M57" s="22"/>
      <c r="N57" s="22"/>
      <c r="O57" s="22"/>
      <c r="P57" s="22"/>
      <c r="Q57" s="40"/>
      <c r="R57" s="40"/>
      <c r="S57" s="42"/>
      <c r="T57" s="56" t="s">
        <v>36</v>
      </c>
      <c r="U57" s="45" t="s">
        <v>18</v>
      </c>
      <c r="V57" s="46">
        <f>AVERAGE(V31,V37,V43,V50)</f>
        <v>1.0726192079672183</v>
      </c>
      <c r="W57" s="47">
        <f>V57/V56</f>
        <v>11.511458365782987</v>
      </c>
      <c r="X57" s="49">
        <f t="shared" ref="X57:X59" si="5">STDEV(V31,V37,V43,V50)</f>
        <v>0.18435972412364746</v>
      </c>
    </row>
    <row r="58" spans="1:54" ht="51" x14ac:dyDescent="0.2">
      <c r="H58" s="22"/>
      <c r="I58" s="22"/>
      <c r="J58" s="22"/>
      <c r="K58" s="22"/>
      <c r="L58" s="22"/>
      <c r="M58" s="22"/>
      <c r="N58" s="22"/>
      <c r="O58" s="22"/>
      <c r="P58" s="22"/>
      <c r="Q58" s="40"/>
      <c r="R58" s="40"/>
      <c r="S58" s="42"/>
      <c r="T58" s="56" t="s">
        <v>37</v>
      </c>
      <c r="U58" s="45" t="s">
        <v>18</v>
      </c>
      <c r="V58" s="46">
        <f>AVERAGE(V32,V38,V44,V51)</f>
        <v>0.98497246920809056</v>
      </c>
      <c r="W58" s="47">
        <f>V58/V56</f>
        <v>10.570824656608172</v>
      </c>
      <c r="X58" s="49">
        <f t="shared" si="5"/>
        <v>4.2897892388151851E-2</v>
      </c>
    </row>
    <row r="59" spans="1:54" ht="51" x14ac:dyDescent="0.2">
      <c r="H59" s="22"/>
      <c r="I59" s="22"/>
      <c r="J59" s="22"/>
      <c r="K59" s="22"/>
      <c r="L59" s="22"/>
      <c r="M59" s="22"/>
      <c r="N59" s="22"/>
      <c r="O59" s="22"/>
      <c r="P59" s="22"/>
      <c r="Q59" s="40"/>
      <c r="R59" s="40"/>
      <c r="S59" s="42"/>
      <c r="T59" s="56" t="s">
        <v>38</v>
      </c>
      <c r="U59" s="45" t="s">
        <v>18</v>
      </c>
      <c r="V59" s="46">
        <f>AVERAGE(V33,V39,V45,V52)</f>
        <v>0.9890800388694394</v>
      </c>
      <c r="W59" s="47">
        <f>V59/V56</f>
        <v>10.61490751172577</v>
      </c>
      <c r="X59" s="49">
        <f t="shared" si="5"/>
        <v>4.366562805299553E-2</v>
      </c>
    </row>
    <row r="60" spans="1:54" x14ac:dyDescent="0.2">
      <c r="H60" s="22"/>
      <c r="I60" s="22"/>
      <c r="J60" s="22"/>
      <c r="K60" s="22"/>
      <c r="L60" s="22"/>
      <c r="M60" s="22"/>
      <c r="N60" s="22"/>
      <c r="O60" s="22"/>
      <c r="P60" s="22"/>
      <c r="Q60" s="40"/>
      <c r="R60" s="40"/>
      <c r="S60" s="41"/>
      <c r="T60" s="41"/>
      <c r="U60" s="41"/>
    </row>
    <row r="61" spans="1:54" x14ac:dyDescent="0.2">
      <c r="H61" s="22"/>
      <c r="I61" s="22"/>
      <c r="J61" s="22"/>
      <c r="K61" s="22"/>
      <c r="L61" s="22"/>
      <c r="M61" s="22"/>
      <c r="N61" s="22"/>
      <c r="O61" s="22"/>
      <c r="P61" s="22"/>
      <c r="Q61" s="40"/>
      <c r="R61" s="40"/>
    </row>
    <row r="62" spans="1:54" x14ac:dyDescent="0.2">
      <c r="H62" s="22"/>
      <c r="I62" s="22"/>
      <c r="J62" s="22"/>
      <c r="K62" s="22"/>
      <c r="L62" s="22"/>
      <c r="M62" s="22"/>
      <c r="N62" s="22"/>
      <c r="O62" s="22"/>
      <c r="P62" s="22"/>
      <c r="Q62" s="40"/>
      <c r="R62" s="40"/>
    </row>
    <row r="63" spans="1:54" x14ac:dyDescent="0.2">
      <c r="H63" s="22"/>
      <c r="I63" s="22"/>
      <c r="J63" s="22"/>
      <c r="K63" s="22"/>
      <c r="L63" s="22"/>
      <c r="M63" s="22"/>
      <c r="N63" s="22"/>
      <c r="O63" s="22"/>
      <c r="P63" s="22"/>
      <c r="Q63" s="40"/>
      <c r="R63" s="40"/>
    </row>
    <row r="64" spans="1:54" x14ac:dyDescent="0.2">
      <c r="H64" s="22"/>
      <c r="I64" s="22"/>
      <c r="J64" s="22"/>
      <c r="K64" s="22"/>
      <c r="L64" s="22"/>
      <c r="M64" s="22"/>
      <c r="N64" s="22"/>
      <c r="O64" s="22"/>
      <c r="P64" s="22"/>
      <c r="Q64" s="40"/>
      <c r="R64" s="40"/>
    </row>
    <row r="65" spans="8:28" x14ac:dyDescent="0.2">
      <c r="H65" s="22"/>
      <c r="I65" s="22"/>
      <c r="J65" s="22"/>
      <c r="K65" s="22"/>
      <c r="L65" s="22"/>
      <c r="M65" s="22"/>
      <c r="N65" s="22"/>
      <c r="O65" s="22"/>
      <c r="P65" s="22"/>
      <c r="Q65" s="40"/>
      <c r="R65" s="40"/>
    </row>
    <row r="66" spans="8:28" x14ac:dyDescent="0.2">
      <c r="H66" s="22"/>
      <c r="I66" s="22"/>
      <c r="J66" s="22"/>
      <c r="K66" s="22"/>
      <c r="L66" s="22"/>
      <c r="M66" s="22"/>
      <c r="N66" s="22"/>
      <c r="O66" s="22"/>
      <c r="P66" s="22"/>
    </row>
    <row r="67" spans="8:28" x14ac:dyDescent="0.2">
      <c r="H67" s="22"/>
      <c r="I67" s="22"/>
      <c r="J67" s="22"/>
      <c r="K67" s="22"/>
      <c r="L67" s="22"/>
      <c r="M67" s="22"/>
      <c r="N67" s="22"/>
      <c r="O67" s="22"/>
      <c r="P67" s="22"/>
      <c r="Y67" s="57"/>
      <c r="Z67" s="57"/>
      <c r="AA67" s="57"/>
      <c r="AB67" s="57"/>
    </row>
    <row r="68" spans="8:28" x14ac:dyDescent="0.2">
      <c r="H68" s="22"/>
      <c r="I68" s="22"/>
      <c r="J68" s="22"/>
      <c r="K68" s="22"/>
      <c r="L68" s="22"/>
      <c r="M68" s="22"/>
      <c r="N68" s="22"/>
      <c r="O68" s="22"/>
      <c r="P68" s="22"/>
    </row>
    <row r="69" spans="8:28" x14ac:dyDescent="0.2">
      <c r="H69" s="22"/>
      <c r="I69" s="22"/>
      <c r="J69" s="22"/>
      <c r="K69" s="22"/>
      <c r="L69" s="22"/>
      <c r="M69" s="22"/>
      <c r="N69" s="22"/>
      <c r="O69" s="22"/>
      <c r="P69" s="22"/>
    </row>
    <row r="70" spans="8:28" x14ac:dyDescent="0.2">
      <c r="H70" s="22"/>
      <c r="I70" s="22"/>
      <c r="J70" s="22"/>
      <c r="K70" s="22"/>
      <c r="L70" s="22"/>
      <c r="M70" s="22"/>
      <c r="N70" s="22"/>
      <c r="O70" s="22"/>
      <c r="P70" s="22"/>
    </row>
    <row r="71" spans="8:28" x14ac:dyDescent="0.2">
      <c r="H71" s="22"/>
      <c r="I71" s="22"/>
      <c r="J71" s="22"/>
      <c r="K71" s="22"/>
      <c r="L71" s="22"/>
      <c r="M71" s="22"/>
      <c r="N71" s="22"/>
      <c r="O71" s="22"/>
      <c r="P71" s="22"/>
    </row>
    <row r="72" spans="8:28" x14ac:dyDescent="0.2">
      <c r="H72" s="22"/>
      <c r="I72" s="22"/>
      <c r="J72" s="22"/>
      <c r="K72" s="22"/>
      <c r="L72" s="22"/>
      <c r="M72" s="22"/>
      <c r="N72" s="22"/>
      <c r="O72" s="22"/>
      <c r="P72" s="22"/>
    </row>
    <row r="73" spans="8:28" x14ac:dyDescent="0.2">
      <c r="H73" s="22"/>
      <c r="I73" s="22"/>
      <c r="J73" s="22"/>
      <c r="K73" s="22"/>
      <c r="L73" s="22"/>
      <c r="M73" s="22"/>
      <c r="N73" s="22"/>
      <c r="O73" s="22"/>
      <c r="P73" s="22"/>
    </row>
    <row r="74" spans="8:28" x14ac:dyDescent="0.2">
      <c r="H74" s="22"/>
      <c r="I74" s="22"/>
      <c r="J74" s="22"/>
      <c r="K74" s="22"/>
      <c r="L74" s="22"/>
      <c r="M74" s="22"/>
      <c r="N74" s="22"/>
      <c r="O74" s="22"/>
      <c r="P74" s="22"/>
    </row>
    <row r="75" spans="8:28" x14ac:dyDescent="0.2">
      <c r="H75" s="22"/>
      <c r="I75" s="22"/>
      <c r="J75" s="22"/>
      <c r="K75" s="22"/>
      <c r="L75" s="22"/>
      <c r="M75" s="22"/>
      <c r="N75" s="22"/>
      <c r="O75" s="22"/>
      <c r="P75" s="22"/>
    </row>
    <row r="76" spans="8:28" x14ac:dyDescent="0.2">
      <c r="H76" s="22"/>
      <c r="I76" s="22"/>
      <c r="J76" s="22"/>
      <c r="K76" s="22"/>
      <c r="L76" s="22"/>
      <c r="M76" s="22"/>
      <c r="N76" s="22"/>
      <c r="O76" s="22"/>
      <c r="P76" s="22"/>
    </row>
    <row r="77" spans="8:28" x14ac:dyDescent="0.2">
      <c r="H77" s="22"/>
      <c r="I77" s="22"/>
      <c r="J77" s="22"/>
      <c r="K77" s="22"/>
      <c r="L77" s="22"/>
      <c r="M77" s="22"/>
      <c r="N77" s="22"/>
      <c r="O77" s="22"/>
      <c r="P77" s="22"/>
    </row>
    <row r="78" spans="8:28" x14ac:dyDescent="0.2">
      <c r="H78" s="22"/>
      <c r="I78" s="22"/>
      <c r="J78" s="22"/>
      <c r="K78" s="22"/>
      <c r="L78" s="22"/>
      <c r="M78" s="22"/>
      <c r="N78" s="22"/>
      <c r="O78" s="22"/>
      <c r="P78" s="22"/>
    </row>
    <row r="79" spans="8:28" x14ac:dyDescent="0.2">
      <c r="H79" s="22"/>
      <c r="I79" s="22"/>
      <c r="J79" s="22"/>
      <c r="K79" s="22"/>
      <c r="L79" s="22"/>
      <c r="M79" s="22"/>
      <c r="N79" s="22"/>
      <c r="O79" s="22"/>
      <c r="P79" s="22"/>
      <c r="U79" s="77" t="s">
        <v>79</v>
      </c>
    </row>
    <row r="80" spans="8:28" ht="17" thickBot="1" x14ac:dyDescent="0.25">
      <c r="H80" s="22"/>
      <c r="I80" s="22"/>
      <c r="J80" s="22"/>
      <c r="K80" s="22"/>
      <c r="L80" s="22"/>
      <c r="M80" s="22"/>
      <c r="N80" s="22"/>
      <c r="O80" s="22"/>
      <c r="P80" s="22"/>
    </row>
    <row r="81" spans="8:28" ht="17" thickBot="1" x14ac:dyDescent="0.25">
      <c r="H81" s="22"/>
      <c r="I81" s="22"/>
      <c r="J81" s="22"/>
      <c r="K81" s="22"/>
      <c r="L81" s="22"/>
      <c r="M81" s="22"/>
      <c r="N81" s="22"/>
      <c r="O81" s="22"/>
      <c r="P81" s="22"/>
      <c r="S81" s="78" t="s">
        <v>76</v>
      </c>
      <c r="T81" s="79" t="s">
        <v>39</v>
      </c>
      <c r="U81" s="79" t="s">
        <v>40</v>
      </c>
      <c r="V81" s="80" t="s">
        <v>41</v>
      </c>
    </row>
    <row r="82" spans="8:28" x14ac:dyDescent="0.2">
      <c r="H82" s="22"/>
      <c r="I82" s="22"/>
      <c r="J82" s="22"/>
      <c r="K82" s="22"/>
      <c r="L82" s="22"/>
      <c r="M82" s="22"/>
      <c r="N82" s="22"/>
      <c r="O82" s="22"/>
      <c r="P82" s="22"/>
      <c r="S82" s="81">
        <v>0.14786070000000001</v>
      </c>
      <c r="T82" s="82">
        <v>1.198442</v>
      </c>
      <c r="U82" s="82">
        <v>1.004483</v>
      </c>
      <c r="V82" s="83">
        <v>0.94293130000000003</v>
      </c>
    </row>
    <row r="83" spans="8:28" x14ac:dyDescent="0.2">
      <c r="H83" s="22"/>
      <c r="I83" s="22"/>
      <c r="J83" s="22"/>
      <c r="K83" s="22"/>
      <c r="L83" s="22"/>
      <c r="M83" s="22"/>
      <c r="N83" s="22"/>
      <c r="O83" s="22"/>
      <c r="P83" s="22"/>
      <c r="S83" s="81">
        <v>6.6530629999999993E-2</v>
      </c>
      <c r="T83" s="82">
        <v>1.1177779999999999</v>
      </c>
      <c r="U83" s="82">
        <v>1.01166</v>
      </c>
      <c r="V83" s="83">
        <v>1.0574939999999999</v>
      </c>
    </row>
    <row r="84" spans="8:28" x14ac:dyDescent="0.2">
      <c r="H84" s="22"/>
      <c r="I84" s="22"/>
      <c r="J84" s="22"/>
      <c r="K84" s="22"/>
      <c r="L84" s="22"/>
      <c r="M84" s="22"/>
      <c r="N84" s="22"/>
      <c r="O84" s="22"/>
      <c r="P84" s="22"/>
      <c r="S84" s="81">
        <v>6.6446720000000001E-2</v>
      </c>
      <c r="T84" s="82">
        <v>0.80074509999999999</v>
      </c>
      <c r="U84" s="82">
        <v>1.0098119999999999</v>
      </c>
      <c r="V84" s="83">
        <v>0.93006960000000005</v>
      </c>
    </row>
    <row r="85" spans="8:28" x14ac:dyDescent="0.2">
      <c r="H85" s="22"/>
      <c r="I85" s="22"/>
      <c r="J85" s="22"/>
      <c r="K85" s="22"/>
      <c r="L85" s="22"/>
      <c r="M85" s="22"/>
      <c r="N85" s="22"/>
      <c r="O85" s="22"/>
      <c r="P85" s="22"/>
      <c r="S85" s="81">
        <v>2.8012229999999999E-2</v>
      </c>
      <c r="T85" s="82">
        <v>1.0028649999999999</v>
      </c>
      <c r="U85" s="82">
        <v>1.039455</v>
      </c>
      <c r="V85" s="83">
        <v>0.91238609999999998</v>
      </c>
    </row>
    <row r="86" spans="8:28" ht="17" thickBot="1" x14ac:dyDescent="0.25">
      <c r="S86" s="84">
        <v>9.1875520000000002E-2</v>
      </c>
      <c r="T86" s="85">
        <v>1.1735120000000001</v>
      </c>
      <c r="U86" s="85">
        <v>0.92088159999999997</v>
      </c>
      <c r="V86" s="86">
        <v>0.96412189999999998</v>
      </c>
    </row>
    <row r="87" spans="8:28" ht="17" thickBot="1" x14ac:dyDescent="0.25"/>
    <row r="88" spans="8:28" ht="17" thickBot="1" x14ac:dyDescent="0.25">
      <c r="S88" s="61" t="s">
        <v>74</v>
      </c>
      <c r="T88" s="62"/>
      <c r="U88" s="59"/>
      <c r="V88" s="60"/>
      <c r="W88" s="60"/>
      <c r="X88" s="73"/>
      <c r="Y88" s="74"/>
      <c r="Z88" s="74"/>
      <c r="AA88" s="75"/>
    </row>
    <row r="89" spans="8:28" x14ac:dyDescent="0.2">
      <c r="S89" s="64" t="s">
        <v>69</v>
      </c>
      <c r="T89" s="58">
        <v>128.19999999999999</v>
      </c>
      <c r="U89" s="65"/>
      <c r="V89" s="63"/>
      <c r="W89" s="63"/>
      <c r="X89" s="63"/>
      <c r="Y89" s="63"/>
      <c r="Z89" s="63"/>
      <c r="AA89" s="63"/>
    </row>
    <row r="90" spans="8:28" x14ac:dyDescent="0.2">
      <c r="S90" s="66" t="s">
        <v>70</v>
      </c>
      <c r="T90" s="67" t="s">
        <v>54</v>
      </c>
      <c r="U90" s="65"/>
      <c r="V90" s="63"/>
      <c r="W90" s="63"/>
      <c r="X90" s="63"/>
      <c r="Y90" s="63"/>
      <c r="Z90" s="63"/>
      <c r="AA90" s="63"/>
    </row>
    <row r="91" spans="8:28" x14ac:dyDescent="0.2">
      <c r="S91" s="64" t="s">
        <v>71</v>
      </c>
      <c r="T91" s="58" t="s">
        <v>53</v>
      </c>
      <c r="U91" s="65"/>
      <c r="V91" s="63"/>
      <c r="W91" s="63"/>
      <c r="X91" s="63"/>
      <c r="Y91" s="63"/>
      <c r="Z91" s="63"/>
      <c r="AA91" s="63"/>
    </row>
    <row r="92" spans="8:28" x14ac:dyDescent="0.2">
      <c r="S92" s="64" t="s">
        <v>72</v>
      </c>
      <c r="T92" s="58" t="s">
        <v>52</v>
      </c>
      <c r="U92" s="65"/>
      <c r="V92" s="63"/>
      <c r="W92" s="63"/>
      <c r="X92" s="63"/>
      <c r="Y92" s="63"/>
      <c r="Z92" s="63"/>
      <c r="AA92" s="63"/>
    </row>
    <row r="93" spans="8:28" ht="17" thickBot="1" x14ac:dyDescent="0.25">
      <c r="S93" s="68" t="s">
        <v>73</v>
      </c>
      <c r="T93" s="69">
        <v>0.96009999999999995</v>
      </c>
      <c r="U93" s="70"/>
      <c r="V93" s="69"/>
      <c r="W93" s="69"/>
      <c r="X93" s="69"/>
      <c r="Y93" s="69"/>
      <c r="Z93" s="69"/>
      <c r="AA93" s="69"/>
      <c r="AB93"/>
    </row>
    <row r="94" spans="8:28" x14ac:dyDescent="0.2">
      <c r="S94" s="64" t="s">
        <v>42</v>
      </c>
      <c r="T94" s="58">
        <v>3</v>
      </c>
      <c r="U94" s="58"/>
      <c r="V94" s="58"/>
      <c r="W94" s="58"/>
      <c r="X94" s="58"/>
      <c r="Y94" s="58"/>
      <c r="Z94" s="58"/>
      <c r="AA94" s="58"/>
      <c r="AB94"/>
    </row>
    <row r="95" spans="8:28" x14ac:dyDescent="0.2">
      <c r="S95" s="64" t="s">
        <v>43</v>
      </c>
      <c r="T95" s="58">
        <v>0.05</v>
      </c>
      <c r="U95" s="58"/>
      <c r="V95" s="58"/>
      <c r="W95" s="58"/>
      <c r="X95" s="58"/>
      <c r="Y95" s="58"/>
      <c r="Z95" s="58"/>
      <c r="AA95" s="58"/>
      <c r="AB95"/>
    </row>
    <row r="96" spans="8:28" ht="17" thickBot="1" x14ac:dyDescent="0.25">
      <c r="S96" s="64"/>
      <c r="T96" s="58"/>
      <c r="U96" s="58"/>
      <c r="V96" s="58"/>
      <c r="W96" s="58"/>
      <c r="X96" s="58"/>
      <c r="Y96" s="58"/>
      <c r="Z96" s="58"/>
      <c r="AA96" s="58"/>
      <c r="AB96"/>
    </row>
    <row r="97" spans="19:28" ht="17" thickBot="1" x14ac:dyDescent="0.25">
      <c r="S97" s="61" t="s">
        <v>44</v>
      </c>
      <c r="T97" s="71" t="s">
        <v>45</v>
      </c>
      <c r="U97" s="71" t="s">
        <v>46</v>
      </c>
      <c r="V97" s="71" t="s">
        <v>47</v>
      </c>
      <c r="W97" s="71" t="s">
        <v>48</v>
      </c>
      <c r="X97" s="72" t="s">
        <v>49</v>
      </c>
      <c r="Y97" s="76"/>
      <c r="Z97" s="71"/>
      <c r="AA97" s="72"/>
      <c r="AB97"/>
    </row>
    <row r="98" spans="19:28" x14ac:dyDescent="0.2">
      <c r="S98" s="64"/>
      <c r="T98" s="58"/>
      <c r="U98" s="58"/>
      <c r="V98" s="58"/>
      <c r="W98" s="58"/>
      <c r="X98" s="58"/>
      <c r="Y98" s="58"/>
      <c r="Z98" s="58"/>
      <c r="AA98" s="58"/>
      <c r="AB98"/>
    </row>
    <row r="99" spans="19:28" x14ac:dyDescent="0.2">
      <c r="S99" s="64" t="s">
        <v>75</v>
      </c>
      <c r="T99" s="58">
        <v>0.97850000000000004</v>
      </c>
      <c r="U99" s="58" t="s">
        <v>51</v>
      </c>
      <c r="V99" s="58" t="s">
        <v>52</v>
      </c>
      <c r="W99" s="58" t="s">
        <v>53</v>
      </c>
      <c r="X99" s="58" t="s">
        <v>54</v>
      </c>
      <c r="Y99" s="58"/>
      <c r="Z99" s="58"/>
      <c r="AA99" s="58"/>
      <c r="AB99"/>
    </row>
    <row r="100" spans="19:28" x14ac:dyDescent="0.2">
      <c r="S100" s="66" t="s">
        <v>55</v>
      </c>
      <c r="T100" s="67">
        <v>6.1409999999999999E-2</v>
      </c>
      <c r="U100" s="67" t="s">
        <v>56</v>
      </c>
      <c r="V100" s="67" t="s">
        <v>57</v>
      </c>
      <c r="W100" s="67" t="s">
        <v>58</v>
      </c>
      <c r="X100" s="67">
        <v>0.59609999999999996</v>
      </c>
      <c r="Y100" s="58"/>
      <c r="Z100" s="58"/>
      <c r="AA100" s="58"/>
      <c r="AB100"/>
    </row>
    <row r="101" spans="19:28" x14ac:dyDescent="0.2">
      <c r="S101" s="66" t="s">
        <v>59</v>
      </c>
      <c r="T101" s="67">
        <v>9.7269999999999995E-2</v>
      </c>
      <c r="U101" s="67" t="s">
        <v>60</v>
      </c>
      <c r="V101" s="67" t="s">
        <v>57</v>
      </c>
      <c r="W101" s="67" t="s">
        <v>58</v>
      </c>
      <c r="X101" s="67">
        <v>0.25690000000000002</v>
      </c>
      <c r="Y101" s="58"/>
      <c r="Z101" s="58"/>
      <c r="AA101" s="58"/>
      <c r="AB101"/>
    </row>
    <row r="102" spans="19:28" x14ac:dyDescent="0.2">
      <c r="S102" s="64"/>
      <c r="T102" s="58"/>
      <c r="U102" s="58"/>
      <c r="V102" s="58"/>
      <c r="W102" s="58"/>
      <c r="X102" s="58"/>
      <c r="Y102" s="58"/>
      <c r="Z102" s="58"/>
      <c r="AA102" s="58"/>
      <c r="AB102"/>
    </row>
    <row r="103" spans="19:28" x14ac:dyDescent="0.2">
      <c r="S103" s="64"/>
      <c r="T103" s="58"/>
      <c r="U103" s="58"/>
      <c r="V103" s="58"/>
      <c r="W103" s="58"/>
      <c r="X103" s="58"/>
      <c r="Y103" s="58"/>
      <c r="Z103" s="58"/>
      <c r="AA103" s="58"/>
      <c r="AB103"/>
    </row>
    <row r="104" spans="19:28" x14ac:dyDescent="0.2">
      <c r="S104" s="64" t="s">
        <v>61</v>
      </c>
      <c r="T104" s="58" t="s">
        <v>62</v>
      </c>
      <c r="U104" s="58" t="s">
        <v>63</v>
      </c>
      <c r="V104" s="58" t="s">
        <v>45</v>
      </c>
      <c r="W104" s="58" t="s">
        <v>64</v>
      </c>
      <c r="X104" s="58" t="s">
        <v>65</v>
      </c>
      <c r="Y104" s="58" t="s">
        <v>66</v>
      </c>
      <c r="Z104" s="58" t="s">
        <v>67</v>
      </c>
      <c r="AA104" s="58" t="s">
        <v>68</v>
      </c>
      <c r="AB104"/>
    </row>
    <row r="105" spans="19:28" x14ac:dyDescent="0.2">
      <c r="S105" s="64"/>
      <c r="T105" s="58"/>
      <c r="U105" s="58"/>
      <c r="V105" s="58"/>
      <c r="W105" s="58"/>
      <c r="X105" s="58"/>
      <c r="Y105" s="58"/>
      <c r="Z105" s="58"/>
      <c r="AA105" s="58"/>
      <c r="AB105"/>
    </row>
    <row r="106" spans="19:28" x14ac:dyDescent="0.2">
      <c r="S106" s="64" t="s">
        <v>50</v>
      </c>
      <c r="T106" s="58">
        <v>1.0589999999999999</v>
      </c>
      <c r="U106" s="58">
        <v>8.0149999999999999E-2</v>
      </c>
      <c r="V106" s="58">
        <v>0.97850000000000004</v>
      </c>
      <c r="W106" s="58">
        <v>5.8020000000000002E-2</v>
      </c>
      <c r="X106" s="58">
        <v>5</v>
      </c>
      <c r="Y106" s="58">
        <v>5</v>
      </c>
      <c r="Z106" s="58">
        <v>16.86</v>
      </c>
      <c r="AA106" s="58">
        <v>16</v>
      </c>
      <c r="AB106"/>
    </row>
    <row r="107" spans="19:28" x14ac:dyDescent="0.2">
      <c r="S107" s="64" t="s">
        <v>55</v>
      </c>
      <c r="T107" s="58">
        <v>1.0589999999999999</v>
      </c>
      <c r="U107" s="58">
        <v>0.99729999999999996</v>
      </c>
      <c r="V107" s="58">
        <v>6.1409999999999999E-2</v>
      </c>
      <c r="W107" s="58">
        <v>5.8020000000000002E-2</v>
      </c>
      <c r="X107" s="58">
        <v>5</v>
      </c>
      <c r="Y107" s="58">
        <v>5</v>
      </c>
      <c r="Z107" s="58">
        <v>1.0580000000000001</v>
      </c>
      <c r="AA107" s="58">
        <v>16</v>
      </c>
      <c r="AB107"/>
    </row>
    <row r="108" spans="19:28" ht="17" thickBot="1" x14ac:dyDescent="0.25">
      <c r="S108" s="68" t="s">
        <v>59</v>
      </c>
      <c r="T108" s="69">
        <v>1.0589999999999999</v>
      </c>
      <c r="U108" s="69">
        <v>0.96140000000000003</v>
      </c>
      <c r="V108" s="69">
        <v>9.7269999999999995E-2</v>
      </c>
      <c r="W108" s="69">
        <v>5.8020000000000002E-2</v>
      </c>
      <c r="X108" s="69">
        <v>5</v>
      </c>
      <c r="Y108" s="69">
        <v>5</v>
      </c>
      <c r="Z108" s="69">
        <v>1.6759999999999999</v>
      </c>
      <c r="AA108" s="69">
        <v>16</v>
      </c>
      <c r="AB108"/>
    </row>
  </sheetData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RNA prep 16.11.2020</vt:lpstr>
      <vt:lpstr>'RNA prep 16.11.2020'!Print_Area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 Atilano</cp:lastModifiedBy>
  <dcterms:created xsi:type="dcterms:W3CDTF">2020-12-04T14:57:11Z</dcterms:created>
  <dcterms:modified xsi:type="dcterms:W3CDTF">2021-02-13T20:10:37Z</dcterms:modified>
</cp:coreProperties>
</file>