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bro\Desktop\Alkbh7 Paper (2020-05-04 Final)\Resub\Source Files for final eLife submission\"/>
    </mc:Choice>
  </mc:AlternateContent>
  <xr:revisionPtr revIDLastSave="0" documentId="13_ncr:1_{57C3897A-A7AD-4BBF-B428-31586F104796}" xr6:coauthVersionLast="45" xr6:coauthVersionMax="45" xr10:uidLastSave="{00000000-0000-0000-0000-000000000000}"/>
  <bookViews>
    <workbookView xWindow="525" yWindow="315" windowWidth="20430" windowHeight="13710" tabRatio="792" xr2:uid="{00000000-000D-0000-FFFF-FFFF00000000}"/>
  </bookViews>
  <sheets>
    <sheet name="Metabolom" sheetId="26" r:id="rId1"/>
    <sheet name="13C-Flux" sheetId="18" r:id="rId2"/>
    <sheet name="WB Quant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5" l="1"/>
  <c r="C16" i="15"/>
  <c r="F15" i="15"/>
  <c r="E15" i="15"/>
  <c r="D15" i="15"/>
  <c r="C15" i="15"/>
  <c r="D14" i="15"/>
  <c r="E14" i="15"/>
  <c r="F14" i="15"/>
  <c r="C14" i="15"/>
  <c r="R6" i="18" l="1"/>
  <c r="R7" i="18"/>
  <c r="R8" i="18"/>
  <c r="R9" i="18"/>
  <c r="R10" i="18"/>
  <c r="R5" i="18"/>
  <c r="Q6" i="18"/>
  <c r="Q7" i="18"/>
  <c r="Q8" i="18"/>
  <c r="Q9" i="18"/>
  <c r="Q10" i="18"/>
  <c r="P6" i="18"/>
  <c r="P7" i="18"/>
  <c r="P8" i="18"/>
  <c r="P9" i="18"/>
  <c r="P10" i="18"/>
  <c r="BF93" i="26" l="1"/>
  <c r="BE93" i="26"/>
  <c r="BH93" i="26" s="1"/>
  <c r="AS93" i="26"/>
  <c r="AR93" i="26"/>
  <c r="AQ93" i="26"/>
  <c r="AP93" i="26"/>
  <c r="AO93" i="26"/>
  <c r="AN93" i="26"/>
  <c r="AM93" i="26"/>
  <c r="AL93" i="26"/>
  <c r="BF92" i="26"/>
  <c r="BE92" i="26"/>
  <c r="BH92" i="26" s="1"/>
  <c r="AS92" i="26"/>
  <c r="AR92" i="26"/>
  <c r="AQ92" i="26"/>
  <c r="AP92" i="26"/>
  <c r="AO92" i="26"/>
  <c r="AN92" i="26"/>
  <c r="AM92" i="26"/>
  <c r="AL92" i="26"/>
  <c r="BF91" i="26"/>
  <c r="BE91" i="26"/>
  <c r="BH91" i="26" s="1"/>
  <c r="AS91" i="26"/>
  <c r="AR91" i="26"/>
  <c r="AQ91" i="26"/>
  <c r="AP91" i="26"/>
  <c r="AO91" i="26"/>
  <c r="AN91" i="26"/>
  <c r="AM91" i="26"/>
  <c r="AL91" i="26"/>
  <c r="BF90" i="26"/>
  <c r="BE90" i="26"/>
  <c r="BH90" i="26" s="1"/>
  <c r="AS90" i="26"/>
  <c r="AR90" i="26"/>
  <c r="AQ90" i="26"/>
  <c r="AP90" i="26"/>
  <c r="AO90" i="26"/>
  <c r="AN90" i="26"/>
  <c r="AM90" i="26"/>
  <c r="AL90" i="26"/>
  <c r="BF89" i="26"/>
  <c r="BE89" i="26"/>
  <c r="BH89" i="26" s="1"/>
  <c r="AS89" i="26"/>
  <c r="AR89" i="26"/>
  <c r="AQ89" i="26"/>
  <c r="AP89" i="26"/>
  <c r="AO89" i="26"/>
  <c r="AN89" i="26"/>
  <c r="AM89" i="26"/>
  <c r="AL89" i="26"/>
  <c r="BH88" i="26"/>
  <c r="BF88" i="26"/>
  <c r="BE88" i="26"/>
  <c r="AS88" i="26"/>
  <c r="AR88" i="26"/>
  <c r="AQ88" i="26"/>
  <c r="AP88" i="26"/>
  <c r="AO88" i="26"/>
  <c r="AN88" i="26"/>
  <c r="AM88" i="26"/>
  <c r="AL88" i="26"/>
  <c r="BF87" i="26"/>
  <c r="BE87" i="26"/>
  <c r="BH87" i="26" s="1"/>
  <c r="AS87" i="26"/>
  <c r="AR87" i="26"/>
  <c r="AQ87" i="26"/>
  <c r="AP87" i="26"/>
  <c r="AO87" i="26"/>
  <c r="AN87" i="26"/>
  <c r="AM87" i="26"/>
  <c r="AL87" i="26"/>
  <c r="BF86" i="26"/>
  <c r="BE86" i="26"/>
  <c r="BH86" i="26" s="1"/>
  <c r="AS86" i="26"/>
  <c r="AR86" i="26"/>
  <c r="AQ86" i="26"/>
  <c r="AP86" i="26"/>
  <c r="AO86" i="26"/>
  <c r="AN86" i="26"/>
  <c r="AM86" i="26"/>
  <c r="AL86" i="26"/>
  <c r="BF85" i="26"/>
  <c r="BE85" i="26"/>
  <c r="BH85" i="26" s="1"/>
  <c r="AS85" i="26"/>
  <c r="AR85" i="26"/>
  <c r="AQ85" i="26"/>
  <c r="AP85" i="26"/>
  <c r="AO85" i="26"/>
  <c r="AN85" i="26"/>
  <c r="AM85" i="26"/>
  <c r="AL85" i="26"/>
  <c r="BF84" i="26"/>
  <c r="BE84" i="26"/>
  <c r="BH84" i="26" s="1"/>
  <c r="AS84" i="26"/>
  <c r="AR84" i="26"/>
  <c r="AQ84" i="26"/>
  <c r="AP84" i="26"/>
  <c r="AO84" i="26"/>
  <c r="AN84" i="26"/>
  <c r="AM84" i="26"/>
  <c r="AL84" i="26"/>
  <c r="BF83" i="26"/>
  <c r="BE83" i="26"/>
  <c r="BH83" i="26" s="1"/>
  <c r="AS83" i="26"/>
  <c r="AR83" i="26"/>
  <c r="AQ83" i="26"/>
  <c r="AP83" i="26"/>
  <c r="AO83" i="26"/>
  <c r="AN83" i="26"/>
  <c r="AM83" i="26"/>
  <c r="AL83" i="26"/>
  <c r="BF82" i="26"/>
  <c r="BE82" i="26"/>
  <c r="BH82" i="26" s="1"/>
  <c r="AS82" i="26"/>
  <c r="AR82" i="26"/>
  <c r="AQ82" i="26"/>
  <c r="AP82" i="26"/>
  <c r="AO82" i="26"/>
  <c r="AN82" i="26"/>
  <c r="AM82" i="26"/>
  <c r="AL82" i="26"/>
  <c r="BF81" i="26"/>
  <c r="BE81" i="26"/>
  <c r="BH81" i="26" s="1"/>
  <c r="AS81" i="26"/>
  <c r="AR81" i="26"/>
  <c r="AQ81" i="26"/>
  <c r="AP81" i="26"/>
  <c r="AO81" i="26"/>
  <c r="AN81" i="26"/>
  <c r="AM81" i="26"/>
  <c r="AL81" i="26"/>
  <c r="BF80" i="26"/>
  <c r="BE80" i="26"/>
  <c r="BH80" i="26" s="1"/>
  <c r="AS80" i="26"/>
  <c r="AR80" i="26"/>
  <c r="AQ80" i="26"/>
  <c r="AP80" i="26"/>
  <c r="AO80" i="26"/>
  <c r="AN80" i="26"/>
  <c r="AM80" i="26"/>
  <c r="AL80" i="26"/>
  <c r="BF79" i="26"/>
  <c r="BE79" i="26"/>
  <c r="BH79" i="26" s="1"/>
  <c r="AS79" i="26"/>
  <c r="AR79" i="26"/>
  <c r="AQ79" i="26"/>
  <c r="AP79" i="26"/>
  <c r="AO79" i="26"/>
  <c r="AN79" i="26"/>
  <c r="AM79" i="26"/>
  <c r="AL79" i="26"/>
  <c r="BF78" i="26"/>
  <c r="BE78" i="26"/>
  <c r="BH78" i="26" s="1"/>
  <c r="AS78" i="26"/>
  <c r="AR78" i="26"/>
  <c r="AQ78" i="26"/>
  <c r="AP78" i="26"/>
  <c r="AO78" i="26"/>
  <c r="AN78" i="26"/>
  <c r="AM78" i="26"/>
  <c r="AL78" i="26"/>
  <c r="BF77" i="26"/>
  <c r="BE77" i="26"/>
  <c r="BH77" i="26" s="1"/>
  <c r="BB77" i="26"/>
  <c r="BA77" i="26"/>
  <c r="AZ77" i="26"/>
  <c r="AY77" i="26"/>
  <c r="AX77" i="26"/>
  <c r="AW77" i="26"/>
  <c r="AV77" i="26"/>
  <c r="AU77" i="26"/>
  <c r="AT77" i="26"/>
  <c r="AS77" i="26"/>
  <c r="AR77" i="26"/>
  <c r="AQ77" i="26"/>
  <c r="AP77" i="26"/>
  <c r="AO77" i="26"/>
  <c r="AN77" i="26"/>
  <c r="AM77" i="26"/>
  <c r="AL77" i="26"/>
  <c r="BF76" i="26"/>
  <c r="BE76" i="26"/>
  <c r="BH76" i="26" s="1"/>
  <c r="BB76" i="26"/>
  <c r="BA76" i="26"/>
  <c r="AZ76" i="26"/>
  <c r="AY76" i="26"/>
  <c r="AX76" i="26"/>
  <c r="AW76" i="26"/>
  <c r="AV76" i="26"/>
  <c r="AU76" i="26"/>
  <c r="AT76" i="26"/>
  <c r="BF75" i="26"/>
  <c r="BE75" i="26"/>
  <c r="BH75" i="26" s="1"/>
  <c r="BB75" i="26"/>
  <c r="BA75" i="26"/>
  <c r="AZ75" i="26"/>
  <c r="AY75" i="26"/>
  <c r="AX75" i="26"/>
  <c r="AW75" i="26"/>
  <c r="AV75" i="26"/>
  <c r="AU75" i="26"/>
  <c r="AT75" i="26"/>
  <c r="AS75" i="26"/>
  <c r="AR75" i="26"/>
  <c r="AQ75" i="26"/>
  <c r="AP75" i="26"/>
  <c r="AO75" i="26"/>
  <c r="AN75" i="26"/>
  <c r="AM75" i="26"/>
  <c r="AL75" i="26"/>
  <c r="BF74" i="26"/>
  <c r="BE74" i="26"/>
  <c r="BH74" i="26" s="1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N74" i="26"/>
  <c r="AM74" i="26"/>
  <c r="AL74" i="26"/>
  <c r="BF73" i="26"/>
  <c r="BE73" i="26"/>
  <c r="BH73" i="26" s="1"/>
  <c r="BB73" i="26"/>
  <c r="BA73" i="26"/>
  <c r="AZ73" i="26"/>
  <c r="AY73" i="26"/>
  <c r="AX73" i="26"/>
  <c r="AW73" i="26"/>
  <c r="AV73" i="26"/>
  <c r="AU73" i="26"/>
  <c r="AT73" i="26"/>
  <c r="BF72" i="26"/>
  <c r="BE72" i="26"/>
  <c r="BH72" i="26" s="1"/>
  <c r="BB72" i="26"/>
  <c r="BA72" i="26"/>
  <c r="AZ72" i="26"/>
  <c r="AY72" i="26"/>
  <c r="AX72" i="26"/>
  <c r="AW72" i="26"/>
  <c r="AV72" i="26"/>
  <c r="AU72" i="26"/>
  <c r="AT72" i="26"/>
  <c r="AS72" i="26"/>
  <c r="AR72" i="26"/>
  <c r="AQ72" i="26"/>
  <c r="AP72" i="26"/>
  <c r="AO72" i="26"/>
  <c r="AN72" i="26"/>
  <c r="AM72" i="26"/>
  <c r="AL72" i="26"/>
  <c r="BF71" i="26"/>
  <c r="BE71" i="26"/>
  <c r="BH71" i="26" s="1"/>
  <c r="BB71" i="26"/>
  <c r="BA71" i="26"/>
  <c r="AZ71" i="26"/>
  <c r="AY71" i="26"/>
  <c r="AX71" i="26"/>
  <c r="AW71" i="26"/>
  <c r="AV71" i="26"/>
  <c r="AU71" i="26"/>
  <c r="AT71" i="26"/>
  <c r="BF70" i="26"/>
  <c r="BE70" i="26"/>
  <c r="BH70" i="26" s="1"/>
  <c r="BB70" i="26"/>
  <c r="BA70" i="26"/>
  <c r="AZ70" i="26"/>
  <c r="AY70" i="26"/>
  <c r="AX70" i="26"/>
  <c r="AW70" i="26"/>
  <c r="AV70" i="26"/>
  <c r="AU70" i="26"/>
  <c r="AT70" i="26"/>
  <c r="AS70" i="26"/>
  <c r="AR70" i="26"/>
  <c r="AQ70" i="26"/>
  <c r="AP70" i="26"/>
  <c r="AO70" i="26"/>
  <c r="AN70" i="26"/>
  <c r="AM70" i="26"/>
  <c r="AL70" i="26"/>
  <c r="BF69" i="26"/>
  <c r="BE69" i="26"/>
  <c r="BH69" i="26" s="1"/>
  <c r="BB69" i="26"/>
  <c r="BA69" i="26"/>
  <c r="AZ69" i="26"/>
  <c r="AY69" i="26"/>
  <c r="AX69" i="26"/>
  <c r="AW69" i="26"/>
  <c r="AV69" i="26"/>
  <c r="AU69" i="26"/>
  <c r="AT69" i="26"/>
  <c r="AS69" i="26"/>
  <c r="AR69" i="26"/>
  <c r="AQ69" i="26"/>
  <c r="AP69" i="26"/>
  <c r="AO69" i="26"/>
  <c r="AN69" i="26"/>
  <c r="AM69" i="26"/>
  <c r="AL69" i="26"/>
  <c r="BF68" i="26"/>
  <c r="BE68" i="26"/>
  <c r="BH68" i="26" s="1"/>
  <c r="BB68" i="26"/>
  <c r="BA68" i="26"/>
  <c r="AZ68" i="26"/>
  <c r="AY68" i="26"/>
  <c r="AX68" i="26"/>
  <c r="AW68" i="26"/>
  <c r="AV68" i="26"/>
  <c r="AU68" i="26"/>
  <c r="AT68" i="26"/>
  <c r="AS68" i="26"/>
  <c r="AR68" i="26"/>
  <c r="AQ68" i="26"/>
  <c r="AP68" i="26"/>
  <c r="AO68" i="26"/>
  <c r="AN68" i="26"/>
  <c r="AM68" i="26"/>
  <c r="AL68" i="26"/>
  <c r="BF67" i="26"/>
  <c r="BE67" i="26"/>
  <c r="BH67" i="26" s="1"/>
  <c r="BB67" i="26"/>
  <c r="BA67" i="26"/>
  <c r="AZ67" i="26"/>
  <c r="AY67" i="26"/>
  <c r="AX67" i="26"/>
  <c r="AW67" i="26"/>
  <c r="AV67" i="26"/>
  <c r="AU67" i="26"/>
  <c r="AT67" i="26"/>
  <c r="AS67" i="26"/>
  <c r="AR67" i="26"/>
  <c r="AQ67" i="26"/>
  <c r="AP67" i="26"/>
  <c r="AO67" i="26"/>
  <c r="AN67" i="26"/>
  <c r="AM67" i="26"/>
  <c r="AL67" i="26"/>
  <c r="BF66" i="26"/>
  <c r="BE66" i="26"/>
  <c r="BH66" i="26" s="1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N66" i="26"/>
  <c r="AM66" i="26"/>
  <c r="AL66" i="26"/>
  <c r="BF65" i="26"/>
  <c r="BE65" i="26"/>
  <c r="BH65" i="26" s="1"/>
  <c r="BB65" i="26"/>
  <c r="BA65" i="26"/>
  <c r="AZ65" i="26"/>
  <c r="AY65" i="26"/>
  <c r="AX65" i="26"/>
  <c r="AW65" i="26"/>
  <c r="AV65" i="26"/>
  <c r="AU65" i="26"/>
  <c r="AT65" i="26"/>
  <c r="AS65" i="26"/>
  <c r="AR65" i="26"/>
  <c r="AQ65" i="26"/>
  <c r="AP65" i="26"/>
  <c r="AO65" i="26"/>
  <c r="AN65" i="26"/>
  <c r="AM65" i="26"/>
  <c r="AL65" i="26"/>
  <c r="BF64" i="26"/>
  <c r="BE64" i="26"/>
  <c r="BH64" i="26" s="1"/>
  <c r="BB64" i="26"/>
  <c r="BA64" i="26"/>
  <c r="AZ64" i="26"/>
  <c r="AY64" i="26"/>
  <c r="AX64" i="26"/>
  <c r="AW64" i="26"/>
  <c r="AV64" i="26"/>
  <c r="AU64" i="26"/>
  <c r="AT64" i="26"/>
  <c r="AS64" i="26"/>
  <c r="AR64" i="26"/>
  <c r="AQ64" i="26"/>
  <c r="AP64" i="26"/>
  <c r="AO64" i="26"/>
  <c r="AN64" i="26"/>
  <c r="AM64" i="26"/>
  <c r="AL64" i="26"/>
  <c r="BF63" i="26"/>
  <c r="BE63" i="26"/>
  <c r="BH63" i="26" s="1"/>
  <c r="BB63" i="26"/>
  <c r="BA63" i="26"/>
  <c r="AZ63" i="26"/>
  <c r="AY63" i="26"/>
  <c r="AX63" i="26"/>
  <c r="AW63" i="26"/>
  <c r="AV63" i="26"/>
  <c r="AU63" i="26"/>
  <c r="AT63" i="26"/>
  <c r="AS63" i="26"/>
  <c r="AR63" i="26"/>
  <c r="AQ63" i="26"/>
  <c r="AP63" i="26"/>
  <c r="AO63" i="26"/>
  <c r="AN63" i="26"/>
  <c r="AM63" i="26"/>
  <c r="AL63" i="26"/>
  <c r="BF62" i="26"/>
  <c r="BE62" i="26"/>
  <c r="BH62" i="26" s="1"/>
  <c r="BB62" i="26"/>
  <c r="BA62" i="26"/>
  <c r="AZ62" i="26"/>
  <c r="AY62" i="26"/>
  <c r="AX62" i="26"/>
  <c r="AW62" i="26"/>
  <c r="AV62" i="26"/>
  <c r="AU62" i="26"/>
  <c r="AT62" i="26"/>
  <c r="AS62" i="26"/>
  <c r="AR62" i="26"/>
  <c r="AQ62" i="26"/>
  <c r="AP62" i="26"/>
  <c r="AO62" i="26"/>
  <c r="AN62" i="26"/>
  <c r="AM62" i="26"/>
  <c r="AL62" i="26"/>
  <c r="BF61" i="26"/>
  <c r="BE61" i="26"/>
  <c r="BH61" i="26" s="1"/>
  <c r="BB61" i="26"/>
  <c r="BA61" i="26"/>
  <c r="AZ61" i="26"/>
  <c r="AY61" i="26"/>
  <c r="AX61" i="26"/>
  <c r="AW61" i="26"/>
  <c r="AV61" i="26"/>
  <c r="AU61" i="26"/>
  <c r="AT61" i="26"/>
  <c r="AS61" i="26"/>
  <c r="AR61" i="26"/>
  <c r="AQ61" i="26"/>
  <c r="AP61" i="26"/>
  <c r="AO61" i="26"/>
  <c r="AN61" i="26"/>
  <c r="AM61" i="26"/>
  <c r="AL61" i="26"/>
  <c r="BF60" i="26"/>
  <c r="BE60" i="26"/>
  <c r="BH60" i="26" s="1"/>
  <c r="BB60" i="26"/>
  <c r="BA60" i="26"/>
  <c r="AZ60" i="26"/>
  <c r="AY60" i="26"/>
  <c r="AX60" i="26"/>
  <c r="AW60" i="26"/>
  <c r="AV60" i="26"/>
  <c r="AU60" i="26"/>
  <c r="AT60" i="26"/>
  <c r="AS60" i="26"/>
  <c r="AR60" i="26"/>
  <c r="AQ60" i="26"/>
  <c r="AP60" i="26"/>
  <c r="AO60" i="26"/>
  <c r="AN60" i="26"/>
  <c r="AM60" i="26"/>
  <c r="AL60" i="26"/>
  <c r="BF59" i="26"/>
  <c r="BE59" i="26"/>
  <c r="BH59" i="26" s="1"/>
  <c r="BB59" i="26"/>
  <c r="BA59" i="26"/>
  <c r="AZ59" i="26"/>
  <c r="AY59" i="26"/>
  <c r="AX59" i="26"/>
  <c r="AW59" i="26"/>
  <c r="AV59" i="26"/>
  <c r="AU59" i="26"/>
  <c r="AT59" i="26"/>
  <c r="AS59" i="26"/>
  <c r="AR59" i="26"/>
  <c r="AQ59" i="26"/>
  <c r="AP59" i="26"/>
  <c r="AO59" i="26"/>
  <c r="AN59" i="26"/>
  <c r="AM59" i="26"/>
  <c r="AL59" i="26"/>
  <c r="BF58" i="26"/>
  <c r="BE58" i="26"/>
  <c r="BH58" i="26" s="1"/>
  <c r="BB58" i="26"/>
  <c r="BA58" i="26"/>
  <c r="AZ58" i="26"/>
  <c r="AY58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BF57" i="26"/>
  <c r="BE57" i="26"/>
  <c r="BH57" i="26" s="1"/>
  <c r="BB57" i="26"/>
  <c r="BA57" i="26"/>
  <c r="AZ57" i="26"/>
  <c r="AY57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BF56" i="26"/>
  <c r="BE56" i="26"/>
  <c r="BH56" i="26" s="1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BF55" i="26"/>
  <c r="BE55" i="26"/>
  <c r="BH55" i="26" s="1"/>
  <c r="BB55" i="26"/>
  <c r="BA55" i="26"/>
  <c r="AZ55" i="26"/>
  <c r="AY55" i="26"/>
  <c r="AX55" i="26"/>
  <c r="AW55" i="26"/>
  <c r="AV55" i="26"/>
  <c r="AU55" i="26"/>
  <c r="AT55" i="26"/>
  <c r="BF54" i="26"/>
  <c r="BE54" i="26"/>
  <c r="BH54" i="26" s="1"/>
  <c r="BB54" i="26"/>
  <c r="BA54" i="26"/>
  <c r="AZ54" i="26"/>
  <c r="AY54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BF53" i="26"/>
  <c r="BE53" i="26"/>
  <c r="BH53" i="26" s="1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BD53" i="26" s="1"/>
  <c r="BF52" i="26"/>
  <c r="BE52" i="26"/>
  <c r="BH52" i="26" s="1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P52" i="26"/>
  <c r="AO52" i="26"/>
  <c r="AN52" i="26"/>
  <c r="AM52" i="26"/>
  <c r="AL52" i="26"/>
  <c r="BF51" i="26"/>
  <c r="BE51" i="26"/>
  <c r="BH51" i="26" s="1"/>
  <c r="BB51" i="26"/>
  <c r="BA51" i="26"/>
  <c r="AZ51" i="26"/>
  <c r="AY51" i="26"/>
  <c r="AX51" i="26"/>
  <c r="AW51" i="26"/>
  <c r="AV51" i="26"/>
  <c r="AU51" i="26"/>
  <c r="AT51" i="26"/>
  <c r="AS51" i="26"/>
  <c r="AR51" i="26"/>
  <c r="AQ51" i="26"/>
  <c r="AP51" i="26"/>
  <c r="AO51" i="26"/>
  <c r="AN51" i="26"/>
  <c r="AM51" i="26"/>
  <c r="AL51" i="26"/>
  <c r="BF50" i="26"/>
  <c r="BE50" i="26"/>
  <c r="BH50" i="26" s="1"/>
  <c r="BB50" i="26"/>
  <c r="BA50" i="26"/>
  <c r="AZ50" i="26"/>
  <c r="AY50" i="26"/>
  <c r="AX50" i="26"/>
  <c r="AW50" i="26"/>
  <c r="AV50" i="26"/>
  <c r="AU50" i="26"/>
  <c r="AT50" i="26"/>
  <c r="BF49" i="26"/>
  <c r="BE49" i="26"/>
  <c r="BH49" i="26" s="1"/>
  <c r="BB49" i="26"/>
  <c r="BA49" i="26"/>
  <c r="AZ49" i="26"/>
  <c r="AY49" i="26"/>
  <c r="AX49" i="26"/>
  <c r="AW49" i="26"/>
  <c r="AV49" i="26"/>
  <c r="AU49" i="26"/>
  <c r="AT49" i="26"/>
  <c r="AS49" i="26"/>
  <c r="AR49" i="26"/>
  <c r="AQ49" i="26"/>
  <c r="AP49" i="26"/>
  <c r="AO49" i="26"/>
  <c r="AN49" i="26"/>
  <c r="AM49" i="26"/>
  <c r="AL49" i="26"/>
  <c r="BF48" i="26"/>
  <c r="BE48" i="26"/>
  <c r="BH48" i="26" s="1"/>
  <c r="BB48" i="26"/>
  <c r="BA48" i="26"/>
  <c r="AZ48" i="26"/>
  <c r="AY48" i="26"/>
  <c r="AX48" i="26"/>
  <c r="AW48" i="26"/>
  <c r="AV48" i="26"/>
  <c r="AU48" i="26"/>
  <c r="AT48" i="26"/>
  <c r="AS48" i="26"/>
  <c r="AR48" i="26"/>
  <c r="AQ48" i="26"/>
  <c r="AP48" i="26"/>
  <c r="AO48" i="26"/>
  <c r="AN48" i="26"/>
  <c r="AM48" i="26"/>
  <c r="AL48" i="26"/>
  <c r="BF47" i="26"/>
  <c r="BE47" i="26"/>
  <c r="BH47" i="26" s="1"/>
  <c r="BB47" i="26"/>
  <c r="BA47" i="26"/>
  <c r="AZ47" i="26"/>
  <c r="AY47" i="26"/>
  <c r="AX47" i="26"/>
  <c r="AW47" i="26"/>
  <c r="AV47" i="26"/>
  <c r="AU47" i="26"/>
  <c r="AT47" i="26"/>
  <c r="AS47" i="26"/>
  <c r="AR47" i="26"/>
  <c r="AQ47" i="26"/>
  <c r="AP47" i="26"/>
  <c r="AO47" i="26"/>
  <c r="AN47" i="26"/>
  <c r="AM47" i="26"/>
  <c r="AL47" i="26"/>
  <c r="BF46" i="26"/>
  <c r="BE46" i="26"/>
  <c r="BH46" i="26" s="1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BF45" i="26"/>
  <c r="BE45" i="26"/>
  <c r="BH45" i="26" s="1"/>
  <c r="BB45" i="26"/>
  <c r="BA45" i="26"/>
  <c r="AZ45" i="26"/>
  <c r="AY45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BF44" i="26"/>
  <c r="BE44" i="26"/>
  <c r="BH44" i="26" s="1"/>
  <c r="BB44" i="26"/>
  <c r="BA44" i="26"/>
  <c r="AZ44" i="26"/>
  <c r="AY44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BF43" i="26"/>
  <c r="BE43" i="26"/>
  <c r="BH43" i="26" s="1"/>
  <c r="BB43" i="26"/>
  <c r="BA43" i="26"/>
  <c r="AZ43" i="26"/>
  <c r="AY43" i="26"/>
  <c r="AX43" i="26"/>
  <c r="AW43" i="26"/>
  <c r="AV43" i="26"/>
  <c r="AU43" i="26"/>
  <c r="AT43" i="26"/>
  <c r="AS43" i="26"/>
  <c r="AR43" i="26"/>
  <c r="AQ43" i="26"/>
  <c r="AP43" i="26"/>
  <c r="AO43" i="26"/>
  <c r="AN43" i="26"/>
  <c r="AM43" i="26"/>
  <c r="AL43" i="26"/>
  <c r="BF42" i="26"/>
  <c r="BE42" i="26"/>
  <c r="BH42" i="26" s="1"/>
  <c r="BB42" i="26"/>
  <c r="BA42" i="26"/>
  <c r="AZ42" i="26"/>
  <c r="AY42" i="26"/>
  <c r="AX42" i="26"/>
  <c r="AW42" i="26"/>
  <c r="AV42" i="26"/>
  <c r="AU42" i="26"/>
  <c r="AT42" i="26"/>
  <c r="BF41" i="26"/>
  <c r="BE41" i="26"/>
  <c r="BH41" i="26" s="1"/>
  <c r="BB41" i="26"/>
  <c r="BA41" i="26"/>
  <c r="AZ41" i="26"/>
  <c r="AY41" i="26"/>
  <c r="AX41" i="26"/>
  <c r="AW41" i="26"/>
  <c r="AV41" i="26"/>
  <c r="AU41" i="26"/>
  <c r="AT41" i="26"/>
  <c r="BF40" i="26"/>
  <c r="BE40" i="26"/>
  <c r="BH40" i="26" s="1"/>
  <c r="BB40" i="26"/>
  <c r="BA40" i="26"/>
  <c r="AZ40" i="26"/>
  <c r="AY40" i="26"/>
  <c r="AX40" i="26"/>
  <c r="AW40" i="26"/>
  <c r="AV40" i="26"/>
  <c r="AU40" i="26"/>
  <c r="AT40" i="26"/>
  <c r="BF39" i="26"/>
  <c r="BE39" i="26"/>
  <c r="BH39" i="26" s="1"/>
  <c r="BB39" i="26"/>
  <c r="BA39" i="26"/>
  <c r="AZ39" i="26"/>
  <c r="AY39" i="26"/>
  <c r="AX39" i="26"/>
  <c r="AW39" i="26"/>
  <c r="AV39" i="26"/>
  <c r="AU39" i="26"/>
  <c r="AT39" i="26"/>
  <c r="BF38" i="26"/>
  <c r="BE38" i="26"/>
  <c r="BH38" i="26" s="1"/>
  <c r="BB38" i="26"/>
  <c r="BA38" i="26"/>
  <c r="AZ38" i="26"/>
  <c r="AY38" i="26"/>
  <c r="AX38" i="26"/>
  <c r="AW38" i="26"/>
  <c r="AV38" i="26"/>
  <c r="AU38" i="26"/>
  <c r="AT38" i="26"/>
  <c r="BF37" i="26"/>
  <c r="BE37" i="26"/>
  <c r="BH37" i="26" s="1"/>
  <c r="BB37" i="26"/>
  <c r="BA37" i="26"/>
  <c r="AZ37" i="26"/>
  <c r="AY37" i="26"/>
  <c r="AX37" i="26"/>
  <c r="AW37" i="26"/>
  <c r="AV37" i="26"/>
  <c r="AU37" i="26"/>
  <c r="AT37" i="26"/>
  <c r="BD37" i="26" s="1"/>
  <c r="BF36" i="26"/>
  <c r="BE36" i="26"/>
  <c r="BH36" i="26" s="1"/>
  <c r="BB36" i="26"/>
  <c r="BA36" i="26"/>
  <c r="AZ36" i="26"/>
  <c r="AY36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BF35" i="26"/>
  <c r="BE35" i="26"/>
  <c r="BH35" i="26" s="1"/>
  <c r="BB35" i="26"/>
  <c r="BA35" i="26"/>
  <c r="AZ35" i="26"/>
  <c r="AY35" i="26"/>
  <c r="AX35" i="26"/>
  <c r="AW35" i="26"/>
  <c r="AV35" i="26"/>
  <c r="AU35" i="26"/>
  <c r="AT35" i="26"/>
  <c r="BF34" i="26"/>
  <c r="BE34" i="26"/>
  <c r="BH34" i="26" s="1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O34" i="26"/>
  <c r="AN34" i="26"/>
  <c r="AM34" i="26"/>
  <c r="AL34" i="26"/>
  <c r="BF33" i="26"/>
  <c r="BE33" i="26"/>
  <c r="BH33" i="26" s="1"/>
  <c r="BB33" i="26"/>
  <c r="BA33" i="26"/>
  <c r="AZ33" i="26"/>
  <c r="AY33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BF32" i="26"/>
  <c r="BE32" i="26"/>
  <c r="BH32" i="26" s="1"/>
  <c r="BB32" i="26"/>
  <c r="BA32" i="26"/>
  <c r="AZ32" i="26"/>
  <c r="AY32" i="26"/>
  <c r="AX32" i="26"/>
  <c r="AW32" i="26"/>
  <c r="AV32" i="26"/>
  <c r="AU32" i="26"/>
  <c r="AT32" i="26"/>
  <c r="AS32" i="26"/>
  <c r="AR32" i="26"/>
  <c r="AQ32" i="26"/>
  <c r="AP32" i="26"/>
  <c r="AO32" i="26"/>
  <c r="AN32" i="26"/>
  <c r="AM32" i="26"/>
  <c r="AL32" i="26"/>
  <c r="BF31" i="26"/>
  <c r="BE31" i="26"/>
  <c r="BH31" i="26" s="1"/>
  <c r="BB31" i="26"/>
  <c r="BA31" i="26"/>
  <c r="AZ31" i="26"/>
  <c r="AY31" i="26"/>
  <c r="AX31" i="26"/>
  <c r="AW31" i="26"/>
  <c r="AV31" i="26"/>
  <c r="AU31" i="26"/>
  <c r="AT31" i="26"/>
  <c r="AS31" i="26"/>
  <c r="AR31" i="26"/>
  <c r="AQ31" i="26"/>
  <c r="AP31" i="26"/>
  <c r="AO31" i="26"/>
  <c r="AN31" i="26"/>
  <c r="AM31" i="26"/>
  <c r="AL31" i="26"/>
  <c r="BF30" i="26"/>
  <c r="BE30" i="26"/>
  <c r="BH30" i="26" s="1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AM30" i="26"/>
  <c r="AL30" i="26"/>
  <c r="BF29" i="26"/>
  <c r="BE29" i="26"/>
  <c r="BH29" i="26" s="1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BF28" i="26"/>
  <c r="BE28" i="26"/>
  <c r="BH28" i="26" s="1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BF27" i="26"/>
  <c r="BE27" i="26"/>
  <c r="BH27" i="26" s="1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BF26" i="26"/>
  <c r="BE26" i="26"/>
  <c r="BH26" i="26" s="1"/>
  <c r="BB26" i="26"/>
  <c r="BA26" i="26"/>
  <c r="AZ26" i="26"/>
  <c r="AY26" i="26"/>
  <c r="AX26" i="26"/>
  <c r="AW26" i="26"/>
  <c r="AV26" i="26"/>
  <c r="AU26" i="26"/>
  <c r="AT26" i="26"/>
  <c r="BF25" i="26"/>
  <c r="BE25" i="26"/>
  <c r="BH25" i="26" s="1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BF24" i="26"/>
  <c r="BE24" i="26"/>
  <c r="BH24" i="26" s="1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BF23" i="26"/>
  <c r="BE23" i="26"/>
  <c r="BH23" i="26" s="1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BH22" i="26"/>
  <c r="BF22" i="26"/>
  <c r="BE22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BF21" i="26"/>
  <c r="BE21" i="26"/>
  <c r="BH21" i="26" s="1"/>
  <c r="BB21" i="26"/>
  <c r="BA21" i="26"/>
  <c r="AZ21" i="26"/>
  <c r="AY21" i="26"/>
  <c r="AX21" i="26"/>
  <c r="AW21" i="26"/>
  <c r="AV21" i="26"/>
  <c r="AU21" i="26"/>
  <c r="AT21" i="26"/>
  <c r="BF20" i="26"/>
  <c r="BE20" i="26"/>
  <c r="BH20" i="26" s="1"/>
  <c r="BB20" i="26"/>
  <c r="BA20" i="26"/>
  <c r="AZ20" i="26"/>
  <c r="AY20" i="26"/>
  <c r="AX20" i="26"/>
  <c r="AW20" i="26"/>
  <c r="AV20" i="26"/>
  <c r="AU20" i="26"/>
  <c r="AT20" i="26"/>
  <c r="BF19" i="26"/>
  <c r="BE19" i="26"/>
  <c r="BH19" i="26" s="1"/>
  <c r="BB19" i="26"/>
  <c r="BA19" i="26"/>
  <c r="AZ19" i="26"/>
  <c r="AY19" i="26"/>
  <c r="AX19" i="26"/>
  <c r="AW19" i="26"/>
  <c r="AV19" i="26"/>
  <c r="AU19" i="26"/>
  <c r="AT19" i="26"/>
  <c r="BF18" i="26"/>
  <c r="BE18" i="26"/>
  <c r="BH18" i="26" s="1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BF17" i="26"/>
  <c r="BE17" i="26"/>
  <c r="BH17" i="26" s="1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BF16" i="26"/>
  <c r="BE16" i="26"/>
  <c r="BH16" i="26" s="1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BF15" i="26"/>
  <c r="BE15" i="26"/>
  <c r="BH15" i="26" s="1"/>
  <c r="BB15" i="26"/>
  <c r="BA15" i="26"/>
  <c r="AZ15" i="26"/>
  <c r="AY15" i="26"/>
  <c r="AX15" i="26"/>
  <c r="AW15" i="26"/>
  <c r="AV15" i="26"/>
  <c r="AU15" i="26"/>
  <c r="AT15" i="26"/>
  <c r="BF14" i="26"/>
  <c r="BE14" i="26"/>
  <c r="BH14" i="26" s="1"/>
  <c r="BB14" i="26"/>
  <c r="BA14" i="26"/>
  <c r="AZ14" i="26"/>
  <c r="AY14" i="26"/>
  <c r="AX14" i="26"/>
  <c r="AW14" i="26"/>
  <c r="AV14" i="26"/>
  <c r="AU14" i="26"/>
  <c r="AT14" i="26"/>
  <c r="BF13" i="26"/>
  <c r="BE13" i="26"/>
  <c r="BH13" i="26" s="1"/>
  <c r="BB13" i="26"/>
  <c r="BA13" i="26"/>
  <c r="AZ13" i="26"/>
  <c r="AY13" i="26"/>
  <c r="AX13" i="26"/>
  <c r="AW13" i="26"/>
  <c r="AV13" i="26"/>
  <c r="AU13" i="26"/>
  <c r="AT13" i="26"/>
  <c r="BF12" i="26"/>
  <c r="BE12" i="26"/>
  <c r="BH12" i="26" s="1"/>
  <c r="BB12" i="26"/>
  <c r="BA12" i="26"/>
  <c r="AZ12" i="26"/>
  <c r="AY12" i="26"/>
  <c r="AX12" i="26"/>
  <c r="AW12" i="26"/>
  <c r="AV12" i="26"/>
  <c r="BD12" i="26" s="1"/>
  <c r="AU12" i="26"/>
  <c r="AT12" i="26"/>
  <c r="BF11" i="26"/>
  <c r="BE11" i="26"/>
  <c r="BH11" i="26" s="1"/>
  <c r="BB11" i="26"/>
  <c r="BA11" i="26"/>
  <c r="AZ11" i="26"/>
  <c r="AY11" i="26"/>
  <c r="AX11" i="26"/>
  <c r="AW11" i="26"/>
  <c r="AV11" i="26"/>
  <c r="AU11" i="26"/>
  <c r="AT11" i="26"/>
  <c r="BF10" i="26"/>
  <c r="BE10" i="26"/>
  <c r="BH10" i="26" s="1"/>
  <c r="BB10" i="26"/>
  <c r="BA10" i="26"/>
  <c r="AZ10" i="26"/>
  <c r="AY10" i="26"/>
  <c r="AX10" i="26"/>
  <c r="AW10" i="26"/>
  <c r="AV10" i="26"/>
  <c r="AU10" i="26"/>
  <c r="AT10" i="26"/>
  <c r="BF9" i="26"/>
  <c r="BE9" i="26"/>
  <c r="BH9" i="26" s="1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BF8" i="26"/>
  <c r="BE8" i="26"/>
  <c r="BH8" i="26" s="1"/>
  <c r="BB8" i="26"/>
  <c r="BA8" i="26"/>
  <c r="AZ8" i="26"/>
  <c r="AY8" i="26"/>
  <c r="AX8" i="26"/>
  <c r="AW8" i="26"/>
  <c r="AV8" i="26"/>
  <c r="AU8" i="26"/>
  <c r="AT8" i="26"/>
  <c r="BF7" i="26"/>
  <c r="BE7" i="26"/>
  <c r="BH7" i="26" s="1"/>
  <c r="BB7" i="26"/>
  <c r="BA7" i="26"/>
  <c r="AZ7" i="26"/>
  <c r="AY7" i="26"/>
  <c r="AX7" i="26"/>
  <c r="AW7" i="26"/>
  <c r="AV7" i="26"/>
  <c r="AU7" i="26"/>
  <c r="AT7" i="26"/>
  <c r="BC44" i="26" l="1"/>
  <c r="BG44" i="26" s="1"/>
  <c r="BC60" i="26"/>
  <c r="BG60" i="26" s="1"/>
  <c r="BC76" i="26"/>
  <c r="BG76" i="26" s="1"/>
  <c r="BD35" i="26"/>
  <c r="BD41" i="26"/>
  <c r="BC26" i="26"/>
  <c r="BG26" i="26" s="1"/>
  <c r="BD91" i="26"/>
  <c r="BC8" i="26"/>
  <c r="BG8" i="26" s="1"/>
  <c r="BD24" i="26"/>
  <c r="BD32" i="26"/>
  <c r="BC48" i="26"/>
  <c r="BG48" i="26" s="1"/>
  <c r="BD51" i="26"/>
  <c r="BD67" i="26"/>
  <c r="BD85" i="26"/>
  <c r="BC46" i="26"/>
  <c r="BG46" i="26" s="1"/>
  <c r="BC62" i="26"/>
  <c r="BG62" i="26" s="1"/>
  <c r="BD13" i="26"/>
  <c r="BD15" i="26"/>
  <c r="BD17" i="26"/>
  <c r="BC20" i="26"/>
  <c r="BG20" i="26" s="1"/>
  <c r="BD22" i="26"/>
  <c r="BC24" i="26"/>
  <c r="BG24" i="26" s="1"/>
  <c r="BD26" i="26"/>
  <c r="BD44" i="26"/>
  <c r="BD60" i="26"/>
  <c r="BD76" i="26"/>
  <c r="BD89" i="26"/>
  <c r="BD92" i="26"/>
  <c r="BD55" i="26"/>
  <c r="BD11" i="26"/>
  <c r="BC15" i="26"/>
  <c r="BG15" i="26" s="1"/>
  <c r="BC18" i="26"/>
  <c r="BG18" i="26" s="1"/>
  <c r="BD27" i="26"/>
  <c r="BD29" i="26"/>
  <c r="BD31" i="26"/>
  <c r="BC33" i="26"/>
  <c r="BG33" i="26" s="1"/>
  <c r="BD42" i="26"/>
  <c r="BC49" i="26"/>
  <c r="BG49" i="26" s="1"/>
  <c r="BC56" i="26"/>
  <c r="BG56" i="26" s="1"/>
  <c r="BD58" i="26"/>
  <c r="BD65" i="26"/>
  <c r="BC72" i="26"/>
  <c r="BG72" i="26" s="1"/>
  <c r="BD74" i="26"/>
  <c r="BD80" i="26"/>
  <c r="BD83" i="26"/>
  <c r="BD86" i="26"/>
  <c r="BD69" i="26"/>
  <c r="BD10" i="26"/>
  <c r="BD39" i="26"/>
  <c r="BC42" i="26"/>
  <c r="BG42" i="26" s="1"/>
  <c r="BD48" i="26"/>
  <c r="BC51" i="26"/>
  <c r="BG51" i="26" s="1"/>
  <c r="BC71" i="26"/>
  <c r="BG71" i="26" s="1"/>
  <c r="BC74" i="26"/>
  <c r="BG74" i="26" s="1"/>
  <c r="BD20" i="26"/>
  <c r="BC27" i="26"/>
  <c r="BG27" i="26" s="1"/>
  <c r="BC31" i="26"/>
  <c r="BG31" i="26" s="1"/>
  <c r="BD33" i="26"/>
  <c r="BC36" i="26"/>
  <c r="BG36" i="26" s="1"/>
  <c r="BD38" i="26"/>
  <c r="BC40" i="26"/>
  <c r="BG40" i="26" s="1"/>
  <c r="BD43" i="26"/>
  <c r="BD45" i="26"/>
  <c r="BD49" i="26"/>
  <c r="BC52" i="26"/>
  <c r="BG52" i="26" s="1"/>
  <c r="BC54" i="26"/>
  <c r="BG54" i="26" s="1"/>
  <c r="BD59" i="26"/>
  <c r="BD61" i="26"/>
  <c r="BC68" i="26"/>
  <c r="BG68" i="26" s="1"/>
  <c r="BC70" i="26"/>
  <c r="BG70" i="26" s="1"/>
  <c r="BD75" i="26"/>
  <c r="BD77" i="26"/>
  <c r="BC17" i="26"/>
  <c r="BG17" i="26" s="1"/>
  <c r="BD79" i="26"/>
  <c r="BD18" i="26"/>
  <c r="BD40" i="26"/>
  <c r="BC43" i="26"/>
  <c r="BG43" i="26" s="1"/>
  <c r="BC47" i="26"/>
  <c r="BG47" i="26" s="1"/>
  <c r="BC50" i="26"/>
  <c r="BG50" i="26" s="1"/>
  <c r="BD56" i="26"/>
  <c r="BC59" i="26"/>
  <c r="BG59" i="26" s="1"/>
  <c r="BD63" i="26"/>
  <c r="BC66" i="26"/>
  <c r="BG66" i="26" s="1"/>
  <c r="BD72" i="26"/>
  <c r="BC75" i="26"/>
  <c r="BG75" i="26" s="1"/>
  <c r="BD84" i="26"/>
  <c r="BD87" i="26"/>
  <c r="BD90" i="26"/>
  <c r="BC90" i="26"/>
  <c r="BG90" i="26" s="1"/>
  <c r="BC93" i="26"/>
  <c r="BG93" i="26" s="1"/>
  <c r="BD28" i="26"/>
  <c r="BC35" i="26"/>
  <c r="BG35" i="26" s="1"/>
  <c r="BC67" i="26"/>
  <c r="BG67" i="26" s="1"/>
  <c r="BC9" i="26"/>
  <c r="BG9" i="26" s="1"/>
  <c r="BC34" i="26"/>
  <c r="BG34" i="26" s="1"/>
  <c r="BD9" i="26"/>
  <c r="BC12" i="26"/>
  <c r="BG12" i="26" s="1"/>
  <c r="BC14" i="26"/>
  <c r="BG14" i="26" s="1"/>
  <c r="BC16" i="26"/>
  <c r="BG16" i="26" s="1"/>
  <c r="BD19" i="26"/>
  <c r="BD21" i="26"/>
  <c r="BD23" i="26"/>
  <c r="BC25" i="26"/>
  <c r="BG25" i="26" s="1"/>
  <c r="BD36" i="26"/>
  <c r="BD52" i="26"/>
  <c r="BD68" i="26"/>
  <c r="BD81" i="26"/>
  <c r="BD93" i="26"/>
  <c r="BD8" i="26"/>
  <c r="BC58" i="26"/>
  <c r="BG58" i="26" s="1"/>
  <c r="BD64" i="26"/>
  <c r="BD82" i="26"/>
  <c r="BD7" i="26"/>
  <c r="BC10" i="26"/>
  <c r="BG10" i="26" s="1"/>
  <c r="BD16" i="26"/>
  <c r="BC19" i="26"/>
  <c r="BG19" i="26" s="1"/>
  <c r="BC23" i="26"/>
  <c r="BG23" i="26" s="1"/>
  <c r="BD25" i="26"/>
  <c r="BC28" i="26"/>
  <c r="BG28" i="26" s="1"/>
  <c r="BC30" i="26"/>
  <c r="BG30" i="26" s="1"/>
  <c r="BC32" i="26"/>
  <c r="BG32" i="26" s="1"/>
  <c r="BD34" i="26"/>
  <c r="BC41" i="26"/>
  <c r="BG41" i="26" s="1"/>
  <c r="BD50" i="26"/>
  <c r="BD57" i="26"/>
  <c r="BC64" i="26"/>
  <c r="BG64" i="26" s="1"/>
  <c r="BD66" i="26"/>
  <c r="BD73" i="26"/>
  <c r="BD78" i="26"/>
  <c r="BD88" i="26"/>
  <c r="BC7" i="26"/>
  <c r="BG7" i="26" s="1"/>
  <c r="BC86" i="26"/>
  <c r="BG86" i="26" s="1"/>
  <c r="BC38" i="26"/>
  <c r="BG38" i="26" s="1"/>
  <c r="BD47" i="26"/>
  <c r="BC55" i="26"/>
  <c r="BG55" i="26" s="1"/>
  <c r="BC22" i="26"/>
  <c r="BG22" i="26" s="1"/>
  <c r="BD71" i="26"/>
  <c r="BC21" i="26"/>
  <c r="BG21" i="26" s="1"/>
  <c r="BC29" i="26"/>
  <c r="BG29" i="26" s="1"/>
  <c r="BD30" i="26"/>
  <c r="BC37" i="26"/>
  <c r="BG37" i="26" s="1"/>
  <c r="BC45" i="26"/>
  <c r="BG45" i="26" s="1"/>
  <c r="BD46" i="26"/>
  <c r="BC53" i="26"/>
  <c r="BG53" i="26" s="1"/>
  <c r="BD54" i="26"/>
  <c r="BC61" i="26"/>
  <c r="BG61" i="26" s="1"/>
  <c r="BD62" i="26"/>
  <c r="BC69" i="26"/>
  <c r="BG69" i="26" s="1"/>
  <c r="BD70" i="26"/>
  <c r="BC77" i="26"/>
  <c r="BG77" i="26" s="1"/>
  <c r="BC81" i="26"/>
  <c r="BG81" i="26" s="1"/>
  <c r="BC85" i="26"/>
  <c r="BG85" i="26" s="1"/>
  <c r="BC89" i="26"/>
  <c r="BG89" i="26" s="1"/>
  <c r="BC78" i="26"/>
  <c r="BG78" i="26" s="1"/>
  <c r="BC82" i="26"/>
  <c r="BG82" i="26" s="1"/>
  <c r="BC13" i="26"/>
  <c r="BG13" i="26" s="1"/>
  <c r="BD14" i="26"/>
  <c r="BC39" i="26"/>
  <c r="BG39" i="26" s="1"/>
  <c r="BC63" i="26"/>
  <c r="BG63" i="26" s="1"/>
  <c r="BC11" i="26"/>
  <c r="BG11" i="26" s="1"/>
  <c r="BC80" i="26"/>
  <c r="BG80" i="26" s="1"/>
  <c r="BC84" i="26"/>
  <c r="BG84" i="26" s="1"/>
  <c r="BC88" i="26"/>
  <c r="BG88" i="26" s="1"/>
  <c r="BC92" i="26"/>
  <c r="BG92" i="26" s="1"/>
  <c r="BC57" i="26"/>
  <c r="BG57" i="26" s="1"/>
  <c r="BC65" i="26"/>
  <c r="BG65" i="26" s="1"/>
  <c r="BC73" i="26"/>
  <c r="BG73" i="26" s="1"/>
  <c r="BC79" i="26"/>
  <c r="BG79" i="26" s="1"/>
  <c r="BC83" i="26"/>
  <c r="BG83" i="26" s="1"/>
  <c r="BC87" i="26"/>
  <c r="BG87" i="26" s="1"/>
  <c r="BC91" i="26"/>
  <c r="BG91" i="26" s="1"/>
  <c r="I10" i="18" l="1"/>
  <c r="H10" i="18"/>
  <c r="I9" i="18"/>
  <c r="H9" i="18"/>
  <c r="I8" i="18"/>
  <c r="H8" i="18"/>
  <c r="I7" i="18"/>
  <c r="H7" i="18"/>
  <c r="I6" i="18"/>
  <c r="H6" i="18"/>
  <c r="Q5" i="18"/>
  <c r="P5" i="18"/>
  <c r="I5" i="18"/>
  <c r="H5" i="18"/>
</calcChain>
</file>

<file path=xl/sharedStrings.xml><?xml version="1.0" encoding="utf-8"?>
<sst xmlns="http://schemas.openxmlformats.org/spreadsheetml/2006/main" count="161" uniqueCount="146">
  <si>
    <t>SE</t>
  </si>
  <si>
    <t>SEM</t>
  </si>
  <si>
    <t>Av</t>
  </si>
  <si>
    <t>P</t>
  </si>
  <si>
    <t>Ave</t>
  </si>
  <si>
    <t>WT1</t>
  </si>
  <si>
    <t>KO1</t>
  </si>
  <si>
    <t>WT2</t>
  </si>
  <si>
    <t>KO2</t>
  </si>
  <si>
    <t>WT3</t>
  </si>
  <si>
    <t>KO3</t>
  </si>
  <si>
    <t>WT4</t>
  </si>
  <si>
    <t>KO4</t>
  </si>
  <si>
    <t>WT5</t>
  </si>
  <si>
    <t>KO5</t>
  </si>
  <si>
    <t>KO/WT</t>
  </si>
  <si>
    <t>UDP-N-Acetyl-Glucosamine_M</t>
  </si>
  <si>
    <t>Hexose-P</t>
  </si>
  <si>
    <t>Fructose-1,6-Bis-P</t>
  </si>
  <si>
    <t>2/3-P-glycerate</t>
  </si>
  <si>
    <t>P-enol-pyruvate</t>
  </si>
  <si>
    <t>Lactate</t>
  </si>
  <si>
    <t>UDP-N-Acetyl-Glucosamine</t>
  </si>
  <si>
    <t>Av FC</t>
  </si>
  <si>
    <t>WT6</t>
  </si>
  <si>
    <t>WT7</t>
  </si>
  <si>
    <t>WT8</t>
  </si>
  <si>
    <t>WT9</t>
  </si>
  <si>
    <t>WT10</t>
  </si>
  <si>
    <t>WT11</t>
  </si>
  <si>
    <t>WT12</t>
  </si>
  <si>
    <t>WT14</t>
  </si>
  <si>
    <t>WT15</t>
  </si>
  <si>
    <t>WT16</t>
  </si>
  <si>
    <t>WT17</t>
  </si>
  <si>
    <t>KO6</t>
  </si>
  <si>
    <t>KO7</t>
  </si>
  <si>
    <t>KO8</t>
  </si>
  <si>
    <t>KO9</t>
  </si>
  <si>
    <t>KO10</t>
  </si>
  <si>
    <t>KO11</t>
  </si>
  <si>
    <t>KO12</t>
  </si>
  <si>
    <t>KO14</t>
  </si>
  <si>
    <t>KO15</t>
  </si>
  <si>
    <t>KO16</t>
  </si>
  <si>
    <t>KO17</t>
  </si>
  <si>
    <t>Log FC</t>
  </si>
  <si>
    <t>Log P</t>
  </si>
  <si>
    <t>Histidine</t>
  </si>
  <si>
    <t>Carnosine</t>
  </si>
  <si>
    <t>Taurine</t>
  </si>
  <si>
    <t>Phosphoethanolamine</t>
  </si>
  <si>
    <t>Aspartate</t>
  </si>
  <si>
    <t>Threonine</t>
  </si>
  <si>
    <t>Glutamine</t>
  </si>
  <si>
    <t>Galactose</t>
  </si>
  <si>
    <t>Serine</t>
  </si>
  <si>
    <t>Glutamate</t>
  </si>
  <si>
    <t>Glutathione_reduced_(GSH)</t>
  </si>
  <si>
    <t>Gluconate</t>
  </si>
  <si>
    <t>Urate</t>
  </si>
  <si>
    <t>Xanthine</t>
  </si>
  <si>
    <t>Ascorbate</t>
  </si>
  <si>
    <t>Malate</t>
  </si>
  <si>
    <t>Inosine</t>
  </si>
  <si>
    <t>2-Hydroxyglutarate</t>
  </si>
  <si>
    <t>3-Hydroxybutyrate</t>
  </si>
  <si>
    <t>Succinate</t>
  </si>
  <si>
    <t>Erythrose-4-Phosphate</t>
  </si>
  <si>
    <t>Glucose-1-Phosphate</t>
  </si>
  <si>
    <t>Ribose-5-Phosphate</t>
  </si>
  <si>
    <t>Sedoheptulose-7-Phosphate</t>
  </si>
  <si>
    <t>Glucose-6-Phosphate</t>
  </si>
  <si>
    <t>Fructose-6-Phosphate</t>
  </si>
  <si>
    <t>Dihydroxyacetone-Phosphate</t>
  </si>
  <si>
    <t>Propanoyl-Carnitine</t>
  </si>
  <si>
    <t>Glyceraldehyde-3-Phosphate</t>
  </si>
  <si>
    <t>Itaconate</t>
  </si>
  <si>
    <t>Ribulose-5-Phosphate</t>
  </si>
  <si>
    <t>Carnitine</t>
  </si>
  <si>
    <t>Acetyl-Carnitine</t>
  </si>
  <si>
    <t>Phenylalanine</t>
  </si>
  <si>
    <t>Creatine-Phosphate</t>
  </si>
  <si>
    <t>Pantothenate</t>
  </si>
  <si>
    <t>Nic_Ad_Dinuc_Red_(NADH)</t>
  </si>
  <si>
    <t>Nic_Ad_Dinuc_Ox_(NAD+)</t>
  </si>
  <si>
    <t>Pyruvate</t>
  </si>
  <si>
    <t>Adenosine_Monophosphate_(AMP)</t>
  </si>
  <si>
    <t>Fumarate</t>
  </si>
  <si>
    <t>Cytidine_Diphosphate_(CDP)</t>
  </si>
  <si>
    <t>Isocitrate</t>
  </si>
  <si>
    <t>Glutathione_oxidized_(GSSG)</t>
  </si>
  <si>
    <t>alpha-Ketoglutarate_(a-KG)</t>
  </si>
  <si>
    <t>Citrate</t>
  </si>
  <si>
    <t>Oxaloacetate</t>
  </si>
  <si>
    <t>2-Phosphoglycerate</t>
  </si>
  <si>
    <t>3-Phosphoglycerate</t>
  </si>
  <si>
    <t>Aconitate</t>
  </si>
  <si>
    <t>Phosphoenolpyruvate</t>
  </si>
  <si>
    <t>Nic_Ad-Dinuc_Phos_Ox_(NADP+)</t>
  </si>
  <si>
    <t>Fructose-1,6-Bisphosphate</t>
  </si>
  <si>
    <t>Adenosine_Diphosphate_(ADP)</t>
  </si>
  <si>
    <t>UDP-Glucose</t>
  </si>
  <si>
    <t>Guanosine_Diphosphate_(GDP)</t>
  </si>
  <si>
    <t>Cytidine_Triphosphate_(CTP)</t>
  </si>
  <si>
    <t>Flavin_Mononucleotide_(FMN)</t>
  </si>
  <si>
    <t>UDP-Glucuronate</t>
  </si>
  <si>
    <t>Nic_Ad_Dinuc_Phos_Red_(NADPH)</t>
  </si>
  <si>
    <t>Guanosine_Triphosphate_(GTP)</t>
  </si>
  <si>
    <t>Adenosine_Triphosphate_(ATP)/10</t>
  </si>
  <si>
    <t>Flavin_Adenine_Dinucleotide_(FAD)</t>
  </si>
  <si>
    <t>Uridine_Triphosphate_(UTP)</t>
  </si>
  <si>
    <t>Octanoyl-Carnitine</t>
  </si>
  <si>
    <t>Coenzyme-A_(CoA)</t>
  </si>
  <si>
    <t>Acetyl-CoA</t>
  </si>
  <si>
    <t>Succinyl-CoA</t>
  </si>
  <si>
    <t>Propanoyl-CoA</t>
  </si>
  <si>
    <t>Acetylphosphate</t>
  </si>
  <si>
    <t>Aalantoin</t>
  </si>
  <si>
    <t>Glycerol-3-phosphate</t>
  </si>
  <si>
    <t>Shikimate</t>
  </si>
  <si>
    <t>N-Carbamoyl-L-aspartate</t>
  </si>
  <si>
    <t>1,3-Di-P-Glycerate</t>
  </si>
  <si>
    <t>6-Phospho-D-gluconate</t>
  </si>
  <si>
    <t>N-Acetyl-Glucosamine-1-P</t>
  </si>
  <si>
    <t>AICAR</t>
  </si>
  <si>
    <t>IMP</t>
  </si>
  <si>
    <t>5-P-Ribosyl-1-Pyro-P</t>
  </si>
  <si>
    <t>UDP</t>
  </si>
  <si>
    <t>dATP</t>
  </si>
  <si>
    <t>Adenosine-5'-P-Sulfate</t>
  </si>
  <si>
    <t>ADP-D-glucose</t>
  </si>
  <si>
    <t>Dehydro-D-gluconate</t>
  </si>
  <si>
    <t>WT Mito</t>
  </si>
  <si>
    <t>KO Mito</t>
  </si>
  <si>
    <t>Densitometric quantitation of western blots. Protein of interest relative to Ponceau S.</t>
  </si>
  <si>
    <t>WT13</t>
  </si>
  <si>
    <t>KO13</t>
  </si>
  <si>
    <t>WT/KO pairs 1-8 run in one batch, and 9-17 run in another batch on different matching apparatus</t>
  </si>
  <si>
    <t>Fractional saturation of cardiac glycolytic metabolites with 13C after 5 min. of [U-13C] glucose.  Figure 3C</t>
  </si>
  <si>
    <t>P (unpaired)</t>
  </si>
  <si>
    <t>KO Cyto</t>
  </si>
  <si>
    <t>WT Cyto</t>
  </si>
  <si>
    <t>Anti-MGO</t>
  </si>
  <si>
    <t>Fig. 3F</t>
  </si>
  <si>
    <t>Metabolomics Data Set.  (Figure 3A)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</si>
</sst>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00"/>
    <numFmt numFmtId="167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24" fillId="0" borderId="0" applyNumberFormat="0" applyFont="0" applyFill="0"/>
  </cellStyleXfs>
  <cellXfs count="30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2" fontId="19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43" fontId="18" fillId="0" borderId="0" xfId="44" applyFont="1" applyAlignment="1">
      <alignment horizontal="center"/>
    </xf>
    <xf numFmtId="1" fontId="22" fillId="0" borderId="0" xfId="0" applyNumberFormat="1" applyFont="1" applyAlignment="1">
      <alignment horizontal="left"/>
    </xf>
    <xf numFmtId="2" fontId="22" fillId="0" borderId="0" xfId="0" applyNumberFormat="1" applyFont="1" applyAlignment="1">
      <alignment horizontal="left"/>
    </xf>
    <xf numFmtId="2" fontId="22" fillId="0" borderId="0" xfId="0" applyNumberFormat="1" applyFont="1" applyAlignment="1">
      <alignment horizontal="center"/>
    </xf>
    <xf numFmtId="2" fontId="22" fillId="33" borderId="0" xfId="0" applyNumberFormat="1" applyFont="1" applyFill="1" applyAlignment="1">
      <alignment horizontal="center"/>
    </xf>
    <xf numFmtId="1" fontId="22" fillId="33" borderId="0" xfId="0" applyNumberFormat="1" applyFont="1" applyFill="1" applyAlignment="1">
      <alignment horizontal="center"/>
    </xf>
    <xf numFmtId="165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0" fontId="26" fillId="0" borderId="0" xfId="0" applyFont="1" applyAlignment="1">
      <alignment horizontal="center" vertical="center" readingOrder="1"/>
    </xf>
    <xf numFmtId="165" fontId="26" fillId="0" borderId="0" xfId="0" applyNumberFormat="1" applyFont="1" applyAlignment="1">
      <alignment horizontal="center" vertical="center" readingOrder="1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left"/>
    </xf>
    <xf numFmtId="0" fontId="18" fillId="34" borderId="0" xfId="0" applyFont="1" applyFill="1" applyAlignment="1">
      <alignment horizontal="left"/>
    </xf>
    <xf numFmtId="2" fontId="26" fillId="0" borderId="0" xfId="0" applyNumberFormat="1" applyFont="1" applyAlignment="1">
      <alignment horizontal="center" vertical="center" readingOrder="1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EF2D9B7-C235-4A93-9E1C-BC75F2008C06}"/>
    <cellStyle name="Normal 2 2" xfId="43" xr:uid="{535D5E9D-C8CC-4DB7-933D-E00803AA4334}"/>
    <cellStyle name="Normal 3" xfId="45" xr:uid="{76DA27E0-0C7E-45A2-999E-7D1DB16F38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Metabolom!$BG$7:$BG$93</c:f>
              <c:numCache>
                <c:formatCode>0.00</c:formatCode>
                <c:ptCount val="87"/>
                <c:pt idx="0">
                  <c:v>1.2205379273720916E-2</c:v>
                </c:pt>
                <c:pt idx="1">
                  <c:v>-0.34261830056443965</c:v>
                </c:pt>
                <c:pt idx="2">
                  <c:v>-5.8322981781123518E-3</c:v>
                </c:pt>
                <c:pt idx="3">
                  <c:v>8.6932471609433917E-2</c:v>
                </c:pt>
                <c:pt idx="4">
                  <c:v>-1.5121609923582427E-2</c:v>
                </c:pt>
                <c:pt idx="5">
                  <c:v>-6.7421502609771394E-2</c:v>
                </c:pt>
                <c:pt idx="6">
                  <c:v>-1.8499520331144645E-2</c:v>
                </c:pt>
                <c:pt idx="7">
                  <c:v>0.10382793565640025</c:v>
                </c:pt>
                <c:pt idx="8">
                  <c:v>0.20175603079102644</c:v>
                </c:pt>
                <c:pt idx="9">
                  <c:v>4.5030322567576317E-2</c:v>
                </c:pt>
                <c:pt idx="10">
                  <c:v>-0.21964062636159687</c:v>
                </c:pt>
                <c:pt idx="11">
                  <c:v>3.1049451527038977E-2</c:v>
                </c:pt>
                <c:pt idx="12">
                  <c:v>8.631161032345859E-2</c:v>
                </c:pt>
                <c:pt idx="13">
                  <c:v>0.26142934675062574</c:v>
                </c:pt>
                <c:pt idx="14">
                  <c:v>-7.7241255606886092E-2</c:v>
                </c:pt>
                <c:pt idx="15">
                  <c:v>-2.5410390176553787E-2</c:v>
                </c:pt>
                <c:pt idx="16">
                  <c:v>8.632753303550024E-2</c:v>
                </c:pt>
                <c:pt idx="17">
                  <c:v>0.18034565948086112</c:v>
                </c:pt>
                <c:pt idx="18">
                  <c:v>6.7118699155936462E-2</c:v>
                </c:pt>
                <c:pt idx="19">
                  <c:v>0.15965229965270888</c:v>
                </c:pt>
                <c:pt idx="20">
                  <c:v>3.5459966570082657E-2</c:v>
                </c:pt>
                <c:pt idx="21">
                  <c:v>3.1230914283613118E-2</c:v>
                </c:pt>
                <c:pt idx="22">
                  <c:v>-7.812104097757626E-3</c:v>
                </c:pt>
                <c:pt idx="23">
                  <c:v>6.2442748912273929E-2</c:v>
                </c:pt>
                <c:pt idx="24">
                  <c:v>5.6788399320798912E-2</c:v>
                </c:pt>
                <c:pt idx="25">
                  <c:v>2.9909263568247604E-3</c:v>
                </c:pt>
                <c:pt idx="26">
                  <c:v>-5.8396778209767559E-3</c:v>
                </c:pt>
                <c:pt idx="27">
                  <c:v>9.7486883185678594E-2</c:v>
                </c:pt>
                <c:pt idx="28">
                  <c:v>0.11956530931497239</c:v>
                </c:pt>
                <c:pt idx="29">
                  <c:v>0.12183099936848429</c:v>
                </c:pt>
                <c:pt idx="30">
                  <c:v>5.4159881540697674E-2</c:v>
                </c:pt>
                <c:pt idx="31">
                  <c:v>-7.3115654374908828E-2</c:v>
                </c:pt>
                <c:pt idx="32">
                  <c:v>6.1278139282151377E-3</c:v>
                </c:pt>
                <c:pt idx="33">
                  <c:v>2.3315107824315538E-2</c:v>
                </c:pt>
                <c:pt idx="34">
                  <c:v>1.5227170104587125E-2</c:v>
                </c:pt>
                <c:pt idx="35">
                  <c:v>0.50081260571443142</c:v>
                </c:pt>
                <c:pt idx="36">
                  <c:v>2.9953616520353814E-2</c:v>
                </c:pt>
                <c:pt idx="37">
                  <c:v>0.1186771146213068</c:v>
                </c:pt>
                <c:pt idx="38">
                  <c:v>-6.8085092696957172E-2</c:v>
                </c:pt>
                <c:pt idx="39">
                  <c:v>0.23324985191797237</c:v>
                </c:pt>
                <c:pt idx="40">
                  <c:v>7.4735448255683706E-2</c:v>
                </c:pt>
                <c:pt idx="41">
                  <c:v>8.898957537227116E-2</c:v>
                </c:pt>
                <c:pt idx="42">
                  <c:v>0.11032395222243424</c:v>
                </c:pt>
                <c:pt idx="43">
                  <c:v>0.11041729190363279</c:v>
                </c:pt>
                <c:pt idx="44">
                  <c:v>-6.4840856071583504E-4</c:v>
                </c:pt>
                <c:pt idx="45">
                  <c:v>0.41611834726333952</c:v>
                </c:pt>
                <c:pt idx="46">
                  <c:v>5.9299236311846137E-2</c:v>
                </c:pt>
                <c:pt idx="47">
                  <c:v>5.5848182954446206E-2</c:v>
                </c:pt>
                <c:pt idx="48">
                  <c:v>8.9439786896369805E-2</c:v>
                </c:pt>
                <c:pt idx="49">
                  <c:v>0.19790146801537634</c:v>
                </c:pt>
                <c:pt idx="50">
                  <c:v>4.3942433700214473E-2</c:v>
                </c:pt>
                <c:pt idx="51">
                  <c:v>0.35387183084428192</c:v>
                </c:pt>
                <c:pt idx="52">
                  <c:v>2.8772436451141751E-2</c:v>
                </c:pt>
                <c:pt idx="53">
                  <c:v>0.13576635716472107</c:v>
                </c:pt>
                <c:pt idx="54">
                  <c:v>3.3828575674122861E-2</c:v>
                </c:pt>
                <c:pt idx="55">
                  <c:v>0.18897180694413848</c:v>
                </c:pt>
                <c:pt idx="56">
                  <c:v>0.18508607857850029</c:v>
                </c:pt>
                <c:pt idx="57">
                  <c:v>9.6804515889298684E-2</c:v>
                </c:pt>
                <c:pt idx="58">
                  <c:v>4.6364434412379044E-2</c:v>
                </c:pt>
                <c:pt idx="59">
                  <c:v>-8.6773004416344848E-2</c:v>
                </c:pt>
                <c:pt idx="60">
                  <c:v>-9.2733440809987886E-3</c:v>
                </c:pt>
                <c:pt idx="61">
                  <c:v>5.2896316312867194E-3</c:v>
                </c:pt>
                <c:pt idx="62">
                  <c:v>3.5195687380459334E-2</c:v>
                </c:pt>
                <c:pt idx="63">
                  <c:v>-1.9204585162238448E-2</c:v>
                </c:pt>
                <c:pt idx="64">
                  <c:v>-1.4654676806419914E-2</c:v>
                </c:pt>
                <c:pt idx="65">
                  <c:v>8.9322359585282493E-2</c:v>
                </c:pt>
                <c:pt idx="66">
                  <c:v>0.49846877514928933</c:v>
                </c:pt>
                <c:pt idx="67">
                  <c:v>4.1887678421104815E-2</c:v>
                </c:pt>
                <c:pt idx="68">
                  <c:v>5.4367741326030498E-2</c:v>
                </c:pt>
                <c:pt idx="69">
                  <c:v>4.350430669549131E-2</c:v>
                </c:pt>
                <c:pt idx="70">
                  <c:v>-8.8943598396217238E-3</c:v>
                </c:pt>
                <c:pt idx="71">
                  <c:v>0.25374268853854737</c:v>
                </c:pt>
                <c:pt idx="72">
                  <c:v>8.1641596653971776E-2</c:v>
                </c:pt>
                <c:pt idx="73">
                  <c:v>-7.0112024052886553E-3</c:v>
                </c:pt>
                <c:pt idx="74">
                  <c:v>7.6080510328916079E-2</c:v>
                </c:pt>
                <c:pt idx="75">
                  <c:v>-1.7078075734739042E-2</c:v>
                </c:pt>
                <c:pt idx="76">
                  <c:v>0.13627311448568991</c:v>
                </c:pt>
                <c:pt idx="77">
                  <c:v>0.35214853291963572</c:v>
                </c:pt>
                <c:pt idx="78">
                  <c:v>-5.4190522774507748E-2</c:v>
                </c:pt>
                <c:pt idx="79">
                  <c:v>-6.0758174749909515E-2</c:v>
                </c:pt>
                <c:pt idx="80">
                  <c:v>0.21032320560641707</c:v>
                </c:pt>
                <c:pt idx="81">
                  <c:v>-7.9712187182812019E-2</c:v>
                </c:pt>
                <c:pt idx="82">
                  <c:v>0.11179702969536003</c:v>
                </c:pt>
                <c:pt idx="83">
                  <c:v>-7.7780230431758338E-3</c:v>
                </c:pt>
                <c:pt idx="84">
                  <c:v>6.5202251438328279E-2</c:v>
                </c:pt>
                <c:pt idx="85">
                  <c:v>0.10219487760884469</c:v>
                </c:pt>
                <c:pt idx="86">
                  <c:v>1.4333296299663017E-2</c:v>
                </c:pt>
              </c:numCache>
            </c:numRef>
          </c:xVal>
          <c:yVal>
            <c:numRef>
              <c:f>Metabolom!$BH$7:$BH$93</c:f>
              <c:numCache>
                <c:formatCode>0.00</c:formatCode>
                <c:ptCount val="87"/>
                <c:pt idx="0">
                  <c:v>4.2772765350165748E-2</c:v>
                </c:pt>
                <c:pt idx="1">
                  <c:v>2.3158748920436767</c:v>
                </c:pt>
                <c:pt idx="2">
                  <c:v>0.31643519507030649</c:v>
                </c:pt>
                <c:pt idx="3">
                  <c:v>1.2427085589811202</c:v>
                </c:pt>
                <c:pt idx="4">
                  <c:v>0.20701068555997507</c:v>
                </c:pt>
                <c:pt idx="5">
                  <c:v>0.78006262403448012</c:v>
                </c:pt>
                <c:pt idx="6">
                  <c:v>0.31919342642484572</c:v>
                </c:pt>
                <c:pt idx="7">
                  <c:v>0.12519225619744251</c:v>
                </c:pt>
                <c:pt idx="8">
                  <c:v>0.75772385984919621</c:v>
                </c:pt>
                <c:pt idx="9">
                  <c:v>1.1903888137236669</c:v>
                </c:pt>
                <c:pt idx="10">
                  <c:v>2.1996244905705109</c:v>
                </c:pt>
                <c:pt idx="11">
                  <c:v>0.7087334083441994</c:v>
                </c:pt>
                <c:pt idx="12">
                  <c:v>6.8606721240931853E-2</c:v>
                </c:pt>
                <c:pt idx="13">
                  <c:v>0.61655571962205002</c:v>
                </c:pt>
                <c:pt idx="14">
                  <c:v>0.6773986025643991</c:v>
                </c:pt>
                <c:pt idx="15">
                  <c:v>0.61960307797508773</c:v>
                </c:pt>
                <c:pt idx="16">
                  <c:v>0.93882807228852794</c:v>
                </c:pt>
                <c:pt idx="17">
                  <c:v>1.1384795522920739</c:v>
                </c:pt>
                <c:pt idx="18">
                  <c:v>0.21002093855442416</c:v>
                </c:pt>
                <c:pt idx="19">
                  <c:v>0.2046624991797846</c:v>
                </c:pt>
                <c:pt idx="20">
                  <c:v>0.13928572228835157</c:v>
                </c:pt>
                <c:pt idx="21">
                  <c:v>2.5128025105802875E-2</c:v>
                </c:pt>
                <c:pt idx="22">
                  <c:v>0.10463583839754781</c:v>
                </c:pt>
                <c:pt idx="23">
                  <c:v>6.5934605517687511E-2</c:v>
                </c:pt>
                <c:pt idx="24">
                  <c:v>0.69093874970806346</c:v>
                </c:pt>
                <c:pt idx="25">
                  <c:v>6.6189344054429292E-2</c:v>
                </c:pt>
                <c:pt idx="26">
                  <c:v>3.3632368060602394E-2</c:v>
                </c:pt>
                <c:pt idx="27">
                  <c:v>6.3875287218548932E-2</c:v>
                </c:pt>
                <c:pt idx="28">
                  <c:v>0.28096510371531608</c:v>
                </c:pt>
                <c:pt idx="29">
                  <c:v>0.10682002166812464</c:v>
                </c:pt>
                <c:pt idx="30">
                  <c:v>0.4891019601695602</c:v>
                </c:pt>
                <c:pt idx="31">
                  <c:v>1.2451525020428074</c:v>
                </c:pt>
                <c:pt idx="32">
                  <c:v>0.11763081949365953</c:v>
                </c:pt>
                <c:pt idx="33">
                  <c:v>0.1395365088289422</c:v>
                </c:pt>
                <c:pt idx="34">
                  <c:v>4.760944444247571E-2</c:v>
                </c:pt>
                <c:pt idx="35">
                  <c:v>0.25869131341446572</c:v>
                </c:pt>
                <c:pt idx="36">
                  <c:v>3.6091748625819084E-2</c:v>
                </c:pt>
                <c:pt idx="37">
                  <c:v>0.92387486403448438</c:v>
                </c:pt>
                <c:pt idx="38">
                  <c:v>2.6793105772252361</c:v>
                </c:pt>
                <c:pt idx="39">
                  <c:v>1.3409321812707458</c:v>
                </c:pt>
                <c:pt idx="40">
                  <c:v>4.1003169476566376E-2</c:v>
                </c:pt>
                <c:pt idx="41">
                  <c:v>0.58335550120493218</c:v>
                </c:pt>
                <c:pt idx="42">
                  <c:v>1.0025702644622327</c:v>
                </c:pt>
                <c:pt idx="43">
                  <c:v>0.23379603730533771</c:v>
                </c:pt>
                <c:pt idx="44">
                  <c:v>0.38616739410104634</c:v>
                </c:pt>
                <c:pt idx="45">
                  <c:v>0.24226110040278623</c:v>
                </c:pt>
                <c:pt idx="46">
                  <c:v>0.35486925513064566</c:v>
                </c:pt>
                <c:pt idx="47">
                  <c:v>0.12604843004145663</c:v>
                </c:pt>
                <c:pt idx="48">
                  <c:v>0.10621139899003304</c:v>
                </c:pt>
                <c:pt idx="49">
                  <c:v>1.9583310427237657</c:v>
                </c:pt>
                <c:pt idx="50">
                  <c:v>0.81493571333950132</c:v>
                </c:pt>
                <c:pt idx="51">
                  <c:v>2.7011893800318316</c:v>
                </c:pt>
                <c:pt idx="52">
                  <c:v>0.18266740073607443</c:v>
                </c:pt>
                <c:pt idx="53">
                  <c:v>4.9373108638311076E-2</c:v>
                </c:pt>
                <c:pt idx="54">
                  <c:v>0.31816970471616624</c:v>
                </c:pt>
                <c:pt idx="55">
                  <c:v>0.56475334445196967</c:v>
                </c:pt>
                <c:pt idx="56">
                  <c:v>1.1604956058767415</c:v>
                </c:pt>
                <c:pt idx="57">
                  <c:v>0.57706725924017066</c:v>
                </c:pt>
                <c:pt idx="58">
                  <c:v>0.23256575283223566</c:v>
                </c:pt>
                <c:pt idx="59">
                  <c:v>3.0548792212699021</c:v>
                </c:pt>
                <c:pt idx="60">
                  <c:v>0.16923914226046463</c:v>
                </c:pt>
                <c:pt idx="61">
                  <c:v>0.17280121260676273</c:v>
                </c:pt>
                <c:pt idx="62">
                  <c:v>0.11611026912607468</c:v>
                </c:pt>
                <c:pt idx="63">
                  <c:v>0.37346775754938738</c:v>
                </c:pt>
                <c:pt idx="64">
                  <c:v>0.29739428865515277</c:v>
                </c:pt>
                <c:pt idx="65">
                  <c:v>0.3361832467403203</c:v>
                </c:pt>
                <c:pt idx="66">
                  <c:v>0.57288992418259344</c:v>
                </c:pt>
                <c:pt idx="67">
                  <c:v>0.12824475312378039</c:v>
                </c:pt>
                <c:pt idx="68">
                  <c:v>1.1455502789009371E-2</c:v>
                </c:pt>
                <c:pt idx="69">
                  <c:v>0.21402110972816926</c:v>
                </c:pt>
                <c:pt idx="70">
                  <c:v>7.4109910314980376E-2</c:v>
                </c:pt>
                <c:pt idx="71">
                  <c:v>0.43147974224335767</c:v>
                </c:pt>
                <c:pt idx="72">
                  <c:v>4.3598974229617997E-2</c:v>
                </c:pt>
                <c:pt idx="73">
                  <c:v>0.5983159151838503</c:v>
                </c:pt>
                <c:pt idx="74">
                  <c:v>0.69775108387653684</c:v>
                </c:pt>
                <c:pt idx="75">
                  <c:v>0.17362934770665406</c:v>
                </c:pt>
                <c:pt idx="76">
                  <c:v>0.576499398933773</c:v>
                </c:pt>
                <c:pt idx="77">
                  <c:v>1.3676491407148323</c:v>
                </c:pt>
                <c:pt idx="78">
                  <c:v>0.44643903126924495</c:v>
                </c:pt>
                <c:pt idx="79">
                  <c:v>0.63633380482446711</c:v>
                </c:pt>
                <c:pt idx="80">
                  <c:v>1.2335319230809332</c:v>
                </c:pt>
                <c:pt idx="81">
                  <c:v>1.2648775549587115</c:v>
                </c:pt>
                <c:pt idx="82">
                  <c:v>1.3140848851213136</c:v>
                </c:pt>
                <c:pt idx="83">
                  <c:v>0.40002473023448498</c:v>
                </c:pt>
                <c:pt idx="84">
                  <c:v>0.7281012930222911</c:v>
                </c:pt>
                <c:pt idx="85">
                  <c:v>3.2855037212311006E-2</c:v>
                </c:pt>
                <c:pt idx="86">
                  <c:v>0.18727380479527364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4E-4F1B-B8B3-96D677F5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19904"/>
        <c:axId val="795333664"/>
      </c:scatterChart>
      <c:valAx>
        <c:axId val="693719904"/>
        <c:scaling>
          <c:orientation val="minMax"/>
          <c:min val="-0.60000000000000009"/>
        </c:scaling>
        <c:delete val="0"/>
        <c:axPos val="b"/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333664"/>
        <c:crosses val="autoZero"/>
        <c:crossBetween val="midCat"/>
        <c:minorUnit val="2.0000000000000004E-2"/>
      </c:valAx>
      <c:valAx>
        <c:axId val="795333664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19904"/>
        <c:crosses val="autoZero"/>
        <c:crossBetween val="midCat"/>
        <c:majorUnit val="1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5575589347816"/>
          <c:y val="7.8276689168900987E-2"/>
          <c:w val="0.89655796150481193"/>
          <c:h val="0.78565344717617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'13C-Flux'!$K$4</c:f>
              <c:strCache>
                <c:ptCount val="1"/>
                <c:pt idx="0">
                  <c:v>WT1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'13C-Flux'!$Q$5:$Q$9</c:f>
                <c:numCache>
                  <c:formatCode>General</c:formatCode>
                  <c:ptCount val="5"/>
                  <c:pt idx="0">
                    <c:v>7.9910200644811705E-2</c:v>
                  </c:pt>
                  <c:pt idx="1">
                    <c:v>4.920993269076035E-2</c:v>
                  </c:pt>
                  <c:pt idx="2">
                    <c:v>4.316735917437331E-2</c:v>
                  </c:pt>
                  <c:pt idx="3">
                    <c:v>3.9409238195993117E-2</c:v>
                  </c:pt>
                  <c:pt idx="4">
                    <c:v>1.9910907933284833E-2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errBars>
          <c:cat>
            <c:strRef>
              <c:f>'13C-Flux'!$B$5:$B$9</c:f>
              <c:strCache>
                <c:ptCount val="5"/>
                <c:pt idx="0">
                  <c:v>Hexose-P</c:v>
                </c:pt>
                <c:pt idx="1">
                  <c:v>Fructose-1,6-Bis-P</c:v>
                </c:pt>
                <c:pt idx="2">
                  <c:v>2/3-P-glycerate</c:v>
                </c:pt>
                <c:pt idx="3">
                  <c:v>P-enol-pyruvate</c:v>
                </c:pt>
                <c:pt idx="4">
                  <c:v>Lactate</c:v>
                </c:pt>
              </c:strCache>
            </c:strRef>
          </c:cat>
          <c:val>
            <c:numRef>
              <c:f>'13C-Flux'!$P$5:$P$9</c:f>
              <c:numCache>
                <c:formatCode>0.00</c:formatCode>
                <c:ptCount val="5"/>
                <c:pt idx="0">
                  <c:v>0.65550792685663672</c:v>
                </c:pt>
                <c:pt idx="1">
                  <c:v>0.76493935167835869</c:v>
                </c:pt>
                <c:pt idx="2">
                  <c:v>0.68900404302983753</c:v>
                </c:pt>
                <c:pt idx="3">
                  <c:v>0.68108585642230568</c:v>
                </c:pt>
                <c:pt idx="4">
                  <c:v>0.89516102593584423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E-4023-AC4A-B4709341EB69}"/>
            </c:ext>
          </c:extLst>
        </c:ser>
        <c:ser>
          <c:idx val="1"/>
          <c:order val="1"/>
          <c:tx>
            <c:strRef>
              <c:f>'13C-Flux'!$C$4</c:f>
              <c:strCache>
                <c:ptCount val="1"/>
                <c:pt idx="0">
                  <c:v>KO1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'13C-Flux'!$I$5:$I$9</c:f>
                <c:numCache>
                  <c:formatCode>General</c:formatCode>
                  <c:ptCount val="5"/>
                  <c:pt idx="0">
                    <c:v>1.4950121694854416E-2</c:v>
                  </c:pt>
                  <c:pt idx="1">
                    <c:v>1.1982474890673046E-2</c:v>
                  </c:pt>
                  <c:pt idx="2">
                    <c:v>1.3961736955064873E-2</c:v>
                  </c:pt>
                  <c:pt idx="3">
                    <c:v>1.1170398434274758E-2</c:v>
                  </c:pt>
                  <c:pt idx="4">
                    <c:v>1.5132352170396102E-2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9525">
                <a:solidFill>
                  <a:srgbClr val="000000"/>
                </a:solidFill>
                <a:prstDash val="solid"/>
              </a:ln>
            </c:spPr>
          </c:errBars>
          <c:cat>
            <c:strRef>
              <c:f>'13C-Flux'!$B$5:$B$9</c:f>
              <c:strCache>
                <c:ptCount val="5"/>
                <c:pt idx="0">
                  <c:v>Hexose-P</c:v>
                </c:pt>
                <c:pt idx="1">
                  <c:v>Fructose-1,6-Bis-P</c:v>
                </c:pt>
                <c:pt idx="2">
                  <c:v>2/3-P-glycerate</c:v>
                </c:pt>
                <c:pt idx="3">
                  <c:v>P-enol-pyruvate</c:v>
                </c:pt>
                <c:pt idx="4">
                  <c:v>Lactate</c:v>
                </c:pt>
              </c:strCache>
            </c:strRef>
          </c:cat>
          <c:val>
            <c:numRef>
              <c:f>'13C-Flux'!$H$5:$H$9</c:f>
              <c:numCache>
                <c:formatCode>0.00</c:formatCode>
                <c:ptCount val="5"/>
                <c:pt idx="0">
                  <c:v>0.7613576941957324</c:v>
                </c:pt>
                <c:pt idx="1">
                  <c:v>0.8860513577796949</c:v>
                </c:pt>
                <c:pt idx="2">
                  <c:v>0.83478512379547387</c:v>
                </c:pt>
                <c:pt idx="3">
                  <c:v>0.81579755253642383</c:v>
                </c:pt>
                <c:pt idx="4">
                  <c:v>0.87658001223582427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E-4023-AC4A-B4709341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0"/>
        <c:axId val="473865663"/>
        <c:axId val="1"/>
      </c:barChart>
      <c:catAx>
        <c:axId val="4738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4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865663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9845452039135"/>
          <c:y val="8.3664680413502668E-2"/>
          <c:w val="0.89655796150481193"/>
          <c:h val="0.67732927417514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'13C-Flux'!$K$4</c:f>
              <c:strCache>
                <c:ptCount val="1"/>
                <c:pt idx="0">
                  <c:v>WT1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'13C-Flux'!$Q$10</c:f>
                <c:numCache>
                  <c:formatCode>General</c:formatCode>
                  <c:ptCount val="1"/>
                  <c:pt idx="0">
                    <c:v>3.057619112223066E-3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  <a:effectLst/>
            </c:spPr>
          </c:errBars>
          <c:cat>
            <c:strRef>
              <c:f>'13C-Flux'!$B$10</c:f>
              <c:strCache>
                <c:ptCount val="1"/>
                <c:pt idx="0">
                  <c:v>UDP-N-Acetyl-Glucosamine_M</c:v>
                </c:pt>
              </c:strCache>
            </c:strRef>
          </c:cat>
          <c:val>
            <c:numRef>
              <c:f>'13C-Flux'!$P$10</c:f>
              <c:numCache>
                <c:formatCode>0.00</c:formatCode>
                <c:ptCount val="1"/>
                <c:pt idx="0">
                  <c:v>9.6541354546898939E-2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D-45D0-BE7F-5B0744DF3644}"/>
            </c:ext>
          </c:extLst>
        </c:ser>
        <c:ser>
          <c:idx val="1"/>
          <c:order val="1"/>
          <c:tx>
            <c:strRef>
              <c:f>'13C-Flux'!$C$4</c:f>
              <c:strCache>
                <c:ptCount val="1"/>
                <c:pt idx="0">
                  <c:v>KO1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'13C-Flux'!$I$10</c:f>
                <c:numCache>
                  <c:formatCode>General</c:formatCode>
                  <c:ptCount val="1"/>
                  <c:pt idx="0">
                    <c:v>1.3931374323783257E-3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9525">
                <a:solidFill>
                  <a:srgbClr val="000000"/>
                </a:solidFill>
                <a:prstDash val="solid"/>
              </a:ln>
            </c:spPr>
          </c:errBars>
          <c:cat>
            <c:strRef>
              <c:f>'13C-Flux'!$B$10</c:f>
              <c:strCache>
                <c:ptCount val="1"/>
                <c:pt idx="0">
                  <c:v>UDP-N-Acetyl-Glucosamine_M</c:v>
                </c:pt>
              </c:strCache>
            </c:strRef>
          </c:cat>
          <c:val>
            <c:numRef>
              <c:f>'13C-Flux'!$H$10</c:f>
              <c:numCache>
                <c:formatCode>0.00</c:formatCode>
                <c:ptCount val="1"/>
                <c:pt idx="0">
                  <c:v>0.10451713343693954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D-45D0-BE7F-5B0744DF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473863263"/>
        <c:axId val="1"/>
      </c:barChart>
      <c:catAx>
        <c:axId val="47386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2000000000000001"/>
          <c:min val="6.0000000000000012E-2"/>
        </c:scaling>
        <c:delete val="0"/>
        <c:axPos val="l"/>
        <c:numFmt formatCode="0.0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863263"/>
        <c:crosses val="autoZero"/>
        <c:crossBetween val="between"/>
        <c:majorUnit val="2.0000000000000004E-2"/>
        <c:minorUnit val="1.0000000000000002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3933892735357"/>
          <c:y val="8.5708708752359461E-2"/>
          <c:w val="0.83390998102976022"/>
          <c:h val="0.702107468649612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6A-403B-A9B0-05431A1C6A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96A-403B-A9B0-05431A1C6AD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6A-403B-A9B0-05431A1C6AD1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Quant'!$C$15:$F$15</c:f>
                <c:numCache>
                  <c:formatCode>General</c:formatCode>
                  <c:ptCount val="4"/>
                  <c:pt idx="0">
                    <c:v>0.32322212203760003</c:v>
                  </c:pt>
                  <c:pt idx="1">
                    <c:v>0.4412377941371019</c:v>
                  </c:pt>
                  <c:pt idx="2">
                    <c:v>0.40940785390140416</c:v>
                  </c:pt>
                  <c:pt idx="3">
                    <c:v>0.38812706210451148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'WB Quant'!$C$5:$F$5</c:f>
              <c:strCache>
                <c:ptCount val="4"/>
                <c:pt idx="0">
                  <c:v>WT Cyto</c:v>
                </c:pt>
                <c:pt idx="1">
                  <c:v>KO Cyto</c:v>
                </c:pt>
                <c:pt idx="2">
                  <c:v>WT Mito</c:v>
                </c:pt>
                <c:pt idx="3">
                  <c:v>KO Mito</c:v>
                </c:pt>
              </c:strCache>
            </c:strRef>
          </c:cat>
          <c:val>
            <c:numRef>
              <c:f>'WB Quant'!$C$14:$F$14</c:f>
              <c:numCache>
                <c:formatCode>0.00</c:formatCode>
                <c:ptCount val="4"/>
                <c:pt idx="0">
                  <c:v>2.4485468760566409</c:v>
                </c:pt>
                <c:pt idx="1">
                  <c:v>4.2622795971193748</c:v>
                </c:pt>
                <c:pt idx="2">
                  <c:v>2.106505087153939</c:v>
                </c:pt>
                <c:pt idx="3">
                  <c:v>3.9221094265266996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A-403B-A9B0-05431A1C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4175439"/>
        <c:axId val="1366002239"/>
      </c:barChart>
      <c:catAx>
        <c:axId val="135417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002239"/>
        <c:crosses val="autoZero"/>
        <c:auto val="1"/>
        <c:lblAlgn val="ctr"/>
        <c:lblOffset val="100"/>
        <c:noMultiLvlLbl val="0"/>
      </c:catAx>
      <c:valAx>
        <c:axId val="1366002239"/>
        <c:scaling>
          <c:orientation val="minMax"/>
          <c:max val="5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75439"/>
        <c:crosses val="autoZero"/>
        <c:crossBetween val="between"/>
        <c:majorUnit val="1"/>
        <c:minorUnit val="0.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244079</xdr:colOff>
      <xdr:row>5</xdr:row>
      <xdr:rowOff>27384</xdr:rowOff>
    </xdr:from>
    <xdr:to>
      <xdr:col>65</xdr:col>
      <xdr:colOff>590551</xdr:colOff>
      <xdr:row>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7AA4D-32BB-4E13-9676-AB3705FE7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</xdr:colOff>
      <xdr:row>12</xdr:row>
      <xdr:rowOff>47625</xdr:rowOff>
    </xdr:from>
    <xdr:to>
      <xdr:col>17</xdr:col>
      <xdr:colOff>184785</xdr:colOff>
      <xdr:row>23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DE3DC54-4C1D-4F9F-B2A5-AFE8EA2A5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302895</xdr:colOff>
      <xdr:row>12</xdr:row>
      <xdr:rowOff>55245</xdr:rowOff>
    </xdr:from>
    <xdr:to>
      <xdr:col>21</xdr:col>
      <xdr:colOff>1905</xdr:colOff>
      <xdr:row>24</xdr:row>
      <xdr:rowOff>80010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1B35FD4-3368-4515-BD8B-E11488496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262376</xdr:colOff>
      <xdr:row>3</xdr:row>
      <xdr:rowOff>85643</xdr:rowOff>
    </xdr:from>
    <xdr:to>
      <xdr:col>9</xdr:col>
      <xdr:colOff>11206</xdr:colOff>
      <xdr:row>16</xdr:row>
      <xdr:rowOff>56029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1EC58D6-4343-447F-8135-2ADD5C2B7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A310-8B0D-4A29-A1AD-A280A777F738}">
  <dimension ref="A1:BI108"/>
  <sheetViews>
    <sheetView tabSelected="1" topLeftCell="AN1" zoomScaleNormal="100" workbookViewId="0">
      <selection activeCell="BA21" sqref="BA21"/>
    </sheetView>
  </sheetViews>
  <sheetFormatPr defaultColWidth="9.140625" defaultRowHeight="11.25" x14ac:dyDescent="0.2"/>
  <cols>
    <col min="1" max="1" width="29.85546875" style="20" bestFit="1" customWidth="1"/>
    <col min="2" max="18" width="4.85546875" style="16" bestFit="1" customWidth="1"/>
    <col min="19" max="19" width="2.28515625" style="17" customWidth="1"/>
    <col min="20" max="36" width="4.85546875" style="16" bestFit="1" customWidth="1"/>
    <col min="37" max="37" width="1.7109375" style="18" customWidth="1"/>
    <col min="38" max="45" width="6" style="8" bestFit="1" customWidth="1"/>
    <col min="46" max="47" width="4" style="8" bestFit="1" customWidth="1"/>
    <col min="48" max="50" width="4.85546875" style="8" bestFit="1" customWidth="1"/>
    <col min="51" max="53" width="4" style="8" bestFit="1" customWidth="1"/>
    <col min="54" max="54" width="4.85546875" style="8" bestFit="1" customWidth="1"/>
    <col min="55" max="56" width="5.7109375" style="8" bestFit="1" customWidth="1"/>
    <col min="57" max="57" width="4.85546875" style="8" bestFit="1" customWidth="1"/>
    <col min="58" max="58" width="22.7109375" style="8" bestFit="1" customWidth="1"/>
    <col min="59" max="59" width="4.7109375" style="8" bestFit="1" customWidth="1"/>
    <col min="60" max="60" width="4" style="8" bestFit="1" customWidth="1"/>
    <col min="61" max="16384" width="9.140625" style="8"/>
  </cols>
  <sheetData>
    <row r="1" spans="1:61" x14ac:dyDescent="0.2">
      <c r="A1" s="25" t="s">
        <v>145</v>
      </c>
      <c r="B1" s="15"/>
    </row>
    <row r="2" spans="1:61" x14ac:dyDescent="0.2">
      <c r="A2" s="25" t="s">
        <v>138</v>
      </c>
      <c r="B2" s="15"/>
      <c r="BG2" s="16"/>
      <c r="BH2" s="16"/>
      <c r="BI2" s="16"/>
    </row>
    <row r="3" spans="1:61" x14ac:dyDescent="0.2">
      <c r="A3" s="14"/>
      <c r="B3" s="15"/>
      <c r="BG3" s="19"/>
      <c r="BH3" s="19"/>
      <c r="BI3" s="16"/>
    </row>
    <row r="4" spans="1:61" x14ac:dyDescent="0.2">
      <c r="A4" s="14"/>
      <c r="B4" s="15"/>
    </row>
    <row r="5" spans="1:61" x14ac:dyDescent="0.2">
      <c r="AL5" s="24" t="s">
        <v>15</v>
      </c>
    </row>
    <row r="6" spans="1:61" x14ac:dyDescent="0.2">
      <c r="B6" s="3" t="s">
        <v>5</v>
      </c>
      <c r="C6" s="3" t="s">
        <v>7</v>
      </c>
      <c r="D6" s="3" t="s">
        <v>9</v>
      </c>
      <c r="E6" s="3" t="s">
        <v>11</v>
      </c>
      <c r="F6" s="3" t="s">
        <v>13</v>
      </c>
      <c r="G6" s="3" t="s">
        <v>24</v>
      </c>
      <c r="H6" s="3" t="s">
        <v>25</v>
      </c>
      <c r="I6" s="3" t="s">
        <v>26</v>
      </c>
      <c r="J6" s="3" t="s">
        <v>27</v>
      </c>
      <c r="K6" s="3" t="s">
        <v>28</v>
      </c>
      <c r="L6" s="3" t="s">
        <v>29</v>
      </c>
      <c r="M6" s="3" t="s">
        <v>30</v>
      </c>
      <c r="N6" s="3" t="s">
        <v>136</v>
      </c>
      <c r="O6" s="3" t="s">
        <v>31</v>
      </c>
      <c r="P6" s="3" t="s">
        <v>32</v>
      </c>
      <c r="Q6" s="3" t="s">
        <v>33</v>
      </c>
      <c r="R6" s="3" t="s">
        <v>34</v>
      </c>
      <c r="T6" s="3" t="s">
        <v>6</v>
      </c>
      <c r="U6" s="3" t="s">
        <v>8</v>
      </c>
      <c r="V6" s="3" t="s">
        <v>10</v>
      </c>
      <c r="W6" s="3" t="s">
        <v>12</v>
      </c>
      <c r="X6" s="3" t="s">
        <v>14</v>
      </c>
      <c r="Y6" s="3" t="s">
        <v>35</v>
      </c>
      <c r="Z6" s="3" t="s">
        <v>36</v>
      </c>
      <c r="AA6" s="3" t="s">
        <v>37</v>
      </c>
      <c r="AB6" s="3" t="s">
        <v>38</v>
      </c>
      <c r="AC6" s="3" t="s">
        <v>39</v>
      </c>
      <c r="AD6" s="3" t="s">
        <v>40</v>
      </c>
      <c r="AE6" s="3" t="s">
        <v>41</v>
      </c>
      <c r="AF6" s="3" t="s">
        <v>137</v>
      </c>
      <c r="AG6" s="3" t="s">
        <v>42</v>
      </c>
      <c r="AH6" s="3" t="s">
        <v>43</v>
      </c>
      <c r="AI6" s="3" t="s">
        <v>44</v>
      </c>
      <c r="AJ6" s="3" t="s">
        <v>45</v>
      </c>
      <c r="AL6" s="24">
        <v>1</v>
      </c>
      <c r="AM6" s="24">
        <v>2</v>
      </c>
      <c r="AN6" s="24">
        <v>3</v>
      </c>
      <c r="AO6" s="24">
        <v>4</v>
      </c>
      <c r="AP6" s="24">
        <v>5</v>
      </c>
      <c r="AQ6" s="24">
        <v>6</v>
      </c>
      <c r="AR6" s="24">
        <v>7</v>
      </c>
      <c r="AS6" s="24">
        <v>8</v>
      </c>
      <c r="AT6" s="24">
        <v>9</v>
      </c>
      <c r="AU6" s="24">
        <v>10</v>
      </c>
      <c r="AV6" s="24">
        <v>11</v>
      </c>
      <c r="AW6" s="24">
        <v>12</v>
      </c>
      <c r="AX6" s="24">
        <v>14</v>
      </c>
      <c r="AY6" s="24">
        <v>15</v>
      </c>
      <c r="AZ6" s="24">
        <v>16</v>
      </c>
      <c r="BA6" s="24">
        <v>17</v>
      </c>
      <c r="BB6" s="24">
        <v>18</v>
      </c>
      <c r="BC6" s="24" t="s">
        <v>23</v>
      </c>
      <c r="BD6" s="24" t="s">
        <v>1</v>
      </c>
      <c r="BE6" s="24" t="s">
        <v>3</v>
      </c>
      <c r="BG6" s="24" t="s">
        <v>46</v>
      </c>
      <c r="BH6" s="24" t="s">
        <v>47</v>
      </c>
    </row>
    <row r="7" spans="1:61" x14ac:dyDescent="0.2">
      <c r="A7" s="20" t="s">
        <v>48</v>
      </c>
      <c r="J7" s="16">
        <v>2.3188043323443752</v>
      </c>
      <c r="K7" s="16">
        <v>3.4266603859443316</v>
      </c>
      <c r="L7" s="16">
        <v>2.8771394577725524</v>
      </c>
      <c r="M7" s="16">
        <v>4.0811199085043839</v>
      </c>
      <c r="N7" s="16">
        <v>2.9327139759492922</v>
      </c>
      <c r="O7" s="16">
        <v>2.6406308324219534</v>
      </c>
      <c r="P7" s="16">
        <v>1.7707132057854842</v>
      </c>
      <c r="Q7" s="16">
        <v>2.9809381301806197</v>
      </c>
      <c r="R7" s="16">
        <v>2.2807873513301642</v>
      </c>
      <c r="U7" s="21"/>
      <c r="AB7" s="16">
        <v>2.7456342425528666</v>
      </c>
      <c r="AC7" s="16">
        <v>4.0018584820496343</v>
      </c>
      <c r="AD7" s="16">
        <v>3.0770209499898278</v>
      </c>
      <c r="AE7" s="16">
        <v>2.9794048232339687</v>
      </c>
      <c r="AF7" s="16">
        <v>3.7652233162340192</v>
      </c>
      <c r="AG7" s="16">
        <v>2.70153857265682</v>
      </c>
      <c r="AH7" s="16">
        <v>2.0474837902110212</v>
      </c>
      <c r="AI7" s="16">
        <v>2.0616444484794405</v>
      </c>
      <c r="AJ7" s="16">
        <v>2.1672555803420295</v>
      </c>
      <c r="AL7" s="16"/>
      <c r="AM7" s="16"/>
      <c r="AN7" s="16"/>
      <c r="AO7" s="16"/>
      <c r="AP7" s="16"/>
      <c r="AQ7" s="16"/>
      <c r="AR7" s="16"/>
      <c r="AS7" s="16"/>
      <c r="AT7" s="16">
        <f t="shared" ref="AT7:BB22" si="0">AB7/J7</f>
        <v>1.1840732761513149</v>
      </c>
      <c r="AU7" s="16">
        <f t="shared" si="0"/>
        <v>1.1678596742369576</v>
      </c>
      <c r="AV7" s="16">
        <f t="shared" si="0"/>
        <v>1.0694722988408845</v>
      </c>
      <c r="AW7" s="16">
        <f t="shared" si="0"/>
        <v>0.73004589182135482</v>
      </c>
      <c r="AX7" s="16">
        <f t="shared" si="0"/>
        <v>1.2838699399641424</v>
      </c>
      <c r="AY7" s="16">
        <f t="shared" si="0"/>
        <v>1.0230656021610574</v>
      </c>
      <c r="AZ7" s="16">
        <f t="shared" si="0"/>
        <v>1.1563045802794261</v>
      </c>
      <c r="BA7" s="16">
        <f t="shared" si="0"/>
        <v>0.6916092714592913</v>
      </c>
      <c r="BB7" s="16">
        <f t="shared" si="0"/>
        <v>0.95022255322403359</v>
      </c>
      <c r="BC7" s="19">
        <f>AVERAGE(AL7:BB7)</f>
        <v>1.0285025653487181</v>
      </c>
      <c r="BD7" s="19">
        <f>STDEV(AL7:BB7)/SQRT(COUNT(AL7:BB7))</f>
        <v>6.8270074201423531E-2</v>
      </c>
      <c r="BE7" s="19">
        <f>TTEST(B7:R7,T7:AJ7,2,1)</f>
        <v>0.9062066287573316</v>
      </c>
      <c r="BF7" s="14" t="str">
        <f>A7</f>
        <v>Histidine</v>
      </c>
      <c r="BG7" s="16">
        <f>LOG(BC7)</f>
        <v>1.2205379273720916E-2</v>
      </c>
      <c r="BH7" s="16">
        <f>-LOG(BE7)</f>
        <v>4.2772765350165748E-2</v>
      </c>
    </row>
    <row r="8" spans="1:61" x14ac:dyDescent="0.2">
      <c r="A8" s="20" t="s">
        <v>49</v>
      </c>
      <c r="J8" s="16">
        <v>2.8813822400592076E-2</v>
      </c>
      <c r="K8" s="16">
        <v>2.8296835373703248E-2</v>
      </c>
      <c r="L8" s="16">
        <v>5.9900003029311671E-2</v>
      </c>
      <c r="M8" s="16">
        <v>4.1840890466350651E-2</v>
      </c>
      <c r="N8" s="16">
        <v>1.9422185445470155E-2</v>
      </c>
      <c r="O8" s="16">
        <v>2.8555328887147662E-2</v>
      </c>
      <c r="P8" s="16">
        <v>2.5375471433390091E-2</v>
      </c>
      <c r="Q8" s="16">
        <v>3.083673857808699E-2</v>
      </c>
      <c r="R8" s="16">
        <v>2.1952086515837181E-2</v>
      </c>
      <c r="U8" s="21"/>
      <c r="AB8" s="16">
        <v>8.0443941949766978E-3</v>
      </c>
      <c r="AC8" s="16">
        <v>1.8852496353307859E-2</v>
      </c>
      <c r="AD8" s="16">
        <v>1.2215173146547801E-2</v>
      </c>
      <c r="AE8" s="16">
        <v>5.833491405020718E-3</v>
      </c>
      <c r="AF8" s="16">
        <v>5.3947030324593154E-3</v>
      </c>
      <c r="AG8" s="16">
        <v>1.6383942392412681E-2</v>
      </c>
      <c r="AH8" s="16">
        <v>2.2133223113701934E-2</v>
      </c>
      <c r="AI8" s="16">
        <v>2.1894088490008002E-2</v>
      </c>
      <c r="AJ8" s="16">
        <v>8.0464039006829229E-3</v>
      </c>
      <c r="AL8" s="16"/>
      <c r="AM8" s="16"/>
      <c r="AN8" s="16"/>
      <c r="AO8" s="16"/>
      <c r="AP8" s="16"/>
      <c r="AQ8" s="16"/>
      <c r="AR8" s="16"/>
      <c r="AS8" s="16"/>
      <c r="AT8" s="16">
        <f t="shared" si="0"/>
        <v>0.27918524946594375</v>
      </c>
      <c r="AU8" s="16">
        <f t="shared" si="0"/>
        <v>0.66624045071936977</v>
      </c>
      <c r="AV8" s="16">
        <f t="shared" si="0"/>
        <v>0.20392608562257311</v>
      </c>
      <c r="AW8" s="16">
        <f t="shared" si="0"/>
        <v>0.13942082350546861</v>
      </c>
      <c r="AX8" s="16">
        <f t="shared" si="0"/>
        <v>0.27775983540088811</v>
      </c>
      <c r="AY8" s="16">
        <f t="shared" si="0"/>
        <v>0.57376129188226066</v>
      </c>
      <c r="AZ8" s="16">
        <f t="shared" si="0"/>
        <v>0.87222904101707155</v>
      </c>
      <c r="BA8" s="16">
        <f t="shared" si="0"/>
        <v>0.7100001329442226</v>
      </c>
      <c r="BB8" s="16">
        <f t="shared" si="0"/>
        <v>0.36654392259605484</v>
      </c>
      <c r="BC8" s="19">
        <f>AVERAGE(AL8:BB8)</f>
        <v>0.45434075923931705</v>
      </c>
      <c r="BD8" s="19">
        <f>STDEV(AL8:BB8)/SQRT(COUNT(AL8:BB8))</f>
        <v>8.5845930204589679E-2</v>
      </c>
      <c r="BE8" s="19">
        <f>TTEST(B8:R8,T8:AJ8,2,1)</f>
        <v>4.8319797766275818E-3</v>
      </c>
      <c r="BF8" s="14" t="str">
        <f t="shared" ref="BF8:BF71" si="1">A8</f>
        <v>Carnosine</v>
      </c>
      <c r="BG8" s="16">
        <f t="shared" ref="BG8:BG71" si="2">LOG(BC8)</f>
        <v>-0.34261830056443965</v>
      </c>
      <c r="BH8" s="16">
        <f t="shared" ref="BH8:BH71" si="3">-LOG(BE8)</f>
        <v>2.3158748920436767</v>
      </c>
    </row>
    <row r="9" spans="1:61" x14ac:dyDescent="0.2">
      <c r="A9" s="20" t="s">
        <v>50</v>
      </c>
      <c r="B9" s="16">
        <v>11.604894431948923</v>
      </c>
      <c r="C9" s="16">
        <v>11.364333862366848</v>
      </c>
      <c r="D9" s="16">
        <v>11.551625096236283</v>
      </c>
      <c r="E9" s="16">
        <v>12.463990650461533</v>
      </c>
      <c r="F9" s="16">
        <v>14.991818299804759</v>
      </c>
      <c r="G9" s="16">
        <v>14.553212474618457</v>
      </c>
      <c r="H9" s="16">
        <v>14.002964692748796</v>
      </c>
      <c r="I9" s="16">
        <v>24.862148067464361</v>
      </c>
      <c r="J9" s="16">
        <v>8.1124122392895934</v>
      </c>
      <c r="K9" s="16">
        <v>8.4988929673271105</v>
      </c>
      <c r="L9" s="16">
        <v>5.9543771738909985</v>
      </c>
      <c r="M9" s="16">
        <v>6.649757096753425</v>
      </c>
      <c r="N9" s="16">
        <v>8.2254246862477896</v>
      </c>
      <c r="O9" s="16">
        <v>7.2350747735583045</v>
      </c>
      <c r="P9" s="16">
        <v>6.03905128847898</v>
      </c>
      <c r="Q9" s="16">
        <v>6.5158453284646258</v>
      </c>
      <c r="R9" s="16">
        <v>5.5700863483472149</v>
      </c>
      <c r="T9" s="16">
        <v>11.514720311604096</v>
      </c>
      <c r="U9" s="21">
        <v>12.927068949631959</v>
      </c>
      <c r="V9" s="16">
        <v>11.882907290994419</v>
      </c>
      <c r="W9" s="16">
        <v>10.830467768771372</v>
      </c>
      <c r="X9" s="16">
        <v>13.179549466447538</v>
      </c>
      <c r="Y9" s="16">
        <v>15.0844732599503</v>
      </c>
      <c r="Z9" s="16">
        <v>16.648802504936143</v>
      </c>
      <c r="AA9" s="16">
        <v>19.489703368943871</v>
      </c>
      <c r="AB9" s="16">
        <v>7.660792395684922</v>
      </c>
      <c r="AC9" s="16">
        <v>7.18030360155129</v>
      </c>
      <c r="AD9" s="16">
        <v>7.3958786372363585</v>
      </c>
      <c r="AE9" s="16">
        <v>7.9792223183791924</v>
      </c>
      <c r="AF9" s="16">
        <v>7.9493913528359581</v>
      </c>
      <c r="AG9" s="16">
        <v>4.7234133126004698</v>
      </c>
      <c r="AH9" s="16">
        <v>5.3093288187195595</v>
      </c>
      <c r="AI9" s="16">
        <v>4.7500203330458604</v>
      </c>
      <c r="AJ9" s="16">
        <v>7.7910732122903381</v>
      </c>
      <c r="AL9" s="16">
        <f t="shared" ref="AL9:BA37" si="4">T9/B9</f>
        <v>0.99222964751005638</v>
      </c>
      <c r="AM9" s="16">
        <f t="shared" si="4"/>
        <v>1.1375122471929595</v>
      </c>
      <c r="AN9" s="16">
        <f t="shared" si="4"/>
        <v>1.0286784060249734</v>
      </c>
      <c r="AO9" s="16">
        <f t="shared" si="4"/>
        <v>0.86894062042403153</v>
      </c>
      <c r="AP9" s="16">
        <f t="shared" si="4"/>
        <v>0.87911614207725408</v>
      </c>
      <c r="AQ9" s="16">
        <f t="shared" si="4"/>
        <v>1.0365047089265267</v>
      </c>
      <c r="AR9" s="16">
        <f t="shared" si="4"/>
        <v>1.1889484027305626</v>
      </c>
      <c r="AS9" s="16">
        <f t="shared" si="4"/>
        <v>0.78391067883828214</v>
      </c>
      <c r="AT9" s="16">
        <f t="shared" si="0"/>
        <v>0.94432977143131225</v>
      </c>
      <c r="AU9" s="16">
        <f t="shared" si="0"/>
        <v>0.84485163293090448</v>
      </c>
      <c r="AV9" s="16">
        <f t="shared" si="0"/>
        <v>1.2420910569229837</v>
      </c>
      <c r="AW9" s="16">
        <f t="shared" si="0"/>
        <v>1.1999268848895015</v>
      </c>
      <c r="AX9" s="16">
        <f t="shared" si="0"/>
        <v>0.96644144905085139</v>
      </c>
      <c r="AY9" s="16">
        <f t="shared" si="0"/>
        <v>0.6528492739097751</v>
      </c>
      <c r="AZ9" s="16">
        <f t="shared" si="0"/>
        <v>0.87916604199875714</v>
      </c>
      <c r="BA9" s="16">
        <f t="shared" si="0"/>
        <v>0.72899525596399339</v>
      </c>
      <c r="BB9" s="16">
        <f t="shared" si="0"/>
        <v>1.3987347278022262</v>
      </c>
      <c r="BC9" s="19">
        <f t="shared" ref="BC9:BC72" si="5">AVERAGE(AL9:BB9)</f>
        <v>0.98666040874264405</v>
      </c>
      <c r="BD9" s="19">
        <f t="shared" ref="BD9:BD72" si="6">STDEV(AL9:BB9)/SQRT(COUNT(AL9:BB9))</f>
        <v>4.8000772636602691E-2</v>
      </c>
      <c r="BE9" s="19">
        <f t="shared" ref="BE9:BE72" si="7">TTEST(B9:R9,T9:AJ9,2,1)</f>
        <v>0.4825749839788227</v>
      </c>
      <c r="BF9" s="14" t="str">
        <f t="shared" si="1"/>
        <v>Taurine</v>
      </c>
      <c r="BG9" s="16">
        <f t="shared" si="2"/>
        <v>-5.8322981781123518E-3</v>
      </c>
      <c r="BH9" s="16">
        <f t="shared" si="3"/>
        <v>0.31643519507030649</v>
      </c>
    </row>
    <row r="10" spans="1:61" x14ac:dyDescent="0.2">
      <c r="A10" s="20" t="s">
        <v>51</v>
      </c>
      <c r="J10" s="16">
        <v>8.686431224225544E-3</v>
      </c>
      <c r="K10" s="16">
        <v>1.2742436935678171E-2</v>
      </c>
      <c r="L10" s="16">
        <v>1.5612166366152678E-2</v>
      </c>
      <c r="M10" s="16">
        <v>1.1384768328973541E-2</v>
      </c>
      <c r="N10" s="16">
        <v>1.5487459306047835E-2</v>
      </c>
      <c r="O10" s="16">
        <v>1.5442801963196081E-2</v>
      </c>
      <c r="P10" s="16">
        <v>1.2914644213116933E-2</v>
      </c>
      <c r="Q10" s="16">
        <v>8.937367491021659E-3</v>
      </c>
      <c r="R10" s="16">
        <v>1.040704761801489E-2</v>
      </c>
      <c r="U10" s="21"/>
      <c r="AB10" s="16">
        <v>1.439874099707378E-2</v>
      </c>
      <c r="AC10" s="16">
        <v>1.6422832737262909E-2</v>
      </c>
      <c r="AD10" s="16">
        <v>1.7788212129191398E-2</v>
      </c>
      <c r="AE10" s="16">
        <v>1.7770447253558339E-2</v>
      </c>
      <c r="AF10" s="16">
        <v>1.8105744316333258E-2</v>
      </c>
      <c r="AG10" s="16">
        <v>1.0915279734035253E-2</v>
      </c>
      <c r="AH10" s="16">
        <v>1.4075660876027778E-2</v>
      </c>
      <c r="AI10" s="16">
        <v>1.0723734331832682E-2</v>
      </c>
      <c r="AJ10" s="16">
        <v>1.2302302940460898E-2</v>
      </c>
      <c r="AL10" s="16"/>
      <c r="AM10" s="16"/>
      <c r="AN10" s="16"/>
      <c r="AO10" s="16"/>
      <c r="AP10" s="16"/>
      <c r="AQ10" s="16"/>
      <c r="AR10" s="16"/>
      <c r="AS10" s="16"/>
      <c r="AT10" s="16">
        <f t="shared" si="0"/>
        <v>1.6576129627225049</v>
      </c>
      <c r="AU10" s="16">
        <f t="shared" si="0"/>
        <v>1.288829822753905</v>
      </c>
      <c r="AV10" s="16">
        <f t="shared" si="0"/>
        <v>1.1393814101133592</v>
      </c>
      <c r="AW10" s="16">
        <f t="shared" si="0"/>
        <v>1.5608966946067435</v>
      </c>
      <c r="AX10" s="16">
        <f t="shared" si="0"/>
        <v>1.1690583948306477</v>
      </c>
      <c r="AY10" s="16">
        <f t="shared" si="0"/>
        <v>0.70681989965609837</v>
      </c>
      <c r="AZ10" s="16">
        <f t="shared" si="0"/>
        <v>1.0898992371568117</v>
      </c>
      <c r="BA10" s="16">
        <f t="shared" si="0"/>
        <v>1.199876176357924</v>
      </c>
      <c r="BB10" s="16">
        <f t="shared" si="0"/>
        <v>1.1821126790239018</v>
      </c>
      <c r="BC10" s="19">
        <f t="shared" si="5"/>
        <v>1.2216096974690995</v>
      </c>
      <c r="BD10" s="19">
        <f t="shared" si="6"/>
        <v>9.1563937233774997E-2</v>
      </c>
      <c r="BE10" s="19">
        <f t="shared" si="7"/>
        <v>5.7186226625853799E-2</v>
      </c>
      <c r="BF10" s="14" t="str">
        <f t="shared" si="1"/>
        <v>Phosphoethanolamine</v>
      </c>
      <c r="BG10" s="16">
        <f t="shared" si="2"/>
        <v>8.6932471609433917E-2</v>
      </c>
      <c r="BH10" s="16">
        <f t="shared" si="3"/>
        <v>1.2427085589811202</v>
      </c>
    </row>
    <row r="11" spans="1:61" x14ac:dyDescent="0.2">
      <c r="A11" s="20" t="s">
        <v>52</v>
      </c>
      <c r="J11" s="16">
        <v>4.9662144574731659</v>
      </c>
      <c r="K11" s="16">
        <v>6.4166069882740775</v>
      </c>
      <c r="L11" s="16">
        <v>2.4053847791195131</v>
      </c>
      <c r="M11" s="16">
        <v>3.1931371213344919</v>
      </c>
      <c r="N11" s="16">
        <v>3.2700457467125221</v>
      </c>
      <c r="O11" s="16">
        <v>1.548412573053316</v>
      </c>
      <c r="P11" s="16">
        <v>1.5195684391141617</v>
      </c>
      <c r="Q11" s="16">
        <v>2.3628147372965391</v>
      </c>
      <c r="R11" s="16">
        <v>1.6922478191282422</v>
      </c>
      <c r="U11" s="21"/>
      <c r="AB11" s="16">
        <v>4.6183954098230453</v>
      </c>
      <c r="AC11" s="16">
        <v>4.5383220520734886</v>
      </c>
      <c r="AD11" s="16">
        <v>1.0138012079016081</v>
      </c>
      <c r="AE11" s="16">
        <v>4.7349752905175553</v>
      </c>
      <c r="AF11" s="16">
        <v>4.1617896002608852</v>
      </c>
      <c r="AG11" s="16">
        <v>1.566551251544003</v>
      </c>
      <c r="AH11" s="16">
        <v>1.622363544967204</v>
      </c>
      <c r="AI11" s="16">
        <v>1.3353202968562663</v>
      </c>
      <c r="AJ11" s="16">
        <v>2.0869634791631597</v>
      </c>
      <c r="AL11" s="16"/>
      <c r="AM11" s="16"/>
      <c r="AN11" s="16"/>
      <c r="AO11" s="16"/>
      <c r="AP11" s="16"/>
      <c r="AQ11" s="16"/>
      <c r="AR11" s="16"/>
      <c r="AS11" s="16"/>
      <c r="AT11" s="16">
        <f t="shared" si="0"/>
        <v>0.92996294247286848</v>
      </c>
      <c r="AU11" s="16">
        <f t="shared" si="0"/>
        <v>0.70727754720944735</v>
      </c>
      <c r="AV11" s="16">
        <f t="shared" si="0"/>
        <v>0.42147153199859705</v>
      </c>
      <c r="AW11" s="16">
        <f t="shared" si="0"/>
        <v>1.4828599933530855</v>
      </c>
      <c r="AX11" s="16">
        <f t="shared" si="0"/>
        <v>1.2727007273353472</v>
      </c>
      <c r="AY11" s="16">
        <f t="shared" si="0"/>
        <v>1.0117143704503246</v>
      </c>
      <c r="AZ11" s="16">
        <f t="shared" si="0"/>
        <v>1.0676475657213353</v>
      </c>
      <c r="BA11" s="16">
        <f t="shared" si="0"/>
        <v>0.56513965135671163</v>
      </c>
      <c r="BB11" s="16">
        <f t="shared" si="0"/>
        <v>1.2332493241080107</v>
      </c>
      <c r="BC11" s="19">
        <f t="shared" si="5"/>
        <v>0.96578040600063653</v>
      </c>
      <c r="BD11" s="19">
        <f t="shared" si="6"/>
        <v>0.11609919346509849</v>
      </c>
      <c r="BE11" s="19">
        <f t="shared" si="7"/>
        <v>0.62085375830102896</v>
      </c>
      <c r="BF11" s="14" t="str">
        <f t="shared" si="1"/>
        <v>Aspartate</v>
      </c>
      <c r="BG11" s="16">
        <f t="shared" si="2"/>
        <v>-1.5121609923582427E-2</v>
      </c>
      <c r="BH11" s="16">
        <f t="shared" si="3"/>
        <v>0.20701068555997507</v>
      </c>
    </row>
    <row r="12" spans="1:61" x14ac:dyDescent="0.2">
      <c r="A12" s="20" t="s">
        <v>53</v>
      </c>
      <c r="J12" s="16">
        <v>3.5539008180097476E-2</v>
      </c>
      <c r="K12" s="16">
        <v>4.4771411686378902E-2</v>
      </c>
      <c r="L12" s="16">
        <v>2.9946223412755421E-2</v>
      </c>
      <c r="M12" s="16">
        <v>3.1528881273395197E-2</v>
      </c>
      <c r="N12" s="16">
        <v>2.9387717671799849E-2</v>
      </c>
      <c r="O12" s="16">
        <v>2.549467201279304E-2</v>
      </c>
      <c r="P12" s="16">
        <v>2.7684842138688454E-2</v>
      </c>
      <c r="Q12" s="16">
        <v>4.5245600130013185E-2</v>
      </c>
      <c r="R12" s="16">
        <v>1.8303319506263491E-2</v>
      </c>
      <c r="U12" s="21"/>
      <c r="AB12" s="16">
        <v>2.6689078518304314E-2</v>
      </c>
      <c r="AC12" s="16">
        <v>1.8140542221298725E-2</v>
      </c>
      <c r="AD12" s="16">
        <v>2.081090674892825E-2</v>
      </c>
      <c r="AE12" s="16">
        <v>4.1122484034213674E-2</v>
      </c>
      <c r="AF12" s="16">
        <v>2.9273255087406629E-2</v>
      </c>
      <c r="AG12" s="16">
        <v>2.7940049824103527E-2</v>
      </c>
      <c r="AH12" s="16">
        <v>2.9649929575883457E-2</v>
      </c>
      <c r="AI12" s="16">
        <v>2.0571653577545247E-2</v>
      </c>
      <c r="AJ12" s="16">
        <v>1.7073430120890486E-2</v>
      </c>
      <c r="AL12" s="16"/>
      <c r="AM12" s="16"/>
      <c r="AN12" s="16"/>
      <c r="AO12" s="16"/>
      <c r="AP12" s="16"/>
      <c r="AQ12" s="16"/>
      <c r="AR12" s="16"/>
      <c r="AS12" s="16"/>
      <c r="AT12" s="16">
        <f t="shared" si="0"/>
        <v>0.75097983553887437</v>
      </c>
      <c r="AU12" s="16">
        <f t="shared" si="0"/>
        <v>0.40518137664213388</v>
      </c>
      <c r="AV12" s="16">
        <f t="shared" si="0"/>
        <v>0.69494261303293303</v>
      </c>
      <c r="AW12" s="16">
        <f t="shared" si="0"/>
        <v>1.3042798340235999</v>
      </c>
      <c r="AX12" s="16">
        <f t="shared" si="0"/>
        <v>0.99610508765357242</v>
      </c>
      <c r="AY12" s="16">
        <f t="shared" si="0"/>
        <v>1.0959172100775962</v>
      </c>
      <c r="AZ12" s="16">
        <f t="shared" si="0"/>
        <v>1.0709806264146571</v>
      </c>
      <c r="BA12" s="16">
        <f t="shared" si="0"/>
        <v>0.45466638785721974</v>
      </c>
      <c r="BB12" s="16">
        <f t="shared" si="0"/>
        <v>0.93280511849491943</v>
      </c>
      <c r="BC12" s="19">
        <f t="shared" si="5"/>
        <v>0.85620645441505627</v>
      </c>
      <c r="BD12" s="19">
        <f t="shared" si="6"/>
        <v>0.10079783407214998</v>
      </c>
      <c r="BE12" s="19">
        <f t="shared" si="7"/>
        <v>0.1659347616957951</v>
      </c>
      <c r="BF12" s="14" t="str">
        <f t="shared" si="1"/>
        <v>Threonine</v>
      </c>
      <c r="BG12" s="16">
        <f t="shared" si="2"/>
        <v>-6.7421502609771394E-2</v>
      </c>
      <c r="BH12" s="16">
        <f t="shared" si="3"/>
        <v>0.78006262403448012</v>
      </c>
    </row>
    <row r="13" spans="1:61" x14ac:dyDescent="0.2">
      <c r="A13" s="20" t="s">
        <v>54</v>
      </c>
      <c r="J13" s="16">
        <v>0.1786785391885756</v>
      </c>
      <c r="K13" s="16">
        <v>0.25376198142300893</v>
      </c>
      <c r="L13" s="16">
        <v>0.31828594516183417</v>
      </c>
      <c r="M13" s="16">
        <v>0.23051367548734886</v>
      </c>
      <c r="N13" s="16">
        <v>0.24342857885446614</v>
      </c>
      <c r="O13" s="16">
        <v>0.27537362967797624</v>
      </c>
      <c r="P13" s="16">
        <v>0.24347280603632776</v>
      </c>
      <c r="Q13" s="16">
        <v>0.26506549622670494</v>
      </c>
      <c r="R13" s="16">
        <v>0.27915791651825755</v>
      </c>
      <c r="U13" s="21"/>
      <c r="AB13" s="16">
        <v>0.20761002645932491</v>
      </c>
      <c r="AC13" s="16">
        <v>0.35327571558407916</v>
      </c>
      <c r="AD13" s="16">
        <v>0.22885468847719589</v>
      </c>
      <c r="AE13" s="16">
        <v>0.17762957984957164</v>
      </c>
      <c r="AF13" s="16">
        <v>0.25181270583553272</v>
      </c>
      <c r="AG13" s="16">
        <v>0.23258904307477007</v>
      </c>
      <c r="AH13" s="16">
        <v>0.21085894684904127</v>
      </c>
      <c r="AI13" s="16">
        <v>0.21869426547012402</v>
      </c>
      <c r="AJ13" s="16">
        <v>0.28218003054186852</v>
      </c>
      <c r="AL13" s="16"/>
      <c r="AM13" s="16"/>
      <c r="AN13" s="16"/>
      <c r="AO13" s="16"/>
      <c r="AP13" s="16"/>
      <c r="AQ13" s="16"/>
      <c r="AR13" s="16"/>
      <c r="AS13" s="16"/>
      <c r="AT13" s="16">
        <f t="shared" si="0"/>
        <v>1.1619192064258781</v>
      </c>
      <c r="AU13" s="16">
        <f t="shared" si="0"/>
        <v>1.392153834877202</v>
      </c>
      <c r="AV13" s="16">
        <f t="shared" si="0"/>
        <v>0.71902228783879707</v>
      </c>
      <c r="AW13" s="16">
        <f t="shared" si="0"/>
        <v>0.77058152612433783</v>
      </c>
      <c r="AX13" s="16">
        <f t="shared" si="0"/>
        <v>1.0344418351391642</v>
      </c>
      <c r="AY13" s="16">
        <f t="shared" si="0"/>
        <v>0.84463077799701169</v>
      </c>
      <c r="AZ13" s="16">
        <f t="shared" si="0"/>
        <v>0.86604722014654778</v>
      </c>
      <c r="BA13" s="16">
        <f t="shared" si="0"/>
        <v>0.82505746158330395</v>
      </c>
      <c r="BB13" s="16">
        <f t="shared" si="0"/>
        <v>1.0108258223922277</v>
      </c>
      <c r="BC13" s="19">
        <f t="shared" si="5"/>
        <v>0.95829777472494115</v>
      </c>
      <c r="BD13" s="19">
        <f t="shared" si="6"/>
        <v>7.1678619422954906E-2</v>
      </c>
      <c r="BE13" s="19">
        <f t="shared" si="7"/>
        <v>0.47951983214225158</v>
      </c>
      <c r="BF13" s="14" t="str">
        <f t="shared" si="1"/>
        <v>Glutamine</v>
      </c>
      <c r="BG13" s="16">
        <f t="shared" si="2"/>
        <v>-1.8499520331144645E-2</v>
      </c>
      <c r="BH13" s="16">
        <f t="shared" si="3"/>
        <v>0.31919342642484572</v>
      </c>
    </row>
    <row r="14" spans="1:61" x14ac:dyDescent="0.2">
      <c r="A14" s="20" t="s">
        <v>55</v>
      </c>
      <c r="J14" s="16">
        <v>3.0187052686229787E-2</v>
      </c>
      <c r="K14" s="16">
        <v>2.26282775847155E-2</v>
      </c>
      <c r="L14" s="16">
        <v>3.8501941588051085E-2</v>
      </c>
      <c r="M14" s="16">
        <v>3.1827706221981014E-2</v>
      </c>
      <c r="N14" s="16">
        <v>4.4890596836332217E-2</v>
      </c>
      <c r="O14" s="16">
        <v>0.12355785514613538</v>
      </c>
      <c r="P14" s="16">
        <v>7.6287683973598155E-2</v>
      </c>
      <c r="Q14" s="16">
        <v>5.369628664907225E-2</v>
      </c>
      <c r="R14" s="16">
        <v>8.5323546626607294E-2</v>
      </c>
      <c r="U14" s="21"/>
      <c r="AB14" s="16">
        <v>3.4800642726991272E-2</v>
      </c>
      <c r="AC14" s="16">
        <v>3.9278301829176188E-2</v>
      </c>
      <c r="AD14" s="16">
        <v>4.5789814935021843E-2</v>
      </c>
      <c r="AE14" s="16">
        <v>6.1832588426214787E-2</v>
      </c>
      <c r="AF14" s="16">
        <v>6.1117491761300664E-2</v>
      </c>
      <c r="AG14" s="16">
        <v>5.3697084923066997E-2</v>
      </c>
      <c r="AH14" s="16">
        <v>4.9528117297848395E-2</v>
      </c>
      <c r="AI14" s="16">
        <v>9.9390942941605012E-2</v>
      </c>
      <c r="AJ14" s="16">
        <v>9.5025235688054863E-2</v>
      </c>
      <c r="AL14" s="16"/>
      <c r="AM14" s="16"/>
      <c r="AN14" s="16"/>
      <c r="AO14" s="16"/>
      <c r="AP14" s="16"/>
      <c r="AQ14" s="16"/>
      <c r="AR14" s="16"/>
      <c r="AS14" s="16"/>
      <c r="AT14" s="16">
        <f t="shared" si="0"/>
        <v>1.1528334047287112</v>
      </c>
      <c r="AU14" s="16">
        <f t="shared" si="0"/>
        <v>1.7358060807821765</v>
      </c>
      <c r="AV14" s="16">
        <f t="shared" si="0"/>
        <v>1.1892858657609235</v>
      </c>
      <c r="AW14" s="16">
        <f t="shared" si="0"/>
        <v>1.9427283887492857</v>
      </c>
      <c r="AX14" s="16">
        <f t="shared" si="0"/>
        <v>1.3614764798991312</v>
      </c>
      <c r="AY14" s="16">
        <f t="shared" si="0"/>
        <v>0.43459062039850022</v>
      </c>
      <c r="AZ14" s="16">
        <f t="shared" si="0"/>
        <v>0.6492282203112788</v>
      </c>
      <c r="BA14" s="16">
        <f t="shared" si="0"/>
        <v>1.8509835436324769</v>
      </c>
      <c r="BB14" s="16">
        <f t="shared" si="0"/>
        <v>1.113704709251059</v>
      </c>
      <c r="BC14" s="19">
        <f t="shared" si="5"/>
        <v>1.2700708126126159</v>
      </c>
      <c r="BD14" s="19">
        <f t="shared" si="6"/>
        <v>0.17253767718752944</v>
      </c>
      <c r="BE14" s="19">
        <f t="shared" si="7"/>
        <v>0.74956231494179248</v>
      </c>
      <c r="BF14" s="14" t="str">
        <f t="shared" si="1"/>
        <v>Galactose</v>
      </c>
      <c r="BG14" s="16">
        <f t="shared" si="2"/>
        <v>0.10382793565640025</v>
      </c>
      <c r="BH14" s="16">
        <f t="shared" si="3"/>
        <v>0.12519225619744251</v>
      </c>
    </row>
    <row r="15" spans="1:61" x14ac:dyDescent="0.2">
      <c r="A15" s="20" t="s">
        <v>56</v>
      </c>
      <c r="J15" s="16">
        <v>3.9530698802077132E-3</v>
      </c>
      <c r="K15" s="16">
        <v>2.3130044601770827E-3</v>
      </c>
      <c r="L15" s="16">
        <v>5.9377591158057035E-3</v>
      </c>
      <c r="M15" s="16">
        <v>8.8464411703743934E-3</v>
      </c>
      <c r="N15" s="16">
        <v>3.2272958764909994E-3</v>
      </c>
      <c r="O15" s="16">
        <v>3.5757121795298857E-3</v>
      </c>
      <c r="P15" s="16">
        <v>2.9948301490879494E-3</v>
      </c>
      <c r="Q15" s="16">
        <v>3.8636274829988459E-3</v>
      </c>
      <c r="R15" s="16">
        <v>3.0331129742524102E-3</v>
      </c>
      <c r="U15" s="21"/>
      <c r="AB15" s="16">
        <v>1.0020628270454471E-2</v>
      </c>
      <c r="AC15" s="16">
        <v>6.6334697700780086E-3</v>
      </c>
      <c r="AD15" s="16">
        <v>3.7234136070936966E-3</v>
      </c>
      <c r="AE15" s="16">
        <v>5.9872661913454315E-3</v>
      </c>
      <c r="AF15" s="16">
        <v>3.2213993536684372E-3</v>
      </c>
      <c r="AG15" s="16">
        <v>4.5569396049148399E-3</v>
      </c>
      <c r="AH15" s="16">
        <v>7.4057689576275424E-3</v>
      </c>
      <c r="AI15" s="16">
        <v>4.7173824032439391E-3</v>
      </c>
      <c r="AJ15" s="16">
        <v>5.0008358382837657E-3</v>
      </c>
      <c r="AL15" s="16"/>
      <c r="AM15" s="16"/>
      <c r="AN15" s="16"/>
      <c r="AO15" s="16"/>
      <c r="AP15" s="16"/>
      <c r="AQ15" s="16"/>
      <c r="AR15" s="16"/>
      <c r="AS15" s="16"/>
      <c r="AT15" s="16">
        <f t="shared" si="0"/>
        <v>2.5348978323469304</v>
      </c>
      <c r="AU15" s="16">
        <f t="shared" si="0"/>
        <v>2.8679018498607447</v>
      </c>
      <c r="AV15" s="16">
        <f t="shared" si="0"/>
        <v>0.6270738732365132</v>
      </c>
      <c r="AW15" s="16">
        <f t="shared" si="0"/>
        <v>0.67679941301096591</v>
      </c>
      <c r="AX15" s="16">
        <f t="shared" si="0"/>
        <v>0.9981729215268067</v>
      </c>
      <c r="AY15" s="16">
        <f t="shared" si="0"/>
        <v>1.2744145434865399</v>
      </c>
      <c r="AZ15" s="16">
        <f t="shared" si="0"/>
        <v>2.4728510763399747</v>
      </c>
      <c r="BA15" s="16">
        <f t="shared" si="0"/>
        <v>1.2209723696194519</v>
      </c>
      <c r="BB15" s="16">
        <f t="shared" si="0"/>
        <v>1.6487469740609817</v>
      </c>
      <c r="BC15" s="19">
        <f t="shared" si="5"/>
        <v>1.5913145392765453</v>
      </c>
      <c r="BD15" s="19">
        <f t="shared" si="6"/>
        <v>0.28027574790353754</v>
      </c>
      <c r="BE15" s="19">
        <f t="shared" si="7"/>
        <v>0.17469325628170368</v>
      </c>
      <c r="BF15" s="14" t="str">
        <f t="shared" si="1"/>
        <v>Serine</v>
      </c>
      <c r="BG15" s="16">
        <f t="shared" si="2"/>
        <v>0.20175603079102644</v>
      </c>
      <c r="BH15" s="16">
        <f t="shared" si="3"/>
        <v>0.75772385984919621</v>
      </c>
    </row>
    <row r="16" spans="1:61" x14ac:dyDescent="0.2">
      <c r="A16" s="20" t="s">
        <v>57</v>
      </c>
      <c r="B16" s="16">
        <v>23.361797628202137</v>
      </c>
      <c r="C16" s="16">
        <v>17.513170219168387</v>
      </c>
      <c r="D16" s="16">
        <v>18.695600740608928</v>
      </c>
      <c r="E16" s="16">
        <v>21.456032494241896</v>
      </c>
      <c r="F16" s="16">
        <v>28.522873049989627</v>
      </c>
      <c r="G16" s="16">
        <v>30.508834031337212</v>
      </c>
      <c r="H16" s="16">
        <v>28.862025339631547</v>
      </c>
      <c r="I16" s="16">
        <v>1.404031369024989E-6</v>
      </c>
      <c r="J16" s="16">
        <v>3.5028029407355081</v>
      </c>
      <c r="K16" s="16">
        <v>3.1734600096309253</v>
      </c>
      <c r="L16" s="16">
        <v>2.4690353074286358</v>
      </c>
      <c r="M16" s="16">
        <v>2.8445795108990062</v>
      </c>
      <c r="N16" s="16">
        <v>4.3314870088314219</v>
      </c>
      <c r="O16" s="16">
        <v>3.9614638614735549</v>
      </c>
      <c r="P16" s="16">
        <v>3.5280581132644429</v>
      </c>
      <c r="Q16" s="16">
        <v>3.0912623325733581</v>
      </c>
      <c r="R16" s="16">
        <v>2.9800650784994471</v>
      </c>
      <c r="T16" s="16">
        <v>22.781236709150459</v>
      </c>
      <c r="U16" s="21">
        <v>20.085694602251657</v>
      </c>
      <c r="V16" s="16">
        <v>25.606690102635493</v>
      </c>
      <c r="W16" s="16">
        <v>20.475682884255665</v>
      </c>
      <c r="X16" s="16">
        <v>29.190812671264489</v>
      </c>
      <c r="Y16" s="16">
        <v>31.531689094931608</v>
      </c>
      <c r="Z16" s="16">
        <v>34.719694245362639</v>
      </c>
      <c r="AA16" s="16">
        <v>1.3429886461193364E-6</v>
      </c>
      <c r="AB16" s="16">
        <v>4.1147467020061361</v>
      </c>
      <c r="AC16" s="16">
        <v>3.1790450873196527</v>
      </c>
      <c r="AD16" s="16">
        <v>4.6149763106912847</v>
      </c>
      <c r="AE16" s="16">
        <v>3.7791617264313433</v>
      </c>
      <c r="AF16" s="16">
        <v>4.5094907899933583</v>
      </c>
      <c r="AG16" s="16">
        <v>2.7599583910113856</v>
      </c>
      <c r="AH16" s="16">
        <v>3.3039233897702815</v>
      </c>
      <c r="AI16" s="16">
        <v>2.5494051186629356</v>
      </c>
      <c r="AJ16" s="16">
        <v>3.9388172760250839</v>
      </c>
      <c r="AL16" s="16">
        <f t="shared" si="4"/>
        <v>0.97514913328626607</v>
      </c>
      <c r="AM16" s="16">
        <f t="shared" si="4"/>
        <v>1.1468908456258597</v>
      </c>
      <c r="AN16" s="16">
        <f t="shared" si="4"/>
        <v>1.3696639363406446</v>
      </c>
      <c r="AO16" s="16">
        <f t="shared" si="4"/>
        <v>0.95430890542091951</v>
      </c>
      <c r="AP16" s="16">
        <f t="shared" si="4"/>
        <v>1.023417683769241</v>
      </c>
      <c r="AQ16" s="16">
        <f t="shared" si="4"/>
        <v>1.0335265209592661</v>
      </c>
      <c r="AR16" s="16">
        <f t="shared" si="4"/>
        <v>1.2029541876150911</v>
      </c>
      <c r="AS16" s="16">
        <f t="shared" si="4"/>
        <v>0.95652324851684556</v>
      </c>
      <c r="AT16" s="16">
        <f t="shared" si="0"/>
        <v>1.1747011669295144</v>
      </c>
      <c r="AU16" s="16">
        <f t="shared" si="0"/>
        <v>1.001759933218562</v>
      </c>
      <c r="AV16" s="16">
        <f t="shared" si="0"/>
        <v>1.8691414808067399</v>
      </c>
      <c r="AW16" s="16">
        <f t="shared" si="0"/>
        <v>1.3285484592543415</v>
      </c>
      <c r="AX16" s="16">
        <f t="shared" si="0"/>
        <v>1.0410953053302494</v>
      </c>
      <c r="AY16" s="16">
        <f t="shared" si="0"/>
        <v>0.69670164553381975</v>
      </c>
      <c r="AZ16" s="16">
        <f t="shared" si="0"/>
        <v>0.93647079603040495</v>
      </c>
      <c r="BA16" s="16">
        <f t="shared" si="0"/>
        <v>0.82471328680172318</v>
      </c>
      <c r="BB16" s="16">
        <f t="shared" si="0"/>
        <v>1.321721899445363</v>
      </c>
      <c r="BC16" s="19">
        <f t="shared" si="5"/>
        <v>1.1092522608755795</v>
      </c>
      <c r="BD16" s="19">
        <f t="shared" si="6"/>
        <v>6.4414596905281701E-2</v>
      </c>
      <c r="BE16" s="19">
        <f t="shared" si="7"/>
        <v>6.4507644853272941E-2</v>
      </c>
      <c r="BF16" s="14" t="str">
        <f t="shared" si="1"/>
        <v>Glutamate</v>
      </c>
      <c r="BG16" s="16">
        <f t="shared" si="2"/>
        <v>4.5030322567576317E-2</v>
      </c>
      <c r="BH16" s="16">
        <f t="shared" si="3"/>
        <v>1.1903888137236669</v>
      </c>
    </row>
    <row r="17" spans="1:60" x14ac:dyDescent="0.2">
      <c r="A17" s="20" t="s">
        <v>58</v>
      </c>
      <c r="B17" s="16">
        <v>5.7484975895525318E-3</v>
      </c>
      <c r="C17" s="16">
        <v>6.0919774440555251E-3</v>
      </c>
      <c r="D17" s="16">
        <v>9.3926124791723284E-3</v>
      </c>
      <c r="E17" s="16">
        <v>1.0707783747348749E-2</v>
      </c>
      <c r="F17" s="16">
        <v>2.5529795744931318</v>
      </c>
      <c r="G17" s="16">
        <v>1.228402981009979</v>
      </c>
      <c r="H17" s="16">
        <v>0.76243227263222513</v>
      </c>
      <c r="I17" s="16">
        <v>1.9140069745884474</v>
      </c>
      <c r="J17" s="16">
        <v>4.3086960707668265</v>
      </c>
      <c r="K17" s="16">
        <v>2.6607112481549504</v>
      </c>
      <c r="L17" s="16">
        <v>1.2937240601213731</v>
      </c>
      <c r="M17" s="16">
        <v>1.7872070259013582</v>
      </c>
      <c r="N17" s="16">
        <v>3.7865125734803518</v>
      </c>
      <c r="O17" s="16">
        <v>0.61966014162206484</v>
      </c>
      <c r="P17" s="16">
        <v>0.5574440031264235</v>
      </c>
      <c r="Q17" s="16">
        <v>0.60014141006592303</v>
      </c>
      <c r="R17" s="16">
        <v>0.47680447025567696</v>
      </c>
      <c r="T17" s="16">
        <v>8.0197341422553678E-3</v>
      </c>
      <c r="U17" s="21">
        <v>3.3040393677152336E-3</v>
      </c>
      <c r="V17" s="16">
        <v>7.2211861468570579E-3</v>
      </c>
      <c r="W17" s="16">
        <v>5.6529972532548432E-3</v>
      </c>
      <c r="X17" s="16">
        <v>0.44539120139994937</v>
      </c>
      <c r="Y17" s="16">
        <v>6.5710225002967096E-2</v>
      </c>
      <c r="Z17" s="16">
        <v>0.22989311771028736</v>
      </c>
      <c r="AA17" s="16">
        <v>0.67252281666817149</v>
      </c>
      <c r="AB17" s="16">
        <v>1.4492074913079824</v>
      </c>
      <c r="AC17" s="16">
        <v>0.52679810247471859</v>
      </c>
      <c r="AD17" s="16">
        <v>1.2167248953412264</v>
      </c>
      <c r="AE17" s="16">
        <v>1.6604521903981477</v>
      </c>
      <c r="AF17" s="16">
        <v>1.3425873281182361</v>
      </c>
      <c r="AG17" s="16">
        <v>0.37483491857106371</v>
      </c>
      <c r="AH17" s="16">
        <v>0.47619519188595599</v>
      </c>
      <c r="AI17" s="16">
        <v>0.38852291254121918</v>
      </c>
      <c r="AJ17" s="16">
        <v>0.60646362130227105</v>
      </c>
      <c r="AL17" s="16">
        <f t="shared" si="4"/>
        <v>1.3951008967683383</v>
      </c>
      <c r="AM17" s="16">
        <f t="shared" si="4"/>
        <v>0.54235909408024374</v>
      </c>
      <c r="AN17" s="16">
        <f t="shared" si="4"/>
        <v>0.76881550930262421</v>
      </c>
      <c r="AO17" s="16">
        <f t="shared" si="4"/>
        <v>0.52793345351735621</v>
      </c>
      <c r="AP17" s="16">
        <f t="shared" si="4"/>
        <v>0.17445936734075801</v>
      </c>
      <c r="AQ17" s="16">
        <f t="shared" si="4"/>
        <v>5.3492401124703305E-2</v>
      </c>
      <c r="AR17" s="16">
        <f t="shared" si="4"/>
        <v>0.30152595314020902</v>
      </c>
      <c r="AS17" s="16">
        <f t="shared" si="4"/>
        <v>0.35136905225372983</v>
      </c>
      <c r="AT17" s="16">
        <f t="shared" si="0"/>
        <v>0.33634479376264392</v>
      </c>
      <c r="AU17" s="16">
        <f t="shared" si="0"/>
        <v>0.19799145917845187</v>
      </c>
      <c r="AV17" s="16">
        <f t="shared" si="0"/>
        <v>0.94048254403421794</v>
      </c>
      <c r="AW17" s="16">
        <f t="shared" si="0"/>
        <v>0.92907657945263333</v>
      </c>
      <c r="AX17" s="16">
        <f t="shared" si="0"/>
        <v>0.35457094148355212</v>
      </c>
      <c r="AY17" s="16">
        <f t="shared" si="0"/>
        <v>0.6049040327006836</v>
      </c>
      <c r="AZ17" s="16">
        <f t="shared" si="0"/>
        <v>0.85424758220595476</v>
      </c>
      <c r="BA17" s="16">
        <f t="shared" si="0"/>
        <v>0.64738560949917046</v>
      </c>
      <c r="BB17" s="16">
        <f t="shared" si="0"/>
        <v>1.2719335894167831</v>
      </c>
      <c r="BC17" s="19">
        <f t="shared" si="5"/>
        <v>0.60305840348600315</v>
      </c>
      <c r="BD17" s="19">
        <f t="shared" si="6"/>
        <v>9.2626836555483191E-2</v>
      </c>
      <c r="BE17" s="19">
        <f t="shared" si="7"/>
        <v>6.3150313288394596E-3</v>
      </c>
      <c r="BF17" s="14" t="str">
        <f t="shared" si="1"/>
        <v>Glutathione_reduced_(GSH)</v>
      </c>
      <c r="BG17" s="16">
        <f t="shared" si="2"/>
        <v>-0.21964062636159687</v>
      </c>
      <c r="BH17" s="16">
        <f t="shared" si="3"/>
        <v>2.1996244905705109</v>
      </c>
    </row>
    <row r="18" spans="1:60" x14ac:dyDescent="0.2">
      <c r="A18" s="20" t="s">
        <v>59</v>
      </c>
      <c r="B18" s="16">
        <v>0.13378231721191508</v>
      </c>
      <c r="C18" s="16">
        <v>0.13378231721191508</v>
      </c>
      <c r="D18" s="16">
        <v>0.13378231721191508</v>
      </c>
      <c r="E18" s="16">
        <v>0.13378231721191508</v>
      </c>
      <c r="F18" s="16">
        <v>6.312618020317412E-2</v>
      </c>
      <c r="G18" s="16">
        <v>6.9744445017131798E-2</v>
      </c>
      <c r="H18" s="16">
        <v>7.0142881967359336E-2</v>
      </c>
      <c r="I18" s="16">
        <v>0.12024256115903283</v>
      </c>
      <c r="J18" s="16">
        <v>0.13847120063383977</v>
      </c>
      <c r="K18" s="16">
        <v>0.14423737853489271</v>
      </c>
      <c r="L18" s="16">
        <v>0.11807549249015913</v>
      </c>
      <c r="M18" s="16">
        <v>0.12953153575307597</v>
      </c>
      <c r="N18" s="16">
        <v>0.13378231721191508</v>
      </c>
      <c r="O18" s="16">
        <v>0.16402948547962368</v>
      </c>
      <c r="P18" s="16">
        <v>0.15103123380705746</v>
      </c>
      <c r="Q18" s="16">
        <v>0.1746078654992049</v>
      </c>
      <c r="R18" s="16">
        <v>0.13734106687564968</v>
      </c>
      <c r="T18" s="16">
        <v>0.13995042580515452</v>
      </c>
      <c r="U18" s="21">
        <v>0.13995042580515452</v>
      </c>
      <c r="V18" s="16">
        <v>0.13995042580515452</v>
      </c>
      <c r="W18" s="16">
        <v>0.13995042580515452</v>
      </c>
      <c r="X18" s="16">
        <v>8.5577445258532198E-2</v>
      </c>
      <c r="Y18" s="16">
        <v>6.5205475816697486E-2</v>
      </c>
      <c r="Z18" s="16">
        <v>8.5196837642655746E-2</v>
      </c>
      <c r="AA18" s="16">
        <v>9.3989252850799634E-2</v>
      </c>
      <c r="AB18" s="16">
        <v>0.13995042580515452</v>
      </c>
      <c r="AC18" s="16">
        <v>0.12540789542422387</v>
      </c>
      <c r="AD18" s="16">
        <v>0.16448719308601548</v>
      </c>
      <c r="AE18" s="16">
        <v>0.16277508041703426</v>
      </c>
      <c r="AF18" s="16">
        <v>0.15315489340927724</v>
      </c>
      <c r="AG18" s="16">
        <v>0.13803328413559576</v>
      </c>
      <c r="AH18" s="16">
        <v>0.16437875778899008</v>
      </c>
      <c r="AI18" s="16">
        <v>0.15496177713806661</v>
      </c>
      <c r="AJ18" s="16">
        <v>0.1780744503624837</v>
      </c>
      <c r="AL18" s="16">
        <f t="shared" si="4"/>
        <v>1.0461055595521564</v>
      </c>
      <c r="AM18" s="16">
        <f t="shared" si="4"/>
        <v>1.0461055595521564</v>
      </c>
      <c r="AN18" s="16">
        <f t="shared" si="4"/>
        <v>1.0461055595521564</v>
      </c>
      <c r="AO18" s="16">
        <f t="shared" si="4"/>
        <v>1.0461055595521564</v>
      </c>
      <c r="AP18" s="16">
        <f t="shared" si="4"/>
        <v>1.355656955372522</v>
      </c>
      <c r="AQ18" s="16">
        <f t="shared" si="4"/>
        <v>0.93491998969495882</v>
      </c>
      <c r="AR18" s="16">
        <f t="shared" si="4"/>
        <v>1.2146184367260773</v>
      </c>
      <c r="AS18" s="16">
        <f t="shared" si="4"/>
        <v>0.78166376318689212</v>
      </c>
      <c r="AT18" s="16">
        <f t="shared" si="0"/>
        <v>1.0106825474506158</v>
      </c>
      <c r="AU18" s="16">
        <f t="shared" si="0"/>
        <v>0.86945489926445263</v>
      </c>
      <c r="AV18" s="16">
        <f t="shared" si="0"/>
        <v>1.3930680246768776</v>
      </c>
      <c r="AW18" s="16">
        <f t="shared" si="0"/>
        <v>1.2566444107273611</v>
      </c>
      <c r="AX18" s="16">
        <f t="shared" si="0"/>
        <v>1.1448067024184925</v>
      </c>
      <c r="AY18" s="16">
        <f t="shared" si="0"/>
        <v>0.84151507109825541</v>
      </c>
      <c r="AZ18" s="16">
        <f t="shared" si="0"/>
        <v>1.0883759183149102</v>
      </c>
      <c r="BA18" s="16">
        <f t="shared" si="0"/>
        <v>0.88748451677723672</v>
      </c>
      <c r="BB18" s="16">
        <f t="shared" si="0"/>
        <v>1.2965856055546339</v>
      </c>
      <c r="BC18" s="19">
        <f t="shared" si="5"/>
        <v>1.0741117105571709</v>
      </c>
      <c r="BD18" s="19">
        <f t="shared" si="6"/>
        <v>4.4210108128454419E-2</v>
      </c>
      <c r="BE18" s="19">
        <f t="shared" si="7"/>
        <v>0.19555394952811275</v>
      </c>
      <c r="BF18" s="14" t="str">
        <f t="shared" si="1"/>
        <v>Gluconate</v>
      </c>
      <c r="BG18" s="16">
        <f t="shared" si="2"/>
        <v>3.1049451527038977E-2</v>
      </c>
      <c r="BH18" s="16">
        <f t="shared" si="3"/>
        <v>0.7087334083441994</v>
      </c>
    </row>
    <row r="19" spans="1:60" x14ac:dyDescent="0.2">
      <c r="A19" s="20" t="s">
        <v>60</v>
      </c>
      <c r="J19" s="16">
        <v>0.19761607399475153</v>
      </c>
      <c r="K19" s="16">
        <v>0.20998037690080235</v>
      </c>
      <c r="L19" s="16">
        <v>0.12242154931016121</v>
      </c>
      <c r="M19" s="16">
        <v>0.22392734002765086</v>
      </c>
      <c r="N19" s="16">
        <v>0.22227897794358173</v>
      </c>
      <c r="O19" s="16">
        <v>2.2632281311483336E-2</v>
      </c>
      <c r="P19" s="16">
        <v>2.1845725202013543E-3</v>
      </c>
      <c r="Q19" s="16">
        <v>6.2111177807651916E-3</v>
      </c>
      <c r="R19" s="16">
        <v>7.7550830138705068E-4</v>
      </c>
      <c r="U19" s="21"/>
      <c r="AB19" s="16">
        <v>0.15971359841957566</v>
      </c>
      <c r="AC19" s="16">
        <v>0.31241974017409085</v>
      </c>
      <c r="AD19" s="16">
        <v>0.14784912955113608</v>
      </c>
      <c r="AE19" s="16">
        <v>0.16942827225232998</v>
      </c>
      <c r="AF19" s="16">
        <v>0.21521092343130907</v>
      </c>
      <c r="AG19" s="16">
        <v>1.4344907599872175E-2</v>
      </c>
      <c r="AH19" s="16">
        <v>5.0758996232301481E-3</v>
      </c>
      <c r="AI19" s="16">
        <v>8.027371600122523E-3</v>
      </c>
      <c r="AJ19" s="16">
        <v>1.1635983517695315E-3</v>
      </c>
      <c r="AL19" s="16"/>
      <c r="AM19" s="16"/>
      <c r="AN19" s="16"/>
      <c r="AO19" s="16"/>
      <c r="AP19" s="16"/>
      <c r="AQ19" s="16"/>
      <c r="AR19" s="16"/>
      <c r="AS19" s="16"/>
      <c r="AT19" s="16">
        <f t="shared" si="0"/>
        <v>0.80820145442125058</v>
      </c>
      <c r="AU19" s="16">
        <f t="shared" si="0"/>
        <v>1.4878520783000704</v>
      </c>
      <c r="AV19" s="16">
        <f t="shared" si="0"/>
        <v>1.2077051008115638</v>
      </c>
      <c r="AW19" s="16">
        <f t="shared" si="0"/>
        <v>0.75662164446471225</v>
      </c>
      <c r="AX19" s="16">
        <f t="shared" si="0"/>
        <v>0.96820187595937812</v>
      </c>
      <c r="AY19" s="16">
        <f t="shared" si="0"/>
        <v>0.63382508384577863</v>
      </c>
      <c r="AZ19" s="16">
        <f t="shared" si="0"/>
        <v>2.3235207695289954</v>
      </c>
      <c r="BA19" s="16">
        <f t="shared" si="0"/>
        <v>1.2924198000208547</v>
      </c>
      <c r="BB19" s="16">
        <f t="shared" si="0"/>
        <v>1.500433134872128</v>
      </c>
      <c r="BC19" s="19">
        <f t="shared" si="5"/>
        <v>1.2198645491360816</v>
      </c>
      <c r="BD19" s="19">
        <f t="shared" si="6"/>
        <v>0.17339910870359843</v>
      </c>
      <c r="BE19" s="19">
        <f t="shared" si="7"/>
        <v>0.85387299537842176</v>
      </c>
      <c r="BF19" s="14" t="str">
        <f t="shared" si="1"/>
        <v>Urate</v>
      </c>
      <c r="BG19" s="16">
        <f t="shared" si="2"/>
        <v>8.631161032345859E-2</v>
      </c>
      <c r="BH19" s="16">
        <f t="shared" si="3"/>
        <v>6.8606721240931853E-2</v>
      </c>
    </row>
    <row r="20" spans="1:60" x14ac:dyDescent="0.2">
      <c r="A20" s="20" t="s">
        <v>61</v>
      </c>
      <c r="J20" s="16">
        <v>3.7074873433819544E-2</v>
      </c>
      <c r="K20" s="16">
        <v>2.2950223861617713E-2</v>
      </c>
      <c r="L20" s="16">
        <v>2.4467208416560818E-2</v>
      </c>
      <c r="M20" s="16">
        <v>1.9299538403509658E-2</v>
      </c>
      <c r="N20" s="16">
        <v>5.2665850481150328E-2</v>
      </c>
      <c r="O20" s="16">
        <v>9.5422570461815848E-3</v>
      </c>
      <c r="P20" s="16">
        <v>4.0004764289148188E-3</v>
      </c>
      <c r="Q20" s="16">
        <v>3.8498685433837436E-2</v>
      </c>
      <c r="R20" s="16">
        <v>7.4528394845137548E-3</v>
      </c>
      <c r="U20" s="21"/>
      <c r="AB20" s="16">
        <v>3.9847282298028912E-2</v>
      </c>
      <c r="AC20" s="16">
        <v>5.5441875163704621E-2</v>
      </c>
      <c r="AD20" s="16">
        <v>2.9081626611027228E-2</v>
      </c>
      <c r="AE20" s="16">
        <v>7.9289877440514855E-2</v>
      </c>
      <c r="AF20" s="16">
        <v>5.6828285239321118E-2</v>
      </c>
      <c r="AG20" s="16">
        <v>6.8110110762053038E-3</v>
      </c>
      <c r="AH20" s="16">
        <v>5.3515022100009751E-3</v>
      </c>
      <c r="AI20" s="16">
        <v>7.9713215489363286E-3</v>
      </c>
      <c r="AJ20" s="16">
        <v>3.2093545983506312E-2</v>
      </c>
      <c r="AL20" s="16"/>
      <c r="AM20" s="16"/>
      <c r="AN20" s="16"/>
      <c r="AO20" s="16"/>
      <c r="AP20" s="16"/>
      <c r="AQ20" s="16"/>
      <c r="AR20" s="16"/>
      <c r="AS20" s="16"/>
      <c r="AT20" s="16">
        <f t="shared" si="0"/>
        <v>1.0747786467608109</v>
      </c>
      <c r="AU20" s="16">
        <f t="shared" si="0"/>
        <v>2.4157444170479931</v>
      </c>
      <c r="AV20" s="16">
        <f t="shared" si="0"/>
        <v>1.1885960227217056</v>
      </c>
      <c r="AW20" s="16">
        <f t="shared" si="0"/>
        <v>4.1083820650392262</v>
      </c>
      <c r="AX20" s="16">
        <f t="shared" si="0"/>
        <v>1.0790347961751907</v>
      </c>
      <c r="AY20" s="16">
        <f t="shared" si="0"/>
        <v>0.71377359080164249</v>
      </c>
      <c r="AZ20" s="16">
        <f t="shared" si="0"/>
        <v>1.3377162208283875</v>
      </c>
      <c r="BA20" s="16">
        <f t="shared" si="0"/>
        <v>0.20705438274342061</v>
      </c>
      <c r="BB20" s="16">
        <f t="shared" si="0"/>
        <v>4.3062172545368043</v>
      </c>
      <c r="BC20" s="19">
        <f t="shared" si="5"/>
        <v>1.8256997107394644</v>
      </c>
      <c r="BD20" s="19">
        <f t="shared" si="6"/>
        <v>0.49065674667117437</v>
      </c>
      <c r="BE20" s="19">
        <f t="shared" si="7"/>
        <v>0.24179330992166975</v>
      </c>
      <c r="BF20" s="14" t="str">
        <f t="shared" si="1"/>
        <v>Xanthine</v>
      </c>
      <c r="BG20" s="16">
        <f t="shared" si="2"/>
        <v>0.26142934675062574</v>
      </c>
      <c r="BH20" s="16">
        <f t="shared" si="3"/>
        <v>0.61655571962205002</v>
      </c>
    </row>
    <row r="21" spans="1:60" x14ac:dyDescent="0.2">
      <c r="A21" s="20" t="s">
        <v>62</v>
      </c>
      <c r="J21" s="16">
        <v>5.1895206954280813</v>
      </c>
      <c r="K21" s="16">
        <v>7.6701873186902816</v>
      </c>
      <c r="L21" s="16">
        <v>6.3974772200265804</v>
      </c>
      <c r="M21" s="16">
        <v>6.2074042653700481</v>
      </c>
      <c r="N21" s="16">
        <v>5.7122650521920484</v>
      </c>
      <c r="O21" s="16">
        <v>1.7902877707585221E-2</v>
      </c>
      <c r="P21" s="16">
        <v>8.7181552861928507E-3</v>
      </c>
      <c r="Q21" s="16">
        <v>8.1256976628990424E-3</v>
      </c>
      <c r="R21" s="16">
        <v>4.8135519248443141E-3</v>
      </c>
      <c r="U21" s="21"/>
      <c r="AB21" s="16">
        <v>3.7237871255459227</v>
      </c>
      <c r="AC21" s="16">
        <v>8.6011989378786277E-2</v>
      </c>
      <c r="AD21" s="16">
        <v>5.7439955966729519</v>
      </c>
      <c r="AE21" s="16">
        <v>5.4170911872596745</v>
      </c>
      <c r="AF21" s="16">
        <v>6.0597880727649311</v>
      </c>
      <c r="AG21" s="16">
        <v>7.7180741372312612E-3</v>
      </c>
      <c r="AH21" s="16">
        <v>1.0709108524403026E-2</v>
      </c>
      <c r="AI21" s="16">
        <v>3.3505845747061982E-3</v>
      </c>
      <c r="AJ21" s="16">
        <v>9.1534996918239096E-3</v>
      </c>
      <c r="AL21" s="16"/>
      <c r="AM21" s="16"/>
      <c r="AN21" s="16"/>
      <c r="AO21" s="16"/>
      <c r="AP21" s="16"/>
      <c r="AQ21" s="16"/>
      <c r="AR21" s="16"/>
      <c r="AS21" s="16"/>
      <c r="AT21" s="16">
        <f t="shared" si="0"/>
        <v>0.71755897010422254</v>
      </c>
      <c r="AU21" s="16">
        <f t="shared" si="0"/>
        <v>1.1213805583234857E-2</v>
      </c>
      <c r="AV21" s="16">
        <f t="shared" si="0"/>
        <v>0.89785323169139575</v>
      </c>
      <c r="AW21" s="16">
        <f t="shared" si="0"/>
        <v>0.87268219624112719</v>
      </c>
      <c r="AX21" s="16">
        <f t="shared" si="0"/>
        <v>1.0608380418971495</v>
      </c>
      <c r="AY21" s="16">
        <f t="shared" si="0"/>
        <v>0.43110801868244969</v>
      </c>
      <c r="AZ21" s="16">
        <f t="shared" si="0"/>
        <v>1.2283686368105069</v>
      </c>
      <c r="BA21" s="16">
        <f t="shared" si="0"/>
        <v>0.41234423353019445</v>
      </c>
      <c r="BB21" s="16">
        <f t="shared" si="0"/>
        <v>1.9016102526244096</v>
      </c>
      <c r="BC21" s="19">
        <f t="shared" si="5"/>
        <v>0.83706415412941004</v>
      </c>
      <c r="BD21" s="19">
        <f t="shared" si="6"/>
        <v>0.18192313646199484</v>
      </c>
      <c r="BE21" s="19">
        <f t="shared" si="7"/>
        <v>0.21018484434014395</v>
      </c>
      <c r="BF21" s="14" t="str">
        <f t="shared" si="1"/>
        <v>Ascorbate</v>
      </c>
      <c r="BG21" s="16">
        <f t="shared" si="2"/>
        <v>-7.7241255606886092E-2</v>
      </c>
      <c r="BH21" s="16">
        <f t="shared" si="3"/>
        <v>0.6773986025643991</v>
      </c>
    </row>
    <row r="22" spans="1:60" x14ac:dyDescent="0.2">
      <c r="A22" s="20" t="s">
        <v>63</v>
      </c>
      <c r="B22" s="16">
        <v>9.2512208898011892</v>
      </c>
      <c r="C22" s="16">
        <v>10.716968103828499</v>
      </c>
      <c r="D22" s="16">
        <v>9.575269730607225</v>
      </c>
      <c r="E22" s="16">
        <v>9.6503385825885459</v>
      </c>
      <c r="F22" s="16">
        <v>7.4907578142971918</v>
      </c>
      <c r="G22" s="16">
        <v>3.3690378161603687</v>
      </c>
      <c r="H22" s="16">
        <v>3.8838243271264989</v>
      </c>
      <c r="I22" s="16">
        <v>4.7937403764440631</v>
      </c>
      <c r="J22" s="16">
        <v>2.2884411585197588</v>
      </c>
      <c r="K22" s="16">
        <v>3.3453886388258343</v>
      </c>
      <c r="L22" s="16">
        <v>2.5979680695070653</v>
      </c>
      <c r="M22" s="16">
        <v>4.064247334745521</v>
      </c>
      <c r="N22" s="16">
        <v>3.0023351305528649</v>
      </c>
      <c r="O22" s="16">
        <v>2.5448997111247964</v>
      </c>
      <c r="P22" s="16">
        <v>1.6081980805702361</v>
      </c>
      <c r="Q22" s="16">
        <v>2.9569026707571373</v>
      </c>
      <c r="R22" s="16">
        <v>2.1023865935885344</v>
      </c>
      <c r="T22" s="16">
        <v>6.6125680292809754</v>
      </c>
      <c r="U22" s="21">
        <v>10.257376040891373</v>
      </c>
      <c r="V22" s="16">
        <v>10.490284544992228</v>
      </c>
      <c r="W22" s="16">
        <v>10.773563701263429</v>
      </c>
      <c r="X22" s="16">
        <v>2.4274824625629918</v>
      </c>
      <c r="Y22" s="16">
        <v>3.3491282799673892</v>
      </c>
      <c r="Z22" s="16">
        <v>3.0069556945610492</v>
      </c>
      <c r="AA22" s="16">
        <v>4.7117396795466888</v>
      </c>
      <c r="AB22" s="16">
        <v>2.6324349606396376</v>
      </c>
      <c r="AC22" s="16">
        <v>3.5836322939111533</v>
      </c>
      <c r="AD22" s="16">
        <v>3.0566888525711975</v>
      </c>
      <c r="AE22" s="16">
        <v>2.9773315282524186</v>
      </c>
      <c r="AF22" s="16">
        <v>3.7487608296848225</v>
      </c>
      <c r="AG22" s="16">
        <v>2.2607664562095184</v>
      </c>
      <c r="AH22" s="16">
        <v>1.9752831680910008</v>
      </c>
      <c r="AI22" s="16">
        <v>1.6110936092034254</v>
      </c>
      <c r="AJ22" s="16">
        <v>2.1738752536408668</v>
      </c>
      <c r="AL22" s="16">
        <f t="shared" si="4"/>
        <v>0.71477787721735841</v>
      </c>
      <c r="AM22" s="16">
        <f t="shared" si="4"/>
        <v>0.95711547720544743</v>
      </c>
      <c r="AN22" s="16">
        <f t="shared" si="4"/>
        <v>1.095560212936892</v>
      </c>
      <c r="AO22" s="16">
        <f t="shared" si="4"/>
        <v>1.1163923015821893</v>
      </c>
      <c r="AP22" s="16">
        <f t="shared" si="4"/>
        <v>0.3240636692231314</v>
      </c>
      <c r="AQ22" s="16">
        <f t="shared" si="4"/>
        <v>0.99409043849330547</v>
      </c>
      <c r="AR22" s="16">
        <f t="shared" si="4"/>
        <v>0.77422546472017872</v>
      </c>
      <c r="AS22" s="16">
        <f t="shared" si="4"/>
        <v>0.98289421402537414</v>
      </c>
      <c r="AT22" s="16">
        <f t="shared" si="0"/>
        <v>1.1503179580734273</v>
      </c>
      <c r="AU22" s="16">
        <f t="shared" si="0"/>
        <v>1.0712155390020508</v>
      </c>
      <c r="AV22" s="16">
        <f t="shared" si="0"/>
        <v>1.1765690612014217</v>
      </c>
      <c r="AW22" s="16">
        <f t="shared" si="0"/>
        <v>0.73256652044746717</v>
      </c>
      <c r="AX22" s="16">
        <f t="shared" si="0"/>
        <v>1.248615050177462</v>
      </c>
      <c r="AY22" s="16">
        <f t="shared" si="0"/>
        <v>0.88835188527342923</v>
      </c>
      <c r="AZ22" s="16">
        <f t="shared" si="0"/>
        <v>1.22825862806067</v>
      </c>
      <c r="BA22" s="16">
        <f t="shared" si="0"/>
        <v>0.54485851872523505</v>
      </c>
      <c r="BB22" s="16">
        <f t="shared" si="0"/>
        <v>1.0340035749230636</v>
      </c>
      <c r="BC22" s="19">
        <f t="shared" si="5"/>
        <v>0.94316919948753553</v>
      </c>
      <c r="BD22" s="19">
        <f t="shared" si="6"/>
        <v>6.1363396786318157E-2</v>
      </c>
      <c r="BE22" s="19">
        <f t="shared" si="7"/>
        <v>0.24010263267162066</v>
      </c>
      <c r="BF22" s="14" t="str">
        <f t="shared" si="1"/>
        <v>Malate</v>
      </c>
      <c r="BG22" s="16">
        <f t="shared" si="2"/>
        <v>-2.5410390176553787E-2</v>
      </c>
      <c r="BH22" s="16">
        <f t="shared" si="3"/>
        <v>0.61960307797508773</v>
      </c>
    </row>
    <row r="23" spans="1:60" x14ac:dyDescent="0.2">
      <c r="A23" s="20" t="s">
        <v>64</v>
      </c>
      <c r="B23" s="16">
        <v>7.5416947076673901E-2</v>
      </c>
      <c r="C23" s="16">
        <v>4.7733385972918249E-2</v>
      </c>
      <c r="D23" s="16">
        <v>3.4591284225204876E-2</v>
      </c>
      <c r="E23" s="16">
        <v>7.3055391860183255E-2</v>
      </c>
      <c r="F23" s="16">
        <v>7.7565098825417497E-2</v>
      </c>
      <c r="G23" s="16">
        <v>2.4989967585651977E-2</v>
      </c>
      <c r="H23" s="16">
        <v>7.9713250574161093E-2</v>
      </c>
      <c r="I23" s="16">
        <v>0.11579898918168108</v>
      </c>
      <c r="J23" s="16">
        <v>0.50441994121221956</v>
      </c>
      <c r="K23" s="16">
        <v>0.63956052942222619</v>
      </c>
      <c r="L23" s="16">
        <v>8.392319177058627E-2</v>
      </c>
      <c r="M23" s="16">
        <v>0.36189899090750127</v>
      </c>
      <c r="N23" s="16">
        <v>0.55517444332084875</v>
      </c>
      <c r="O23" s="16">
        <v>6.2851083285126508E-2</v>
      </c>
      <c r="P23" s="16">
        <v>4.163883711495444E-2</v>
      </c>
      <c r="Q23" s="16">
        <v>0.16571570485875731</v>
      </c>
      <c r="R23" s="16">
        <v>5.5273320484034209E-2</v>
      </c>
      <c r="T23" s="16">
        <v>6.5792587447859568E-2</v>
      </c>
      <c r="U23" s="21">
        <v>6.8970144420140753E-2</v>
      </c>
      <c r="V23" s="16">
        <v>0.14968322791315491</v>
      </c>
      <c r="W23" s="16">
        <v>6.8108392897134704E-2</v>
      </c>
      <c r="X23" s="16">
        <v>4.5276030098388362E-2</v>
      </c>
      <c r="Y23" s="16">
        <v>4.9676750635089813E-2</v>
      </c>
      <c r="Z23" s="16">
        <v>4.9292433576941658E-2</v>
      </c>
      <c r="AA23" s="16">
        <v>8.2674288019848163E-2</v>
      </c>
      <c r="AB23" s="16">
        <v>0.20037712684238546</v>
      </c>
      <c r="AC23" s="16">
        <v>0.1035670794732471</v>
      </c>
      <c r="AD23" s="16">
        <v>0.26020989413453027</v>
      </c>
      <c r="AE23" s="16">
        <v>6.8108392897134704E-2</v>
      </c>
      <c r="AF23" s="16">
        <v>6.8108392897134704E-2</v>
      </c>
      <c r="AG23" s="16">
        <v>3.6419524576678908E-2</v>
      </c>
      <c r="AH23" s="16">
        <v>3.5394417067247073E-2</v>
      </c>
      <c r="AI23" s="16">
        <v>3.7841658628361079E-2</v>
      </c>
      <c r="AJ23" s="16">
        <v>0.20060443281025397</v>
      </c>
      <c r="AL23" s="16">
        <f t="shared" si="4"/>
        <v>0.87238465620957095</v>
      </c>
      <c r="AM23" s="16">
        <f t="shared" si="4"/>
        <v>1.4449036667809669</v>
      </c>
      <c r="AN23" s="16">
        <f t="shared" si="4"/>
        <v>4.3271948777226523</v>
      </c>
      <c r="AO23" s="16">
        <f t="shared" si="4"/>
        <v>0.93228427310996642</v>
      </c>
      <c r="AP23" s="16">
        <f t="shared" si="4"/>
        <v>0.58371652694332354</v>
      </c>
      <c r="AQ23" s="16">
        <f t="shared" si="4"/>
        <v>1.9878677499210438</v>
      </c>
      <c r="AR23" s="16">
        <f t="shared" si="4"/>
        <v>0.61837189202418141</v>
      </c>
      <c r="AS23" s="16">
        <f t="shared" si="4"/>
        <v>0.71394654309233729</v>
      </c>
      <c r="AT23" s="16">
        <f t="shared" si="4"/>
        <v>0.39724267514254119</v>
      </c>
      <c r="AU23" s="16">
        <f t="shared" si="4"/>
        <v>0.16193475786695086</v>
      </c>
      <c r="AV23" s="16">
        <f t="shared" si="4"/>
        <v>3.1005719473330333</v>
      </c>
      <c r="AW23" s="16">
        <f t="shared" si="4"/>
        <v>0.18819724455806153</v>
      </c>
      <c r="AX23" s="16">
        <f t="shared" si="4"/>
        <v>0.12267926543904906</v>
      </c>
      <c r="AY23" s="16">
        <f t="shared" si="4"/>
        <v>0.57945738837086147</v>
      </c>
      <c r="AZ23" s="16">
        <f t="shared" si="4"/>
        <v>0.85003375501414502</v>
      </c>
      <c r="BA23" s="16">
        <f t="shared" si="4"/>
        <v>0.22835288098140277</v>
      </c>
      <c r="BB23" s="16">
        <f t="shared" ref="BB23:BB77" si="8">AJ23/R23</f>
        <v>3.6293175632211003</v>
      </c>
      <c r="BC23" s="19">
        <f t="shared" si="5"/>
        <v>1.2199092743371287</v>
      </c>
      <c r="BD23" s="19">
        <f t="shared" si="6"/>
        <v>0.31188727899962992</v>
      </c>
      <c r="BE23" s="19">
        <f t="shared" si="7"/>
        <v>0.11512560559026466</v>
      </c>
      <c r="BF23" s="14" t="str">
        <f t="shared" si="1"/>
        <v>Inosine</v>
      </c>
      <c r="BG23" s="16">
        <f t="shared" si="2"/>
        <v>8.632753303550024E-2</v>
      </c>
      <c r="BH23" s="16">
        <f t="shared" si="3"/>
        <v>0.93882807228852794</v>
      </c>
    </row>
    <row r="24" spans="1:60" x14ac:dyDescent="0.2">
      <c r="A24" s="20" t="s">
        <v>65</v>
      </c>
      <c r="B24" s="16">
        <v>4.6202661302944634E-2</v>
      </c>
      <c r="C24" s="16">
        <v>2.3961789172125103E-2</v>
      </c>
      <c r="D24" s="16">
        <v>2.9221750144595621E-2</v>
      </c>
      <c r="E24" s="16">
        <v>3.5110840425198526E-2</v>
      </c>
      <c r="F24" s="16">
        <v>1.4395975926694343E-2</v>
      </c>
      <c r="G24" s="16">
        <v>4.51211320137479E-2</v>
      </c>
      <c r="H24" s="16">
        <v>5.3672262936582713E-2</v>
      </c>
      <c r="I24" s="16">
        <v>1.4395975926694343E-2</v>
      </c>
      <c r="J24" s="16">
        <v>9.5582836983275059E-3</v>
      </c>
      <c r="K24" s="16">
        <v>4.9442988945027841E-3</v>
      </c>
      <c r="L24" s="16">
        <v>6.7446389848419492E-3</v>
      </c>
      <c r="M24" s="16">
        <v>1.1142746002251897E-2</v>
      </c>
      <c r="N24" s="16">
        <v>1.0572782601447362E-2</v>
      </c>
      <c r="O24" s="16">
        <v>2.5658064653446097E-2</v>
      </c>
      <c r="P24" s="16">
        <v>1.2195861466415037E-2</v>
      </c>
      <c r="Q24" s="16">
        <v>1.4395975926694343E-2</v>
      </c>
      <c r="R24" s="16">
        <v>1.0713157003894299E-2</v>
      </c>
      <c r="T24" s="16">
        <v>2.840366358441428E-2</v>
      </c>
      <c r="U24" s="21">
        <v>2.2254067745440972E-2</v>
      </c>
      <c r="V24" s="16">
        <v>3.0801718211557746E-2</v>
      </c>
      <c r="W24" s="16">
        <v>4.5805447299509444E-2</v>
      </c>
      <c r="X24" s="16">
        <v>4.6478942422970272E-2</v>
      </c>
      <c r="Y24" s="16">
        <v>4.5124873374656545E-2</v>
      </c>
      <c r="Z24" s="16">
        <v>5.2070029181039118E-2</v>
      </c>
      <c r="AA24" s="16">
        <v>4.0871144296855601E-2</v>
      </c>
      <c r="AB24" s="16">
        <v>9.8271349723503092E-3</v>
      </c>
      <c r="AC24" s="16">
        <v>1.5142048264354247E-2</v>
      </c>
      <c r="AD24" s="16">
        <v>1.3805424769334782E-2</v>
      </c>
      <c r="AE24" s="16">
        <v>1.0453163343549121E-2</v>
      </c>
      <c r="AF24" s="16">
        <v>8.9915704143964693E-3</v>
      </c>
      <c r="AG24" s="16">
        <v>2.9394481874987381E-2</v>
      </c>
      <c r="AH24" s="16">
        <v>1.40423061253452E-2</v>
      </c>
      <c r="AI24" s="16">
        <v>3.1402851042434524E-2</v>
      </c>
      <c r="AJ24" s="16">
        <v>1.5067983227666618E-2</v>
      </c>
      <c r="AL24" s="16">
        <f t="shared" si="4"/>
        <v>0.61476250032817981</v>
      </c>
      <c r="AM24" s="16">
        <f t="shared" si="4"/>
        <v>0.92873147266186895</v>
      </c>
      <c r="AN24" s="16">
        <f t="shared" si="4"/>
        <v>1.0540682217575641</v>
      </c>
      <c r="AO24" s="16">
        <f t="shared" si="4"/>
        <v>1.3045955820139115</v>
      </c>
      <c r="AP24" s="16">
        <f t="shared" si="4"/>
        <v>3.2286065675328577</v>
      </c>
      <c r="AQ24" s="16">
        <f t="shared" si="4"/>
        <v>1.0000829181525743</v>
      </c>
      <c r="AR24" s="16">
        <f t="shared" si="4"/>
        <v>0.97014782556426327</v>
      </c>
      <c r="AS24" s="16">
        <f t="shared" si="4"/>
        <v>2.8390672855369647</v>
      </c>
      <c r="AT24" s="16">
        <f t="shared" si="4"/>
        <v>1.0281275679304065</v>
      </c>
      <c r="AU24" s="16">
        <f t="shared" si="4"/>
        <v>3.062526879430695</v>
      </c>
      <c r="AV24" s="16">
        <f t="shared" si="4"/>
        <v>2.046873791223133</v>
      </c>
      <c r="AW24" s="16">
        <f t="shared" si="4"/>
        <v>0.93811375952001286</v>
      </c>
      <c r="AX24" s="16">
        <f t="shared" si="4"/>
        <v>0.85044502978483338</v>
      </c>
      <c r="AY24" s="16">
        <f t="shared" si="4"/>
        <v>1.1456235016946008</v>
      </c>
      <c r="AZ24" s="16">
        <f t="shared" si="4"/>
        <v>1.1513992811426157</v>
      </c>
      <c r="BA24" s="16">
        <f t="shared" si="4"/>
        <v>2.1813631255248538</v>
      </c>
      <c r="BB24" s="16">
        <f t="shared" si="8"/>
        <v>1.406493270115365</v>
      </c>
      <c r="BC24" s="19">
        <f t="shared" si="5"/>
        <v>1.514766387053806</v>
      </c>
      <c r="BD24" s="19">
        <f t="shared" si="6"/>
        <v>0.20179464719982085</v>
      </c>
      <c r="BE24" s="19">
        <f t="shared" si="7"/>
        <v>7.2697662634895105E-2</v>
      </c>
      <c r="BF24" s="14" t="str">
        <f t="shared" si="1"/>
        <v>2-Hydroxyglutarate</v>
      </c>
      <c r="BG24" s="16">
        <f t="shared" si="2"/>
        <v>0.18034565948086112</v>
      </c>
      <c r="BH24" s="16">
        <f t="shared" si="3"/>
        <v>1.1384795522920739</v>
      </c>
    </row>
    <row r="25" spans="1:60" x14ac:dyDescent="0.2">
      <c r="A25" s="20" t="s">
        <v>21</v>
      </c>
      <c r="B25" s="16">
        <v>0.36064271103772333</v>
      </c>
      <c r="C25" s="16">
        <v>0.23177794979267166</v>
      </c>
      <c r="D25" s="16">
        <v>0.14728209003524884</v>
      </c>
      <c r="E25" s="16">
        <v>0.27402102041617266</v>
      </c>
      <c r="F25" s="16">
        <v>0.21808562679031993</v>
      </c>
      <c r="G25" s="16">
        <v>0.54072378333121174</v>
      </c>
      <c r="H25" s="16">
        <v>0.60529845324103126</v>
      </c>
      <c r="I25" s="16">
        <v>1.1110713623992814</v>
      </c>
      <c r="J25" s="16">
        <v>0.21026360237540601</v>
      </c>
      <c r="K25" s="16">
        <v>0.19561244432241184</v>
      </c>
      <c r="L25" s="16">
        <v>0.16624959471189868</v>
      </c>
      <c r="M25" s="16">
        <v>0.19007376231496392</v>
      </c>
      <c r="N25" s="16">
        <v>0.1910427781949601</v>
      </c>
      <c r="O25" s="16">
        <v>0.28563977860406586</v>
      </c>
      <c r="P25" s="16">
        <v>0.1677386084770448</v>
      </c>
      <c r="Q25" s="16">
        <v>0.22023980154912587</v>
      </c>
      <c r="R25" s="16">
        <v>0.17757567092681173</v>
      </c>
      <c r="T25" s="16">
        <v>0.301038254164816</v>
      </c>
      <c r="U25" s="21">
        <v>0.21059940900936858</v>
      </c>
      <c r="V25" s="16">
        <v>0.40911709058665824</v>
      </c>
      <c r="W25" s="16">
        <v>0.3396289489982357</v>
      </c>
      <c r="X25" s="16">
        <v>0.4192239258804043</v>
      </c>
      <c r="Y25" s="16">
        <v>0.75444273323483135</v>
      </c>
      <c r="Z25" s="16">
        <v>0.64380916845908898</v>
      </c>
      <c r="AA25" s="16">
        <v>0.78747456446757791</v>
      </c>
      <c r="AB25" s="16">
        <v>0.24775852663722334</v>
      </c>
      <c r="AC25" s="16">
        <v>0.33894157825356724</v>
      </c>
      <c r="AD25" s="16">
        <v>0.17949497157817909</v>
      </c>
      <c r="AE25" s="16">
        <v>0.19744175918495963</v>
      </c>
      <c r="AF25" s="16">
        <v>0.1604159698040325</v>
      </c>
      <c r="AG25" s="16">
        <v>0.11502949689264333</v>
      </c>
      <c r="AH25" s="16">
        <v>0.14959658388407102</v>
      </c>
      <c r="AI25" s="16">
        <v>0.10069499448842184</v>
      </c>
      <c r="AJ25" s="16">
        <v>0.24324184353938988</v>
      </c>
      <c r="AL25" s="16">
        <f t="shared" si="4"/>
        <v>0.83472712729615461</v>
      </c>
      <c r="AM25" s="16">
        <f t="shared" si="4"/>
        <v>0.90862573078134667</v>
      </c>
      <c r="AN25" s="16">
        <f t="shared" si="4"/>
        <v>2.7777789579761176</v>
      </c>
      <c r="AO25" s="16">
        <f t="shared" si="4"/>
        <v>1.2394266267690712</v>
      </c>
      <c r="AP25" s="16">
        <f t="shared" si="4"/>
        <v>1.922290487687528</v>
      </c>
      <c r="AQ25" s="16">
        <f t="shared" si="4"/>
        <v>1.3952460692351487</v>
      </c>
      <c r="AR25" s="16">
        <f t="shared" si="4"/>
        <v>1.0636226889592308</v>
      </c>
      <c r="AS25" s="16">
        <f t="shared" si="4"/>
        <v>0.70875246281848303</v>
      </c>
      <c r="AT25" s="16">
        <f t="shared" si="4"/>
        <v>1.1783234180249307</v>
      </c>
      <c r="AU25" s="16">
        <f t="shared" si="4"/>
        <v>1.7327199168112117</v>
      </c>
      <c r="AV25" s="16">
        <f t="shared" si="4"/>
        <v>1.0796716340225305</v>
      </c>
      <c r="AW25" s="16">
        <f t="shared" si="4"/>
        <v>1.0387638818754295</v>
      </c>
      <c r="AX25" s="16">
        <f t="shared" si="4"/>
        <v>0.83968612328453063</v>
      </c>
      <c r="AY25" s="16">
        <f t="shared" si="4"/>
        <v>0.40270825532353205</v>
      </c>
      <c r="AZ25" s="16">
        <f t="shared" si="4"/>
        <v>0.89184347743378034</v>
      </c>
      <c r="BA25" s="16">
        <f t="shared" si="4"/>
        <v>0.45720616246542156</v>
      </c>
      <c r="BB25" s="16">
        <f t="shared" si="8"/>
        <v>1.3697926200692359</v>
      </c>
      <c r="BC25" s="19">
        <f t="shared" si="5"/>
        <v>1.1671285671078639</v>
      </c>
      <c r="BD25" s="19">
        <f t="shared" si="6"/>
        <v>0.13927876008896312</v>
      </c>
      <c r="BE25" s="19">
        <f t="shared" si="7"/>
        <v>0.61656527480456846</v>
      </c>
      <c r="BF25" s="14" t="str">
        <f t="shared" si="1"/>
        <v>Lactate</v>
      </c>
      <c r="BG25" s="16">
        <f t="shared" si="2"/>
        <v>6.7118699155936462E-2</v>
      </c>
      <c r="BH25" s="16">
        <f t="shared" si="3"/>
        <v>0.21002093855442416</v>
      </c>
    </row>
    <row r="26" spans="1:60" x14ac:dyDescent="0.2">
      <c r="A26" s="20" t="s">
        <v>66</v>
      </c>
      <c r="J26" s="16">
        <v>7.1089662974883772E-3</v>
      </c>
      <c r="K26" s="16">
        <v>1.5259605192454592E-3</v>
      </c>
      <c r="L26" s="16">
        <v>1.2348984239869993E-3</v>
      </c>
      <c r="M26" s="16">
        <v>1.7084744028497657E-3</v>
      </c>
      <c r="N26" s="16">
        <v>6.5121485288717699E-3</v>
      </c>
      <c r="O26" s="16">
        <v>2.1643906707920508E-3</v>
      </c>
      <c r="P26" s="16">
        <v>2.8000611416358879E-3</v>
      </c>
      <c r="Q26" s="16">
        <v>2.1643906707920508E-3</v>
      </c>
      <c r="R26" s="16">
        <v>2.1643906707920508E-3</v>
      </c>
      <c r="U26" s="21"/>
      <c r="AB26" s="16">
        <v>7.3843559864979931E-3</v>
      </c>
      <c r="AC26" s="16">
        <v>1.1785802939964726E-3</v>
      </c>
      <c r="AD26" s="16">
        <v>3.2757811192625046E-3</v>
      </c>
      <c r="AE26" s="16">
        <v>5.3600730525588825E-3</v>
      </c>
      <c r="AF26" s="16">
        <v>1.5428510638929645E-3</v>
      </c>
      <c r="AG26" s="16">
        <v>2.7900522478871152E-3</v>
      </c>
      <c r="AH26" s="16">
        <v>5.1524282236090312E-3</v>
      </c>
      <c r="AI26" s="16">
        <v>2.0944345854454292E-3</v>
      </c>
      <c r="AJ26" s="16">
        <v>2.3021705229234459E-3</v>
      </c>
      <c r="AL26" s="16"/>
      <c r="AM26" s="16"/>
      <c r="AN26" s="16"/>
      <c r="AO26" s="16"/>
      <c r="AP26" s="16"/>
      <c r="AQ26" s="16"/>
      <c r="AR26" s="16"/>
      <c r="AS26" s="16"/>
      <c r="AT26" s="16">
        <f t="shared" si="4"/>
        <v>1.0387383590645116</v>
      </c>
      <c r="AU26" s="16">
        <f t="shared" si="4"/>
        <v>0.77235307148001742</v>
      </c>
      <c r="AV26" s="16">
        <f t="shared" si="4"/>
        <v>2.6526725240172397</v>
      </c>
      <c r="AW26" s="16">
        <f t="shared" si="4"/>
        <v>3.1373446647009668</v>
      </c>
      <c r="AX26" s="16">
        <f t="shared" si="4"/>
        <v>0.23691889966156279</v>
      </c>
      <c r="AY26" s="16">
        <f t="shared" si="4"/>
        <v>1.2890705386685601</v>
      </c>
      <c r="AZ26" s="16">
        <f t="shared" si="4"/>
        <v>1.8401127557517594</v>
      </c>
      <c r="BA26" s="16">
        <f t="shared" si="4"/>
        <v>0.96767862369272672</v>
      </c>
      <c r="BB26" s="16">
        <f t="shared" si="8"/>
        <v>1.0636575706921594</v>
      </c>
      <c r="BC26" s="19">
        <f t="shared" si="5"/>
        <v>1.4442830008588339</v>
      </c>
      <c r="BD26" s="19">
        <f t="shared" si="6"/>
        <v>0.31075952989532835</v>
      </c>
      <c r="BE26" s="19">
        <f t="shared" si="7"/>
        <v>0.62421974340817088</v>
      </c>
      <c r="BF26" s="14" t="str">
        <f t="shared" si="1"/>
        <v>3-Hydroxybutyrate</v>
      </c>
      <c r="BG26" s="16">
        <f t="shared" si="2"/>
        <v>0.15965229965270888</v>
      </c>
      <c r="BH26" s="16">
        <f t="shared" si="3"/>
        <v>0.2046624991797846</v>
      </c>
    </row>
    <row r="27" spans="1:60" x14ac:dyDescent="0.2">
      <c r="A27" s="20" t="s">
        <v>67</v>
      </c>
      <c r="B27" s="16">
        <v>2.2268627917649062</v>
      </c>
      <c r="C27" s="16">
        <v>2.06516731791592</v>
      </c>
      <c r="D27" s="16">
        <v>1.503096210714864</v>
      </c>
      <c r="E27" s="16">
        <v>1.7656645607926229</v>
      </c>
      <c r="F27" s="16">
        <v>1.2685154054805481</v>
      </c>
      <c r="G27" s="16">
        <v>1.2640144185788842</v>
      </c>
      <c r="H27" s="16">
        <v>1.8526908653769936</v>
      </c>
      <c r="I27" s="16">
        <v>2.8131421883615269</v>
      </c>
      <c r="J27" s="16">
        <v>0.32869617996336253</v>
      </c>
      <c r="K27" s="16">
        <v>0.12493711811496398</v>
      </c>
      <c r="L27" s="16">
        <v>0.46652116942367883</v>
      </c>
      <c r="M27" s="16">
        <v>0.21783325567305156</v>
      </c>
      <c r="N27" s="16">
        <v>0.33467509280497743</v>
      </c>
      <c r="O27" s="16">
        <v>0.12164367940864292</v>
      </c>
      <c r="P27" s="16">
        <v>0.14198374020260129</v>
      </c>
      <c r="Q27" s="16">
        <v>0.34193601332289425</v>
      </c>
      <c r="R27" s="16">
        <v>0.34364318489954226</v>
      </c>
      <c r="T27" s="16">
        <v>1.0954585098146947</v>
      </c>
      <c r="U27" s="21">
        <v>1.3479390646321359</v>
      </c>
      <c r="V27" s="16">
        <v>1.4351784847847775</v>
      </c>
      <c r="W27" s="16">
        <v>1.0730239965793931</v>
      </c>
      <c r="X27" s="16">
        <v>3.2678675035795073</v>
      </c>
      <c r="Y27" s="16">
        <v>1.2570589563395296</v>
      </c>
      <c r="Z27" s="16">
        <v>1.2112619346088005</v>
      </c>
      <c r="AA27" s="16">
        <v>3.130121177941624</v>
      </c>
      <c r="AB27" s="16">
        <v>0.35669534520277552</v>
      </c>
      <c r="AC27" s="16">
        <v>0.22324648446999679</v>
      </c>
      <c r="AD27" s="16">
        <v>0.21648192901771332</v>
      </c>
      <c r="AE27" s="16">
        <v>0.33079917953736149</v>
      </c>
      <c r="AF27" s="16">
        <v>0.31295505979338373</v>
      </c>
      <c r="AG27" s="16">
        <v>0.20729668862432896</v>
      </c>
      <c r="AH27" s="16">
        <v>0.17351763482081597</v>
      </c>
      <c r="AI27" s="16">
        <v>0.19410922634210953</v>
      </c>
      <c r="AJ27" s="16">
        <v>0.38431156166300978</v>
      </c>
      <c r="AL27" s="16">
        <f t="shared" si="4"/>
        <v>0.49192905547022325</v>
      </c>
      <c r="AM27" s="16">
        <f t="shared" si="4"/>
        <v>0.65270210938279771</v>
      </c>
      <c r="AN27" s="16">
        <f t="shared" si="4"/>
        <v>0.9548147846784969</v>
      </c>
      <c r="AO27" s="16">
        <f t="shared" si="4"/>
        <v>0.60771678857149558</v>
      </c>
      <c r="AP27" s="16">
        <f t="shared" si="4"/>
        <v>2.5761354489357191</v>
      </c>
      <c r="AQ27" s="16">
        <f t="shared" si="4"/>
        <v>0.99449732365618537</v>
      </c>
      <c r="AR27" s="16">
        <f t="shared" si="4"/>
        <v>0.65378523597477101</v>
      </c>
      <c r="AS27" s="16">
        <f t="shared" si="4"/>
        <v>1.1126779125817017</v>
      </c>
      <c r="AT27" s="16">
        <f t="shared" si="4"/>
        <v>1.085182508791352</v>
      </c>
      <c r="AU27" s="16">
        <f t="shared" si="4"/>
        <v>1.7868707701787312</v>
      </c>
      <c r="AV27" s="16">
        <f t="shared" si="4"/>
        <v>0.46403452448930932</v>
      </c>
      <c r="AW27" s="16">
        <f t="shared" si="4"/>
        <v>1.5185889707945319</v>
      </c>
      <c r="AX27" s="16">
        <f t="shared" si="4"/>
        <v>0.93510113695777641</v>
      </c>
      <c r="AY27" s="16">
        <f t="shared" si="4"/>
        <v>1.704130371853914</v>
      </c>
      <c r="AZ27" s="16">
        <f t="shared" si="4"/>
        <v>1.2220951115474061</v>
      </c>
      <c r="BA27" s="16">
        <f t="shared" si="4"/>
        <v>0.5676770471053304</v>
      </c>
      <c r="BB27" s="16">
        <f t="shared" si="8"/>
        <v>1.1183447789757743</v>
      </c>
      <c r="BC27" s="19">
        <f t="shared" si="5"/>
        <v>1.0850755223497364</v>
      </c>
      <c r="BD27" s="19">
        <f t="shared" si="6"/>
        <v>0.13505570836510081</v>
      </c>
      <c r="BE27" s="19">
        <f t="shared" si="7"/>
        <v>0.72562840951809926</v>
      </c>
      <c r="BF27" s="14" t="str">
        <f t="shared" si="1"/>
        <v>Succinate</v>
      </c>
      <c r="BG27" s="16">
        <f t="shared" si="2"/>
        <v>3.5459966570082657E-2</v>
      </c>
      <c r="BH27" s="16">
        <f t="shared" si="3"/>
        <v>0.13928572228835157</v>
      </c>
    </row>
    <row r="28" spans="1:60" x14ac:dyDescent="0.2">
      <c r="A28" s="20" t="s">
        <v>68</v>
      </c>
      <c r="B28" s="16">
        <v>9.5950912566569388E-2</v>
      </c>
      <c r="C28" s="16">
        <v>7.8164345705201504E-2</v>
      </c>
      <c r="D28" s="16">
        <v>5.8369488958322557E-2</v>
      </c>
      <c r="E28" s="16">
        <v>8.1894679297573839E-2</v>
      </c>
      <c r="F28" s="16">
        <v>0.13064937356723089</v>
      </c>
      <c r="G28" s="16">
        <v>9.0286252535533906E-2</v>
      </c>
      <c r="H28" s="16">
        <v>9.1048422943068502E-2</v>
      </c>
      <c r="I28" s="16">
        <v>0.12629208209450105</v>
      </c>
      <c r="J28" s="16">
        <v>0.29922326598294757</v>
      </c>
      <c r="K28" s="16">
        <v>0.47765910815580209</v>
      </c>
      <c r="L28" s="16">
        <v>0.20340446476826965</v>
      </c>
      <c r="M28" s="16">
        <v>0.37785992886263803</v>
      </c>
      <c r="N28" s="16">
        <v>0.21413313581407697</v>
      </c>
      <c r="O28" s="16">
        <v>0.3217152500254673</v>
      </c>
      <c r="P28" s="16">
        <v>0.18780852681049473</v>
      </c>
      <c r="Q28" s="16">
        <v>0.22656949197683063</v>
      </c>
      <c r="R28" s="16">
        <v>0.21293241359634948</v>
      </c>
      <c r="T28" s="16">
        <v>7.7628946692044495E-2</v>
      </c>
      <c r="U28" s="21">
        <v>8.7523384208766944E-2</v>
      </c>
      <c r="V28" s="16">
        <v>0.11952410560670665</v>
      </c>
      <c r="W28" s="16">
        <v>8.1191535059774722E-2</v>
      </c>
      <c r="X28" s="16">
        <v>8.3462940623419829E-2</v>
      </c>
      <c r="Y28" s="16">
        <v>9.3975088195363501E-2</v>
      </c>
      <c r="Z28" s="16">
        <v>6.0216950564489523E-2</v>
      </c>
      <c r="AA28" s="16">
        <v>0.13776886286189638</v>
      </c>
      <c r="AB28" s="16">
        <v>0.21714841120242279</v>
      </c>
      <c r="AC28" s="16">
        <v>0.14010362835898804</v>
      </c>
      <c r="AD28" s="16">
        <v>0.31950446189530368</v>
      </c>
      <c r="AE28" s="16">
        <v>0.45909166897756293</v>
      </c>
      <c r="AF28" s="16">
        <v>0.46197264138224065</v>
      </c>
      <c r="AG28" s="16">
        <v>0.24541181842327808</v>
      </c>
      <c r="AH28" s="16">
        <v>0.21528875097482789</v>
      </c>
      <c r="AI28" s="16">
        <v>0.2439600788475583</v>
      </c>
      <c r="AJ28" s="16">
        <v>0.19581052822399223</v>
      </c>
      <c r="AL28" s="16">
        <f t="shared" si="4"/>
        <v>0.80904855009259691</v>
      </c>
      <c r="AM28" s="16">
        <f t="shared" si="4"/>
        <v>1.1197353911061094</v>
      </c>
      <c r="AN28" s="16">
        <f t="shared" si="4"/>
        <v>2.0477154715548425</v>
      </c>
      <c r="AO28" s="16">
        <f t="shared" si="4"/>
        <v>0.99141404247711673</v>
      </c>
      <c r="AP28" s="16">
        <f t="shared" si="4"/>
        <v>0.63883154082228044</v>
      </c>
      <c r="AQ28" s="16">
        <f t="shared" si="4"/>
        <v>1.0408571134168825</v>
      </c>
      <c r="AR28" s="16">
        <f t="shared" si="4"/>
        <v>0.66137280161505341</v>
      </c>
      <c r="AS28" s="16">
        <f t="shared" si="4"/>
        <v>1.090874903454419</v>
      </c>
      <c r="AT28" s="16">
        <f t="shared" si="4"/>
        <v>0.7257069749876931</v>
      </c>
      <c r="AU28" s="16">
        <f t="shared" si="4"/>
        <v>0.2933130049585263</v>
      </c>
      <c r="AV28" s="16">
        <f t="shared" si="4"/>
        <v>1.5707839169572899</v>
      </c>
      <c r="AW28" s="16">
        <f t="shared" si="4"/>
        <v>1.2149784454769608</v>
      </c>
      <c r="AX28" s="16">
        <f t="shared" si="4"/>
        <v>2.1574084721915834</v>
      </c>
      <c r="AY28" s="16">
        <f t="shared" si="4"/>
        <v>0.76282308160353307</v>
      </c>
      <c r="AZ28" s="16">
        <f t="shared" si="4"/>
        <v>1.1463204287420967</v>
      </c>
      <c r="BA28" s="16">
        <f t="shared" si="4"/>
        <v>1.0767560836147616</v>
      </c>
      <c r="BB28" s="16">
        <f t="shared" si="8"/>
        <v>0.91959004698638891</v>
      </c>
      <c r="BC28" s="19">
        <f t="shared" si="5"/>
        <v>1.0745606041210665</v>
      </c>
      <c r="BD28" s="19">
        <f t="shared" si="6"/>
        <v>0.11640097065883691</v>
      </c>
      <c r="BE28" s="19">
        <f t="shared" si="7"/>
        <v>0.94378261882293291</v>
      </c>
      <c r="BF28" s="14" t="str">
        <f t="shared" si="1"/>
        <v>Erythrose-4-Phosphate</v>
      </c>
      <c r="BG28" s="16">
        <f t="shared" si="2"/>
        <v>3.1230914283613118E-2</v>
      </c>
      <c r="BH28" s="16">
        <f t="shared" si="3"/>
        <v>2.5128025105802875E-2</v>
      </c>
    </row>
    <row r="29" spans="1:60" x14ac:dyDescent="0.2">
      <c r="A29" s="20" t="s">
        <v>69</v>
      </c>
      <c r="B29" s="16">
        <v>6.171065428933707E-3</v>
      </c>
      <c r="C29" s="16">
        <v>5.7693119016253118E-3</v>
      </c>
      <c r="D29" s="16">
        <v>4.0153062978605363E-3</v>
      </c>
      <c r="E29" s="16">
        <v>3.6259056881030103E-3</v>
      </c>
      <c r="F29" s="16">
        <v>4.717645974987178E-2</v>
      </c>
      <c r="G29" s="16">
        <v>3.021157935819278E-2</v>
      </c>
      <c r="H29" s="16">
        <v>2.120293705021729E-2</v>
      </c>
      <c r="I29" s="16">
        <v>4.25009371032379E-2</v>
      </c>
      <c r="J29" s="16">
        <v>1.4357722732734082</v>
      </c>
      <c r="K29" s="16">
        <v>2.9404230456678029</v>
      </c>
      <c r="L29" s="16">
        <v>1.4252333169655651</v>
      </c>
      <c r="M29" s="16">
        <v>3.0971010748639576</v>
      </c>
      <c r="N29" s="16">
        <v>1.8156888959438622</v>
      </c>
      <c r="O29" s="16">
        <v>4.0437636558179113</v>
      </c>
      <c r="P29" s="16">
        <v>2.0914716573926655</v>
      </c>
      <c r="Q29" s="16">
        <v>2.2038333137351382</v>
      </c>
      <c r="R29" s="16">
        <v>1.3834773904260229</v>
      </c>
      <c r="T29" s="16">
        <v>5.3752747895203217E-3</v>
      </c>
      <c r="U29" s="21">
        <v>1.9579097793360881E-3</v>
      </c>
      <c r="V29" s="16">
        <v>4.2087819965674058E-3</v>
      </c>
      <c r="W29" s="16">
        <v>4.4339947139986711E-3</v>
      </c>
      <c r="X29" s="16">
        <v>2.4545349688023049E-2</v>
      </c>
      <c r="Y29" s="16">
        <v>2.8100605719876975E-2</v>
      </c>
      <c r="Z29" s="16">
        <v>2.2830171002907722E-2</v>
      </c>
      <c r="AA29" s="16">
        <v>4.6405489441603782E-2</v>
      </c>
      <c r="AB29" s="16">
        <v>1.6526847106656122</v>
      </c>
      <c r="AC29" s="16">
        <v>1.0778578243945538</v>
      </c>
      <c r="AD29" s="16">
        <v>2.1585189390368891</v>
      </c>
      <c r="AE29" s="16">
        <v>3.1894116004344983</v>
      </c>
      <c r="AF29" s="16">
        <v>3.7594389041522964</v>
      </c>
      <c r="AG29" s="16">
        <v>2.3915242076011261</v>
      </c>
      <c r="AH29" s="16">
        <v>1.9269189776758715</v>
      </c>
      <c r="AI29" s="16">
        <v>1.8010048362074507</v>
      </c>
      <c r="AJ29" s="16">
        <v>1.5688880258244418</v>
      </c>
      <c r="AL29" s="16">
        <f t="shared" si="4"/>
        <v>0.87104485464013481</v>
      </c>
      <c r="AM29" s="16">
        <f t="shared" si="4"/>
        <v>0.33936625592811376</v>
      </c>
      <c r="AN29" s="16">
        <f t="shared" si="4"/>
        <v>1.0481845429351078</v>
      </c>
      <c r="AO29" s="16">
        <f t="shared" si="4"/>
        <v>1.2228654287802048</v>
      </c>
      <c r="AP29" s="16">
        <f t="shared" si="4"/>
        <v>0.52028808049950714</v>
      </c>
      <c r="AQ29" s="16">
        <f t="shared" si="4"/>
        <v>0.93012700152852645</v>
      </c>
      <c r="AR29" s="16">
        <f t="shared" si="4"/>
        <v>1.0767456861677451</v>
      </c>
      <c r="AS29" s="16">
        <f t="shared" si="4"/>
        <v>1.0918697940443391</v>
      </c>
      <c r="AT29" s="16">
        <f t="shared" si="4"/>
        <v>1.1510771878173038</v>
      </c>
      <c r="AU29" s="16">
        <f t="shared" si="4"/>
        <v>0.36656556136797663</v>
      </c>
      <c r="AV29" s="16">
        <f t="shared" si="4"/>
        <v>1.5145021613952636</v>
      </c>
      <c r="AW29" s="16">
        <f t="shared" si="4"/>
        <v>1.0298054610873801</v>
      </c>
      <c r="AX29" s="16">
        <f t="shared" si="4"/>
        <v>2.0705303163722886</v>
      </c>
      <c r="AY29" s="16">
        <f t="shared" si="4"/>
        <v>0.59141048071895896</v>
      </c>
      <c r="AZ29" s="16">
        <f t="shared" si="4"/>
        <v>0.92132206088705326</v>
      </c>
      <c r="BA29" s="16">
        <f t="shared" si="4"/>
        <v>0.81721463460185251</v>
      </c>
      <c r="BB29" s="16">
        <f t="shared" si="8"/>
        <v>1.1340178283226763</v>
      </c>
      <c r="BC29" s="19">
        <f t="shared" si="5"/>
        <v>0.98217278453496659</v>
      </c>
      <c r="BD29" s="19">
        <f t="shared" si="6"/>
        <v>0.10162641476750657</v>
      </c>
      <c r="BE29" s="19">
        <f t="shared" si="7"/>
        <v>0.78589434108681533</v>
      </c>
      <c r="BF29" s="14" t="str">
        <f t="shared" si="1"/>
        <v>Glucose-1-Phosphate</v>
      </c>
      <c r="BG29" s="16">
        <f t="shared" si="2"/>
        <v>-7.812104097757626E-3</v>
      </c>
      <c r="BH29" s="16">
        <f t="shared" si="3"/>
        <v>0.10463583839754781</v>
      </c>
    </row>
    <row r="30" spans="1:60" x14ac:dyDescent="0.2">
      <c r="A30" s="20" t="s">
        <v>70</v>
      </c>
      <c r="B30" s="16">
        <v>1.3414254020703148E-3</v>
      </c>
      <c r="C30" s="16">
        <v>1.0804912353978241E-3</v>
      </c>
      <c r="D30" s="16">
        <v>1.4856740258201108E-3</v>
      </c>
      <c r="E30" s="16">
        <v>2.1389501029855187E-3</v>
      </c>
      <c r="F30" s="16">
        <v>3.9001481416203007E-2</v>
      </c>
      <c r="G30" s="16">
        <v>7.5967620668336525E-2</v>
      </c>
      <c r="H30" s="16">
        <v>0.16815018970546922</v>
      </c>
      <c r="I30" s="16">
        <v>0.20183330440501718</v>
      </c>
      <c r="J30" s="16">
        <v>1.0526314524214935</v>
      </c>
      <c r="K30" s="16">
        <v>0.74162320084606181</v>
      </c>
      <c r="L30" s="16">
        <v>0.61800589785260795</v>
      </c>
      <c r="M30" s="16">
        <v>1.2300899860239789</v>
      </c>
      <c r="N30" s="16">
        <v>1.4112701812471775</v>
      </c>
      <c r="O30" s="16">
        <v>9.7231490695308329E-2</v>
      </c>
      <c r="P30" s="16">
        <v>0.1056890326401615</v>
      </c>
      <c r="Q30" s="16">
        <v>0.44616098140281402</v>
      </c>
      <c r="R30" s="16">
        <v>0.10056253528360935</v>
      </c>
      <c r="T30" s="16">
        <v>2.2851333727260921E-3</v>
      </c>
      <c r="U30" s="21">
        <v>4.5314251523846557E-4</v>
      </c>
      <c r="V30" s="16">
        <v>2.4877093269505242E-3</v>
      </c>
      <c r="W30" s="16">
        <v>1.6778600951147247E-3</v>
      </c>
      <c r="X30" s="16">
        <v>0.11879582942892174</v>
      </c>
      <c r="Y30" s="16">
        <v>0.11864519918775099</v>
      </c>
      <c r="Z30" s="16">
        <v>0.1363903007903132</v>
      </c>
      <c r="AA30" s="16">
        <v>0.1569094667585994</v>
      </c>
      <c r="AB30" s="16">
        <v>0.83307626239358812</v>
      </c>
      <c r="AC30" s="16">
        <v>1.6687642512276126</v>
      </c>
      <c r="AD30" s="16">
        <v>0.63380237767016911</v>
      </c>
      <c r="AE30" s="16">
        <v>1.1939904670410575</v>
      </c>
      <c r="AF30" s="16">
        <v>1.3177498437342083</v>
      </c>
      <c r="AG30" s="16">
        <v>4.7749386745002349E-2</v>
      </c>
      <c r="AH30" s="16">
        <v>3.9392472839651867E-2</v>
      </c>
      <c r="AI30" s="16">
        <v>2.1305349085340531E-2</v>
      </c>
      <c r="AJ30" s="16">
        <v>0.19786368710803659</v>
      </c>
      <c r="AL30" s="16">
        <f t="shared" si="4"/>
        <v>1.7035113314533088</v>
      </c>
      <c r="AM30" s="16">
        <f t="shared" si="4"/>
        <v>0.41938564644776954</v>
      </c>
      <c r="AN30" s="16">
        <f t="shared" si="4"/>
        <v>1.6744651139588156</v>
      </c>
      <c r="AO30" s="16">
        <f t="shared" si="4"/>
        <v>0.78443162034158231</v>
      </c>
      <c r="AP30" s="16">
        <f t="shared" si="4"/>
        <v>3.0459312086429744</v>
      </c>
      <c r="AQ30" s="16">
        <f t="shared" si="4"/>
        <v>1.5617864314289702</v>
      </c>
      <c r="AR30" s="16">
        <f t="shared" si="4"/>
        <v>0.81112189661643297</v>
      </c>
      <c r="AS30" s="16">
        <f t="shared" si="4"/>
        <v>0.77742108628281936</v>
      </c>
      <c r="AT30" s="16">
        <f t="shared" si="4"/>
        <v>0.7914225444025671</v>
      </c>
      <c r="AU30" s="16">
        <f t="shared" si="4"/>
        <v>2.2501510865947099</v>
      </c>
      <c r="AV30" s="16">
        <f t="shared" si="4"/>
        <v>1.0255604030195333</v>
      </c>
      <c r="AW30" s="16">
        <f t="shared" si="4"/>
        <v>0.97065294458691931</v>
      </c>
      <c r="AX30" s="16">
        <f t="shared" si="4"/>
        <v>0.93373321511666696</v>
      </c>
      <c r="AY30" s="16">
        <f t="shared" si="4"/>
        <v>0.49108973238550152</v>
      </c>
      <c r="AZ30" s="16">
        <f t="shared" si="4"/>
        <v>0.37272053547666639</v>
      </c>
      <c r="BA30" s="16">
        <f t="shared" si="4"/>
        <v>4.7752604941724189E-2</v>
      </c>
      <c r="BB30" s="16">
        <f t="shared" si="8"/>
        <v>1.9675686034567021</v>
      </c>
      <c r="BC30" s="19">
        <f t="shared" si="5"/>
        <v>1.1546297650090391</v>
      </c>
      <c r="BD30" s="19">
        <f t="shared" si="6"/>
        <v>0.18807572607655113</v>
      </c>
      <c r="BE30" s="19">
        <f t="shared" si="7"/>
        <v>0.85914287837357106</v>
      </c>
      <c r="BF30" s="14" t="str">
        <f t="shared" si="1"/>
        <v>Ribose-5-Phosphate</v>
      </c>
      <c r="BG30" s="16">
        <f t="shared" si="2"/>
        <v>6.2442748912273929E-2</v>
      </c>
      <c r="BH30" s="16">
        <f t="shared" si="3"/>
        <v>6.5934605517687511E-2</v>
      </c>
    </row>
    <row r="31" spans="1:60" x14ac:dyDescent="0.2">
      <c r="A31" s="20" t="s">
        <v>71</v>
      </c>
      <c r="B31" s="16">
        <v>8.0519921016353746E-3</v>
      </c>
      <c r="C31" s="16">
        <v>6.8270142339181984E-3</v>
      </c>
      <c r="D31" s="16">
        <v>2.2802647886149279E-3</v>
      </c>
      <c r="E31" s="16">
        <v>4.6084167200653907E-3</v>
      </c>
      <c r="F31" s="16">
        <v>4.1445627137299219E-2</v>
      </c>
      <c r="G31" s="16">
        <v>5.5896676822437805E-2</v>
      </c>
      <c r="H31" s="16">
        <v>7.2136984851440142E-2</v>
      </c>
      <c r="I31" s="16">
        <v>9.6628022749336615E-2</v>
      </c>
      <c r="J31" s="16">
        <v>7.9124111142303916E-2</v>
      </c>
      <c r="K31" s="16">
        <v>0.10518268329995716</v>
      </c>
      <c r="L31" s="16">
        <v>6.1340058195385058E-2</v>
      </c>
      <c r="M31" s="16">
        <v>6.2290613970470518E-2</v>
      </c>
      <c r="N31" s="16">
        <v>7.0382653664481279E-2</v>
      </c>
      <c r="O31" s="16">
        <v>0.14924712251422234</v>
      </c>
      <c r="P31" s="16">
        <v>0.1075866699171905</v>
      </c>
      <c r="Q31" s="16">
        <v>0.17005006110176915</v>
      </c>
      <c r="R31" s="16">
        <v>0.12486199239832979</v>
      </c>
      <c r="T31" s="16">
        <v>4.7971722586454008E-3</v>
      </c>
      <c r="U31" s="21">
        <v>6.0147040257287482E-3</v>
      </c>
      <c r="V31" s="16">
        <v>9.0930725053771002E-3</v>
      </c>
      <c r="W31" s="16">
        <v>7.2382534865820863E-3</v>
      </c>
      <c r="X31" s="16">
        <v>6.0197039815139929E-2</v>
      </c>
      <c r="Y31" s="16">
        <v>6.1642383232078275E-2</v>
      </c>
      <c r="Z31" s="16">
        <v>6.2497273402707332E-2</v>
      </c>
      <c r="AA31" s="16">
        <v>8.2461409671014313E-2</v>
      </c>
      <c r="AB31" s="16">
        <v>7.5390426329294075E-2</v>
      </c>
      <c r="AC31" s="16">
        <v>3.429029356859014E-2</v>
      </c>
      <c r="AD31" s="16">
        <v>6.1243523144079395E-2</v>
      </c>
      <c r="AE31" s="16">
        <v>9.4821359627769372E-2</v>
      </c>
      <c r="AF31" s="16">
        <v>5.9140873214877293E-2</v>
      </c>
      <c r="AG31" s="16">
        <v>0.10297930992757807</v>
      </c>
      <c r="AH31" s="16">
        <v>0.11388412596536311</v>
      </c>
      <c r="AI31" s="16">
        <v>0.11694268003305634</v>
      </c>
      <c r="AJ31" s="16">
        <v>0.12344584531885121</v>
      </c>
      <c r="AL31" s="16">
        <f t="shared" si="4"/>
        <v>0.5957745857290504</v>
      </c>
      <c r="AM31" s="16">
        <f t="shared" si="4"/>
        <v>0.88101530473545764</v>
      </c>
      <c r="AN31" s="16">
        <f t="shared" si="4"/>
        <v>3.9877265792892365</v>
      </c>
      <c r="AO31" s="16">
        <f t="shared" si="4"/>
        <v>1.5706594967998857</v>
      </c>
      <c r="AP31" s="16">
        <f t="shared" si="4"/>
        <v>1.4524340436621184</v>
      </c>
      <c r="AQ31" s="16">
        <f t="shared" si="4"/>
        <v>1.1027915564263751</v>
      </c>
      <c r="AR31" s="16">
        <f t="shared" si="4"/>
        <v>0.86636936006425891</v>
      </c>
      <c r="AS31" s="16">
        <f t="shared" si="4"/>
        <v>0.85339022081542526</v>
      </c>
      <c r="AT31" s="16">
        <f t="shared" si="4"/>
        <v>0.95281230008012541</v>
      </c>
      <c r="AU31" s="16">
        <f t="shared" si="4"/>
        <v>0.3260070240916178</v>
      </c>
      <c r="AV31" s="16">
        <f t="shared" si="4"/>
        <v>0.99842623150114773</v>
      </c>
      <c r="AW31" s="16">
        <f t="shared" si="4"/>
        <v>1.5222415318095979</v>
      </c>
      <c r="AX31" s="16">
        <f t="shared" si="4"/>
        <v>0.84027626319413462</v>
      </c>
      <c r="AY31" s="16">
        <f t="shared" si="4"/>
        <v>0.68999192877413618</v>
      </c>
      <c r="AZ31" s="16">
        <f t="shared" si="4"/>
        <v>1.0585337946886892</v>
      </c>
      <c r="BA31" s="16">
        <f t="shared" si="4"/>
        <v>0.68769560725456103</v>
      </c>
      <c r="BB31" s="16">
        <f t="shared" si="8"/>
        <v>0.98865830143923339</v>
      </c>
      <c r="BC31" s="19">
        <f t="shared" si="5"/>
        <v>1.1396943606091208</v>
      </c>
      <c r="BD31" s="19">
        <f t="shared" si="6"/>
        <v>0.1946388328604288</v>
      </c>
      <c r="BE31" s="19">
        <f t="shared" si="7"/>
        <v>0.20373293901766926</v>
      </c>
      <c r="BF31" s="14" t="str">
        <f t="shared" si="1"/>
        <v>Sedoheptulose-7-Phosphate</v>
      </c>
      <c r="BG31" s="16">
        <f t="shared" si="2"/>
        <v>5.6788399320798912E-2</v>
      </c>
      <c r="BH31" s="16">
        <f t="shared" si="3"/>
        <v>0.69093874970806346</v>
      </c>
    </row>
    <row r="32" spans="1:60" x14ac:dyDescent="0.2">
      <c r="A32" s="20" t="s">
        <v>72</v>
      </c>
      <c r="B32" s="16">
        <v>1.7919491482393368</v>
      </c>
      <c r="C32" s="16">
        <v>1.7919491482393368</v>
      </c>
      <c r="D32" s="16">
        <v>1.7919491482393368</v>
      </c>
      <c r="E32" s="16">
        <v>1.7919491482393368</v>
      </c>
      <c r="F32" s="16">
        <v>0.12504169406421337</v>
      </c>
      <c r="G32" s="16">
        <v>6.5307192179619958E-2</v>
      </c>
      <c r="H32" s="16">
        <v>6.924938089019024E-2</v>
      </c>
      <c r="I32" s="16">
        <v>0.1020570970451308</v>
      </c>
      <c r="J32" s="16">
        <v>1.7919491482393368</v>
      </c>
      <c r="K32" s="16">
        <v>3.3689864089247097</v>
      </c>
      <c r="L32" s="16">
        <v>1.5194925542787716</v>
      </c>
      <c r="M32" s="16">
        <v>3.4827998012360264</v>
      </c>
      <c r="N32" s="16">
        <v>1.9478895712112945</v>
      </c>
      <c r="O32" s="16">
        <v>4.9643646910630768</v>
      </c>
      <c r="P32" s="16">
        <v>2.2040141974906566</v>
      </c>
      <c r="Q32" s="16">
        <v>2.8934581132981916</v>
      </c>
      <c r="R32" s="16">
        <v>1.5629138317422095</v>
      </c>
      <c r="T32" s="16">
        <v>1.8305767766182444</v>
      </c>
      <c r="U32" s="21">
        <v>1.8305767766182444</v>
      </c>
      <c r="V32" s="16">
        <v>1.8305767766182444</v>
      </c>
      <c r="W32" s="16">
        <v>1.8305767766182444</v>
      </c>
      <c r="X32" s="16">
        <v>4.438973721037489E-2</v>
      </c>
      <c r="Y32" s="16">
        <v>6.7182081335541502E-2</v>
      </c>
      <c r="Z32" s="16">
        <v>6.3467679629228113E-2</v>
      </c>
      <c r="AA32" s="16">
        <v>7.4354624049120618E-2</v>
      </c>
      <c r="AB32" s="16">
        <v>1.7998069799437362</v>
      </c>
      <c r="AC32" s="16">
        <v>1.3035169038113146</v>
      </c>
      <c r="AD32" s="16">
        <v>2.7843696079918265</v>
      </c>
      <c r="AE32" s="16">
        <v>3.6435721203542735</v>
      </c>
      <c r="AF32" s="16">
        <v>4.2800406826150255</v>
      </c>
      <c r="AG32" s="16">
        <v>2.859054354503213</v>
      </c>
      <c r="AH32" s="16">
        <v>2.3639522314562509</v>
      </c>
      <c r="AI32" s="16">
        <v>2.0704730614948477</v>
      </c>
      <c r="AJ32" s="16">
        <v>1.8305767766182444</v>
      </c>
      <c r="AL32" s="16">
        <f t="shared" si="4"/>
        <v>1.0215562078962235</v>
      </c>
      <c r="AM32" s="16">
        <f t="shared" si="4"/>
        <v>1.0215562078962235</v>
      </c>
      <c r="AN32" s="16">
        <f t="shared" si="4"/>
        <v>1.0215562078962235</v>
      </c>
      <c r="AO32" s="16">
        <f t="shared" si="4"/>
        <v>1.0215562078962235</v>
      </c>
      <c r="AP32" s="16">
        <f t="shared" si="4"/>
        <v>0.35499948671184173</v>
      </c>
      <c r="AQ32" s="16">
        <f t="shared" si="4"/>
        <v>1.0287087699432074</v>
      </c>
      <c r="AR32" s="16">
        <f t="shared" si="4"/>
        <v>0.91650898265602898</v>
      </c>
      <c r="AS32" s="16">
        <f t="shared" si="4"/>
        <v>0.72855907332186964</v>
      </c>
      <c r="AT32" s="16">
        <f t="shared" si="4"/>
        <v>1.0043850751636116</v>
      </c>
      <c r="AU32" s="16">
        <f t="shared" si="4"/>
        <v>0.38691664067216058</v>
      </c>
      <c r="AV32" s="16">
        <f t="shared" si="4"/>
        <v>1.8324338609960678</v>
      </c>
      <c r="AW32" s="16">
        <f t="shared" si="4"/>
        <v>1.046161803231179</v>
      </c>
      <c r="AX32" s="16">
        <f t="shared" si="4"/>
        <v>2.1972707004912415</v>
      </c>
      <c r="AY32" s="16">
        <f t="shared" si="4"/>
        <v>0.57591545593943272</v>
      </c>
      <c r="AZ32" s="16">
        <f t="shared" si="4"/>
        <v>1.0725666985937246</v>
      </c>
      <c r="BA32" s="16">
        <f t="shared" si="4"/>
        <v>0.71557042833247009</v>
      </c>
      <c r="BB32" s="16">
        <f t="shared" si="8"/>
        <v>1.171258926397539</v>
      </c>
      <c r="BC32" s="19">
        <f t="shared" si="5"/>
        <v>1.0069106314138392</v>
      </c>
      <c r="BD32" s="19">
        <f t="shared" si="6"/>
        <v>0.11011884678694386</v>
      </c>
      <c r="BE32" s="19">
        <f t="shared" si="7"/>
        <v>0.85863908973396696</v>
      </c>
      <c r="BF32" s="14" t="str">
        <f t="shared" si="1"/>
        <v>Glucose-6-Phosphate</v>
      </c>
      <c r="BG32" s="16">
        <f t="shared" si="2"/>
        <v>2.9909263568247604E-3</v>
      </c>
      <c r="BH32" s="16">
        <f t="shared" si="3"/>
        <v>6.6189344054429292E-2</v>
      </c>
    </row>
    <row r="33" spans="1:60" x14ac:dyDescent="0.2">
      <c r="A33" s="20" t="s">
        <v>73</v>
      </c>
      <c r="B33" s="16">
        <v>6.2734703405992256E-2</v>
      </c>
      <c r="C33" s="16">
        <v>2.6276170339620902E-2</v>
      </c>
      <c r="D33" s="16">
        <v>1.9236566827210769E-2</v>
      </c>
      <c r="E33" s="16">
        <v>1.399794448430865E-2</v>
      </c>
      <c r="F33" s="16">
        <v>0.11870935219609352</v>
      </c>
      <c r="G33" s="16">
        <v>4.8097872181163188E-2</v>
      </c>
      <c r="H33" s="16">
        <v>3.7906250533709322E-2</v>
      </c>
      <c r="I33" s="16">
        <v>6.9405650586719755E-2</v>
      </c>
      <c r="J33" s="16">
        <v>1.468271480669723</v>
      </c>
      <c r="K33" s="16">
        <v>2.8379367119746335</v>
      </c>
      <c r="L33" s="16">
        <v>1.2872863768684557</v>
      </c>
      <c r="M33" s="16">
        <v>2.7425901610657792</v>
      </c>
      <c r="N33" s="16">
        <v>1.6009351270726841</v>
      </c>
      <c r="O33" s="16">
        <v>4.2165631789909641</v>
      </c>
      <c r="P33" s="16">
        <v>1.9859389628796329</v>
      </c>
      <c r="Q33" s="16">
        <v>2.280794157480492</v>
      </c>
      <c r="R33" s="16">
        <v>1.4457200479407053</v>
      </c>
      <c r="T33" s="16">
        <v>4.3084532054367526E-2</v>
      </c>
      <c r="U33" s="21">
        <v>1.9139764757356063E-2</v>
      </c>
      <c r="V33" s="16">
        <v>1.496453363609381E-2</v>
      </c>
      <c r="W33" s="16">
        <v>1.8146024116752913E-2</v>
      </c>
      <c r="X33" s="16">
        <v>3.419714014075443E-2</v>
      </c>
      <c r="Y33" s="16">
        <v>4.3684854021069433E-2</v>
      </c>
      <c r="Z33" s="16">
        <v>3.8544117724448927E-2</v>
      </c>
      <c r="AA33" s="16">
        <v>5.5228084053216407E-2</v>
      </c>
      <c r="AB33" s="16">
        <v>1.5344078994031294</v>
      </c>
      <c r="AC33" s="16">
        <v>1.1710680339229422</v>
      </c>
      <c r="AD33" s="16">
        <v>2.4251276221324907</v>
      </c>
      <c r="AE33" s="16">
        <v>2.9904105801550882</v>
      </c>
      <c r="AF33" s="16">
        <v>3.7394349991781968</v>
      </c>
      <c r="AG33" s="16">
        <v>2.2580608455645921</v>
      </c>
      <c r="AH33" s="16">
        <v>2.0680955281619098</v>
      </c>
      <c r="AI33" s="16">
        <v>1.825008100201551</v>
      </c>
      <c r="AJ33" s="16">
        <v>1.6334182596625877</v>
      </c>
      <c r="AL33" s="16">
        <f t="shared" si="4"/>
        <v>0.68677350358290212</v>
      </c>
      <c r="AM33" s="16">
        <f t="shared" si="4"/>
        <v>0.72840769830510244</v>
      </c>
      <c r="AN33" s="16">
        <f t="shared" si="4"/>
        <v>0.77792122526385399</v>
      </c>
      <c r="AO33" s="16">
        <f t="shared" si="4"/>
        <v>1.2963349109645461</v>
      </c>
      <c r="AP33" s="16">
        <f t="shared" si="4"/>
        <v>0.28807452410543766</v>
      </c>
      <c r="AQ33" s="16">
        <f t="shared" si="4"/>
        <v>0.90824920188835201</v>
      </c>
      <c r="AR33" s="16">
        <f t="shared" si="4"/>
        <v>1.0168274936655199</v>
      </c>
      <c r="AS33" s="16">
        <f t="shared" si="4"/>
        <v>0.79572892965265107</v>
      </c>
      <c r="AT33" s="16">
        <f t="shared" si="4"/>
        <v>1.0450437263163619</v>
      </c>
      <c r="AU33" s="16">
        <f t="shared" si="4"/>
        <v>0.41264769188884209</v>
      </c>
      <c r="AV33" s="16">
        <f t="shared" si="4"/>
        <v>1.8839068490975788</v>
      </c>
      <c r="AW33" s="16">
        <f t="shared" si="4"/>
        <v>1.0903599898400442</v>
      </c>
      <c r="AX33" s="16">
        <f t="shared" si="4"/>
        <v>2.3357817165369892</v>
      </c>
      <c r="AY33" s="16">
        <f t="shared" si="4"/>
        <v>0.53552164398137936</v>
      </c>
      <c r="AZ33" s="16">
        <f t="shared" si="4"/>
        <v>1.04136912907089</v>
      </c>
      <c r="BA33" s="16">
        <f t="shared" si="4"/>
        <v>0.80016344053492716</v>
      </c>
      <c r="BB33" s="16">
        <f t="shared" si="8"/>
        <v>1.1298302613906759</v>
      </c>
      <c r="BC33" s="19">
        <f t="shared" si="5"/>
        <v>0.98664364329917953</v>
      </c>
      <c r="BD33" s="19">
        <f t="shared" si="6"/>
        <v>0.12214779263463989</v>
      </c>
      <c r="BE33" s="19">
        <f t="shared" si="7"/>
        <v>0.92548126587631852</v>
      </c>
      <c r="BF33" s="14" t="str">
        <f t="shared" si="1"/>
        <v>Fructose-6-Phosphate</v>
      </c>
      <c r="BG33" s="16">
        <f t="shared" si="2"/>
        <v>-5.8396778209767559E-3</v>
      </c>
      <c r="BH33" s="16">
        <f t="shared" si="3"/>
        <v>3.3632368060602394E-2</v>
      </c>
    </row>
    <row r="34" spans="1:60" x14ac:dyDescent="0.2">
      <c r="A34" s="20" t="s">
        <v>74</v>
      </c>
      <c r="B34" s="16">
        <v>1.5787151349422608E-3</v>
      </c>
      <c r="C34" s="16">
        <v>9.5800000738081436E-4</v>
      </c>
      <c r="D34" s="16">
        <v>1.2761709908150301E-3</v>
      </c>
      <c r="E34" s="16">
        <v>1.1618304137424561E-3</v>
      </c>
      <c r="F34" s="16">
        <v>2.5046219939866073E-3</v>
      </c>
      <c r="G34" s="16">
        <v>7.1031102691584578E-4</v>
      </c>
      <c r="H34" s="16">
        <v>4.2740166855124962E-4</v>
      </c>
      <c r="I34" s="16">
        <v>1.1202021461772654E-3</v>
      </c>
      <c r="J34" s="16">
        <v>1.4358678734513098E-2</v>
      </c>
      <c r="K34" s="16">
        <v>5.3736573400243362E-2</v>
      </c>
      <c r="L34" s="16">
        <v>1.2536185183444458E-2</v>
      </c>
      <c r="M34" s="16">
        <v>2.9817471123753596E-2</v>
      </c>
      <c r="N34" s="16">
        <v>2.3293559562161309E-2</v>
      </c>
      <c r="O34" s="16">
        <v>0.1407340670685682</v>
      </c>
      <c r="P34" s="16">
        <v>0.18500972084728104</v>
      </c>
      <c r="Q34" s="16">
        <v>0.11064211229540924</v>
      </c>
      <c r="R34" s="16">
        <v>9.8901570300682196E-2</v>
      </c>
      <c r="T34" s="16">
        <v>1.8127074773714809E-3</v>
      </c>
      <c r="U34" s="21">
        <v>8.9162736695927306E-4</v>
      </c>
      <c r="V34" s="16">
        <v>1.4994204777226874E-3</v>
      </c>
      <c r="W34" s="16">
        <v>1.3658514870529587E-3</v>
      </c>
      <c r="X34" s="16">
        <v>5.9834232969484214E-4</v>
      </c>
      <c r="Y34" s="16">
        <v>5.9150370298887952E-4</v>
      </c>
      <c r="Z34" s="16">
        <v>1.3554943069562619E-4</v>
      </c>
      <c r="AA34" s="16">
        <v>4.8720083535138059E-4</v>
      </c>
      <c r="AB34" s="16">
        <v>3.5473420074700238E-2</v>
      </c>
      <c r="AC34" s="16">
        <v>4.6133705936944311E-2</v>
      </c>
      <c r="AD34" s="16">
        <v>3.5689448408453769E-2</v>
      </c>
      <c r="AE34" s="16">
        <v>5.7871729341462515E-2</v>
      </c>
      <c r="AF34" s="16">
        <v>7.7017471998065926E-2</v>
      </c>
      <c r="AG34" s="16">
        <v>3.8727831308660934E-2</v>
      </c>
      <c r="AH34" s="16">
        <v>0.13235910722160157</v>
      </c>
      <c r="AI34" s="16">
        <v>0.14435572869581034</v>
      </c>
      <c r="AJ34" s="16">
        <v>0.12922014267025278</v>
      </c>
      <c r="AL34" s="16">
        <f t="shared" si="4"/>
        <v>1.1482169501325381</v>
      </c>
      <c r="AM34" s="16">
        <f t="shared" si="4"/>
        <v>0.93071749487455113</v>
      </c>
      <c r="AN34" s="16">
        <f t="shared" si="4"/>
        <v>1.1749369704486687</v>
      </c>
      <c r="AO34" s="16">
        <f t="shared" si="4"/>
        <v>1.1756031438816579</v>
      </c>
      <c r="AP34" s="16">
        <f t="shared" si="4"/>
        <v>0.23889526289053326</v>
      </c>
      <c r="AQ34" s="16">
        <f t="shared" si="4"/>
        <v>0.83273901231292302</v>
      </c>
      <c r="AR34" s="16">
        <f t="shared" si="4"/>
        <v>0.31714764042708105</v>
      </c>
      <c r="AS34" s="16">
        <f t="shared" si="4"/>
        <v>0.43492224775141958</v>
      </c>
      <c r="AT34" s="16">
        <f t="shared" si="4"/>
        <v>2.4705211900475841</v>
      </c>
      <c r="AU34" s="16">
        <f t="shared" si="4"/>
        <v>0.85851596069085012</v>
      </c>
      <c r="AV34" s="16">
        <f t="shared" si="4"/>
        <v>2.846914582562643</v>
      </c>
      <c r="AW34" s="16">
        <f t="shared" si="4"/>
        <v>1.9408664504536053</v>
      </c>
      <c r="AX34" s="16">
        <f t="shared" si="4"/>
        <v>3.3063848310747317</v>
      </c>
      <c r="AY34" s="16">
        <f t="shared" si="4"/>
        <v>0.27518448173456134</v>
      </c>
      <c r="AZ34" s="16">
        <f t="shared" si="4"/>
        <v>0.71541704195564582</v>
      </c>
      <c r="BA34" s="16">
        <f t="shared" si="4"/>
        <v>1.3047087198623553</v>
      </c>
      <c r="BB34" s="16">
        <f t="shared" si="8"/>
        <v>1.3065529928129105</v>
      </c>
      <c r="BC34" s="19">
        <f t="shared" si="5"/>
        <v>1.2516614690537802</v>
      </c>
      <c r="BD34" s="19">
        <f t="shared" si="6"/>
        <v>0.21858289226330199</v>
      </c>
      <c r="BE34" s="19">
        <f t="shared" si="7"/>
        <v>0.8632263978175807</v>
      </c>
      <c r="BF34" s="14" t="str">
        <f t="shared" si="1"/>
        <v>Dihydroxyacetone-Phosphate</v>
      </c>
      <c r="BG34" s="16">
        <f t="shared" si="2"/>
        <v>9.7486883185678594E-2</v>
      </c>
      <c r="BH34" s="16">
        <f t="shared" si="3"/>
        <v>6.3875287218548932E-2</v>
      </c>
    </row>
    <row r="35" spans="1:60" x14ac:dyDescent="0.2">
      <c r="A35" s="20" t="s">
        <v>75</v>
      </c>
      <c r="J35" s="16">
        <v>1.7795893660851083E-4</v>
      </c>
      <c r="K35" s="16">
        <v>1.2544935360213515E-4</v>
      </c>
      <c r="L35" s="16">
        <v>6.626899596111483E-4</v>
      </c>
      <c r="M35" s="16">
        <v>2.0033600326465584E-4</v>
      </c>
      <c r="N35" s="16">
        <v>3.3032147205176981E-4</v>
      </c>
      <c r="O35" s="16">
        <v>1.0373859966647978E-3</v>
      </c>
      <c r="P35" s="16">
        <v>8.0238528572288111E-5</v>
      </c>
      <c r="Q35" s="16">
        <v>2.1566811604813223E-4</v>
      </c>
      <c r="R35" s="16">
        <v>2.3100022883160859E-4</v>
      </c>
      <c r="U35" s="21"/>
      <c r="AB35" s="16">
        <v>8.2709231129885058E-5</v>
      </c>
      <c r="AC35" s="16">
        <v>3.3295396596576406E-4</v>
      </c>
      <c r="AD35" s="16">
        <v>7.0662614212288531E-4</v>
      </c>
      <c r="AE35" s="16">
        <v>1.0473250600040713E-4</v>
      </c>
      <c r="AF35" s="16">
        <v>2.1863352716776634E-5</v>
      </c>
      <c r="AG35" s="16">
        <v>1.6027516980479081E-4</v>
      </c>
      <c r="AH35" s="16">
        <v>3.3564443393943404E-4</v>
      </c>
      <c r="AI35" s="16">
        <v>4.9735867982311928E-4</v>
      </c>
      <c r="AJ35" s="16">
        <v>1.0039287754041524E-4</v>
      </c>
      <c r="AL35" s="16"/>
      <c r="AM35" s="16"/>
      <c r="AN35" s="16"/>
      <c r="AO35" s="16"/>
      <c r="AP35" s="16"/>
      <c r="AQ35" s="16"/>
      <c r="AR35" s="16"/>
      <c r="AS35" s="16"/>
      <c r="AT35" s="16">
        <f t="shared" si="4"/>
        <v>0.46476582017252577</v>
      </c>
      <c r="AU35" s="16">
        <f t="shared" si="4"/>
        <v>2.6540907259014941</v>
      </c>
      <c r="AV35" s="16">
        <f t="shared" si="4"/>
        <v>1.0662997558277747</v>
      </c>
      <c r="AW35" s="16">
        <f t="shared" si="4"/>
        <v>0.52278424393866552</v>
      </c>
      <c r="AX35" s="16">
        <f t="shared" si="4"/>
        <v>6.6188106334637814E-2</v>
      </c>
      <c r="AY35" s="16">
        <f t="shared" si="4"/>
        <v>0.15449906815792427</v>
      </c>
      <c r="AZ35" s="16">
        <f t="shared" si="4"/>
        <v>4.1830831137069877</v>
      </c>
      <c r="BA35" s="16">
        <f t="shared" si="4"/>
        <v>2.3061298486611723</v>
      </c>
      <c r="BB35" s="16">
        <f t="shared" si="8"/>
        <v>0.43460077095247501</v>
      </c>
      <c r="BC35" s="19">
        <f t="shared" si="5"/>
        <v>1.3169379392948506</v>
      </c>
      <c r="BD35" s="19">
        <f t="shared" si="6"/>
        <v>0.47280371533631421</v>
      </c>
      <c r="BE35" s="19">
        <f t="shared" si="7"/>
        <v>0.52364251044290921</v>
      </c>
      <c r="BF35" s="14" t="str">
        <f t="shared" si="1"/>
        <v>Propanoyl-Carnitine</v>
      </c>
      <c r="BG35" s="16">
        <f t="shared" si="2"/>
        <v>0.11956530931497239</v>
      </c>
      <c r="BH35" s="16">
        <f t="shared" si="3"/>
        <v>0.28096510371531608</v>
      </c>
    </row>
    <row r="36" spans="1:60" x14ac:dyDescent="0.2">
      <c r="A36" s="20" t="s">
        <v>76</v>
      </c>
      <c r="B36" s="16">
        <v>0.47904293317213964</v>
      </c>
      <c r="C36" s="16">
        <v>0.33187152006425263</v>
      </c>
      <c r="D36" s="16">
        <v>0.22323390741557742</v>
      </c>
      <c r="E36" s="16">
        <v>0.32089356347728581</v>
      </c>
      <c r="F36" s="16">
        <v>0.44116868585293723</v>
      </c>
      <c r="G36" s="16">
        <v>3.9629462844949934E-2</v>
      </c>
      <c r="H36" s="16">
        <v>3.9250121037766851E-2</v>
      </c>
      <c r="I36" s="16">
        <v>0.24288452782138226</v>
      </c>
      <c r="J36" s="16">
        <v>2.4310429251161027E-2</v>
      </c>
      <c r="K36" s="16">
        <v>3.1684261101690418E-2</v>
      </c>
      <c r="L36" s="16">
        <v>1.6080341856737974E-2</v>
      </c>
      <c r="M36" s="16">
        <v>2.0972223559881004E-2</v>
      </c>
      <c r="N36" s="16">
        <v>1.3010499936866449E-2</v>
      </c>
      <c r="O36" s="16">
        <v>8.5550490552884453E-2</v>
      </c>
      <c r="P36" s="16">
        <v>0.15492383176167829</v>
      </c>
      <c r="Q36" s="16">
        <v>0.13261925973362845</v>
      </c>
      <c r="R36" s="16">
        <v>0.10267089026463501</v>
      </c>
      <c r="T36" s="16">
        <v>0.37506964950480365</v>
      </c>
      <c r="U36" s="21">
        <v>0.38808238108735227</v>
      </c>
      <c r="V36" s="16">
        <v>0.46353536442528476</v>
      </c>
      <c r="W36" s="16">
        <v>0.562608190661537</v>
      </c>
      <c r="X36" s="16">
        <v>5.0732501591727E-2</v>
      </c>
      <c r="Y36" s="16">
        <v>0.10455094675938953</v>
      </c>
      <c r="Z36" s="16">
        <v>2.7054628996666514E-2</v>
      </c>
      <c r="AA36" s="16">
        <v>3.8911177836508881E-2</v>
      </c>
      <c r="AB36" s="16">
        <v>3.3578695690103841E-2</v>
      </c>
      <c r="AC36" s="16">
        <v>3.8551004471414969E-2</v>
      </c>
      <c r="AD36" s="16">
        <v>1.6997023687571687E-2</v>
      </c>
      <c r="AE36" s="16">
        <v>3.2492436791461778E-2</v>
      </c>
      <c r="AF36" s="16">
        <v>6.7066043831552458E-2</v>
      </c>
      <c r="AG36" s="16">
        <v>3.2092594760804713E-2</v>
      </c>
      <c r="AH36" s="16">
        <v>8.9986136164931618E-2</v>
      </c>
      <c r="AI36" s="16">
        <v>0.1086110372892118</v>
      </c>
      <c r="AJ36" s="16">
        <v>0.1012658843090336</v>
      </c>
      <c r="AL36" s="16">
        <f t="shared" si="4"/>
        <v>0.78295623112767188</v>
      </c>
      <c r="AM36" s="16">
        <f t="shared" si="4"/>
        <v>1.1693753685529171</v>
      </c>
      <c r="AN36" s="16">
        <f t="shared" si="4"/>
        <v>2.0764559013087407</v>
      </c>
      <c r="AO36" s="16">
        <f t="shared" si="4"/>
        <v>1.7532548318045673</v>
      </c>
      <c r="AP36" s="16">
        <f t="shared" si="4"/>
        <v>0.11499569941969677</v>
      </c>
      <c r="AQ36" s="16">
        <f t="shared" si="4"/>
        <v>2.6382125634264728</v>
      </c>
      <c r="AR36" s="16">
        <f t="shared" si="4"/>
        <v>0.68928778514171418</v>
      </c>
      <c r="AS36" s="16">
        <f t="shared" si="4"/>
        <v>0.16020443206297699</v>
      </c>
      <c r="AT36" s="16">
        <f t="shared" si="4"/>
        <v>1.3812465153613105</v>
      </c>
      <c r="AU36" s="16">
        <f t="shared" si="4"/>
        <v>1.216724112570774</v>
      </c>
      <c r="AV36" s="16">
        <f t="shared" si="4"/>
        <v>1.0570063646034742</v>
      </c>
      <c r="AW36" s="16">
        <f t="shared" si="4"/>
        <v>1.5493081455424911</v>
      </c>
      <c r="AX36" s="16">
        <f t="shared" si="4"/>
        <v>5.1547630111825793</v>
      </c>
      <c r="AY36" s="16">
        <f t="shared" si="4"/>
        <v>0.37513045867301187</v>
      </c>
      <c r="AZ36" s="16">
        <f t="shared" si="4"/>
        <v>0.58084114717326818</v>
      </c>
      <c r="BA36" s="16">
        <f t="shared" si="4"/>
        <v>0.81896880971407771</v>
      </c>
      <c r="BB36" s="16">
        <f t="shared" si="8"/>
        <v>0.9863154400241394</v>
      </c>
      <c r="BC36" s="19">
        <f t="shared" si="5"/>
        <v>1.3238262833935226</v>
      </c>
      <c r="BD36" s="19">
        <f t="shared" si="6"/>
        <v>0.28854680104654318</v>
      </c>
      <c r="BE36" s="19">
        <f t="shared" si="7"/>
        <v>0.78195179033411644</v>
      </c>
      <c r="BF36" s="14" t="str">
        <f t="shared" si="1"/>
        <v>Glyceraldehyde-3-Phosphate</v>
      </c>
      <c r="BG36" s="16">
        <f t="shared" si="2"/>
        <v>0.12183099936848429</v>
      </c>
      <c r="BH36" s="16">
        <f t="shared" si="3"/>
        <v>0.10682002166812464</v>
      </c>
    </row>
    <row r="37" spans="1:60" x14ac:dyDescent="0.2">
      <c r="A37" s="20" t="s">
        <v>77</v>
      </c>
      <c r="J37" s="16">
        <v>0.19319410044086671</v>
      </c>
      <c r="K37" s="16">
        <v>0.12166021983962735</v>
      </c>
      <c r="L37" s="16">
        <v>0.17777675166946502</v>
      </c>
      <c r="M37" s="16">
        <v>0.11383074280835047</v>
      </c>
      <c r="N37" s="16">
        <v>0.20798416709933332</v>
      </c>
      <c r="O37" s="16">
        <v>0.28053096444729503</v>
      </c>
      <c r="P37" s="16">
        <v>0.19328478253262976</v>
      </c>
      <c r="Q37" s="16">
        <v>0.19310341834910366</v>
      </c>
      <c r="R37" s="16">
        <v>0.21423994894379383</v>
      </c>
      <c r="U37" s="21"/>
      <c r="AB37" s="16">
        <v>0.20210932718530214</v>
      </c>
      <c r="AC37" s="16">
        <v>0.20808962935720407</v>
      </c>
      <c r="AD37" s="16">
        <v>0.20993330932355847</v>
      </c>
      <c r="AE37" s="16">
        <v>0.15208823446150402</v>
      </c>
      <c r="AF37" s="16">
        <v>0.15439695889878133</v>
      </c>
      <c r="AG37" s="16">
        <v>0.23621765284156135</v>
      </c>
      <c r="AH37" s="16">
        <v>0.20624594939084967</v>
      </c>
      <c r="AI37" s="16">
        <v>0.22896284101157771</v>
      </c>
      <c r="AJ37" s="16">
        <v>0.23238073864965533</v>
      </c>
      <c r="AL37" s="16"/>
      <c r="AM37" s="16"/>
      <c r="AN37" s="16"/>
      <c r="AO37" s="16"/>
      <c r="AP37" s="16"/>
      <c r="AQ37" s="16"/>
      <c r="AR37" s="16"/>
      <c r="AS37" s="16"/>
      <c r="AT37" s="16">
        <f t="shared" si="4"/>
        <v>1.0461464750946896</v>
      </c>
      <c r="AU37" s="16">
        <f t="shared" si="4"/>
        <v>1.7104163516349722</v>
      </c>
      <c r="AV37" s="16">
        <f t="shared" si="4"/>
        <v>1.1808816808278799</v>
      </c>
      <c r="AW37" s="16">
        <f t="shared" si="4"/>
        <v>1.3360910305010065</v>
      </c>
      <c r="AX37" s="16">
        <f t="shared" si="4"/>
        <v>0.74234957906695509</v>
      </c>
      <c r="AY37" s="16">
        <f t="shared" si="4"/>
        <v>0.84203771696632412</v>
      </c>
      <c r="AZ37" s="16">
        <f t="shared" si="4"/>
        <v>1.0670573579998821</v>
      </c>
      <c r="BA37" s="16">
        <f t="shared" ref="BA37:BA77" si="9">AI37/Q37</f>
        <v>1.1857006104244374</v>
      </c>
      <c r="BB37" s="16">
        <f t="shared" si="8"/>
        <v>1.0846751028241739</v>
      </c>
      <c r="BC37" s="19">
        <f t="shared" si="5"/>
        <v>1.1328173228155913</v>
      </c>
      <c r="BD37" s="19">
        <f t="shared" si="6"/>
        <v>9.363191698211222E-2</v>
      </c>
      <c r="BE37" s="19">
        <f t="shared" si="7"/>
        <v>0.3242634804373235</v>
      </c>
      <c r="BF37" s="14" t="str">
        <f t="shared" si="1"/>
        <v>Itaconate</v>
      </c>
      <c r="BG37" s="16">
        <f t="shared" si="2"/>
        <v>5.4159881540697674E-2</v>
      </c>
      <c r="BH37" s="16">
        <f t="shared" si="3"/>
        <v>0.4891019601695602</v>
      </c>
    </row>
    <row r="38" spans="1:60" x14ac:dyDescent="0.2">
      <c r="A38" s="20" t="s">
        <v>78</v>
      </c>
      <c r="J38" s="16">
        <v>1.1746047424772859</v>
      </c>
      <c r="K38" s="16">
        <v>1.3773894799078181</v>
      </c>
      <c r="L38" s="16">
        <v>1.8100498052616958</v>
      </c>
      <c r="M38" s="16">
        <v>2.4263688220258586</v>
      </c>
      <c r="N38" s="16">
        <v>2.6776854050479884</v>
      </c>
      <c r="O38" s="16">
        <v>0.2733335306031518</v>
      </c>
      <c r="P38" s="16">
        <v>0.25285621368363476</v>
      </c>
      <c r="Q38" s="16">
        <v>1.0387152641247377</v>
      </c>
      <c r="R38" s="16">
        <v>0.25709458230577281</v>
      </c>
      <c r="U38" s="21"/>
      <c r="AB38" s="16">
        <v>1.4472787996538856</v>
      </c>
      <c r="AC38" s="16">
        <v>0.94157733217431816</v>
      </c>
      <c r="AD38" s="16">
        <v>1.4458754666659908</v>
      </c>
      <c r="AE38" s="16">
        <v>1.7712758670647328</v>
      </c>
      <c r="AF38" s="16">
        <v>1.9011696133723075</v>
      </c>
      <c r="AG38" s="16">
        <v>0.23837493214456221</v>
      </c>
      <c r="AH38" s="16">
        <v>0.1725392824248172</v>
      </c>
      <c r="AI38" s="16">
        <v>0.20318690430276418</v>
      </c>
      <c r="AJ38" s="16">
        <v>0.4372791976826455</v>
      </c>
      <c r="AL38" s="16"/>
      <c r="AM38" s="16"/>
      <c r="AN38" s="16"/>
      <c r="AO38" s="16"/>
      <c r="AP38" s="16"/>
      <c r="AQ38" s="16"/>
      <c r="AR38" s="16"/>
      <c r="AS38" s="16"/>
      <c r="AT38" s="16">
        <f t="shared" ref="AT38:AZ74" si="10">AB38/J38</f>
        <v>1.2321411171910646</v>
      </c>
      <c r="AU38" s="16">
        <f t="shared" si="10"/>
        <v>0.68359555950531381</v>
      </c>
      <c r="AV38" s="16">
        <f t="shared" si="10"/>
        <v>0.79880424420528418</v>
      </c>
      <c r="AW38" s="16">
        <f t="shared" si="10"/>
        <v>0.73001097400593606</v>
      </c>
      <c r="AX38" s="16">
        <f t="shared" si="10"/>
        <v>0.7100048458972108</v>
      </c>
      <c r="AY38" s="16">
        <f t="shared" si="10"/>
        <v>0.87210278087196935</v>
      </c>
      <c r="AZ38" s="16">
        <f t="shared" si="10"/>
        <v>0.68236125152412741</v>
      </c>
      <c r="BA38" s="16">
        <f t="shared" si="9"/>
        <v>0.19561366942458233</v>
      </c>
      <c r="BB38" s="16">
        <f t="shared" si="8"/>
        <v>1.700849523007731</v>
      </c>
      <c r="BC38" s="19">
        <f t="shared" si="5"/>
        <v>0.84505377395924652</v>
      </c>
      <c r="BD38" s="19">
        <f t="shared" si="6"/>
        <v>0.13898824706496982</v>
      </c>
      <c r="BE38" s="19">
        <f t="shared" si="7"/>
        <v>5.686532138128729E-2</v>
      </c>
      <c r="BF38" s="14" t="str">
        <f t="shared" si="1"/>
        <v>Ribulose-5-Phosphate</v>
      </c>
      <c r="BG38" s="16">
        <f t="shared" si="2"/>
        <v>-7.3115654374908828E-2</v>
      </c>
      <c r="BH38" s="16">
        <f t="shared" si="3"/>
        <v>1.2451525020428074</v>
      </c>
    </row>
    <row r="39" spans="1:60" x14ac:dyDescent="0.2">
      <c r="A39" s="20" t="s">
        <v>79</v>
      </c>
      <c r="J39" s="16">
        <v>0.92504021341384723</v>
      </c>
      <c r="K39" s="16">
        <v>0.76241197284633722</v>
      </c>
      <c r="L39" s="16">
        <v>1.4537899636372384</v>
      </c>
      <c r="M39" s="16">
        <v>1.1675942642783379</v>
      </c>
      <c r="N39" s="16">
        <v>1.1864350302577051</v>
      </c>
      <c r="O39" s="16">
        <v>1.6795125306095993</v>
      </c>
      <c r="P39" s="16">
        <v>1.2456009341679908</v>
      </c>
      <c r="Q39" s="16">
        <v>1.3378213484081525</v>
      </c>
      <c r="R39" s="16">
        <v>1.6626102818126967</v>
      </c>
      <c r="U39" s="21"/>
      <c r="AB39" s="16">
        <v>1.1772900901215866</v>
      </c>
      <c r="AC39" s="16">
        <v>0.97220640504143607</v>
      </c>
      <c r="AD39" s="16">
        <v>1.0873307214348114</v>
      </c>
      <c r="AE39" s="16">
        <v>1.0833013251675443</v>
      </c>
      <c r="AF39" s="16">
        <v>1.3618823381937089</v>
      </c>
      <c r="AG39" s="16">
        <v>0.97103112273308811</v>
      </c>
      <c r="AH39" s="16">
        <v>1.3334411529817787</v>
      </c>
      <c r="AI39" s="16">
        <v>1.5207001513184326</v>
      </c>
      <c r="AJ39" s="16">
        <v>1.6144470205638968</v>
      </c>
      <c r="AL39" s="16"/>
      <c r="AM39" s="16"/>
      <c r="AN39" s="16"/>
      <c r="AO39" s="16"/>
      <c r="AP39" s="16"/>
      <c r="AQ39" s="16"/>
      <c r="AR39" s="16"/>
      <c r="AS39" s="16"/>
      <c r="AT39" s="16">
        <f t="shared" si="10"/>
        <v>1.2726907144683093</v>
      </c>
      <c r="AU39" s="16">
        <f t="shared" si="10"/>
        <v>1.2751720062997784</v>
      </c>
      <c r="AV39" s="16">
        <f t="shared" si="10"/>
        <v>0.74792834496835958</v>
      </c>
      <c r="AW39" s="16">
        <f t="shared" si="10"/>
        <v>0.92780630935790609</v>
      </c>
      <c r="AX39" s="16">
        <f t="shared" si="10"/>
        <v>1.1478777206181234</v>
      </c>
      <c r="AY39" s="16">
        <f t="shared" si="10"/>
        <v>0.57816247573969615</v>
      </c>
      <c r="AZ39" s="16">
        <f t="shared" si="10"/>
        <v>1.0705203539948061</v>
      </c>
      <c r="BA39" s="16">
        <f t="shared" si="9"/>
        <v>1.136698971897768</v>
      </c>
      <c r="BB39" s="16">
        <f t="shared" si="8"/>
        <v>0.97103153891464644</v>
      </c>
      <c r="BC39" s="19">
        <f t="shared" si="5"/>
        <v>1.0142098262510437</v>
      </c>
      <c r="BD39" s="19">
        <f t="shared" si="6"/>
        <v>7.8291500594184563E-2</v>
      </c>
      <c r="BE39" s="19">
        <f t="shared" si="7"/>
        <v>0.7627271055958077</v>
      </c>
      <c r="BF39" s="14" t="str">
        <f t="shared" si="1"/>
        <v>Carnitine</v>
      </c>
      <c r="BG39" s="16">
        <f t="shared" si="2"/>
        <v>6.1278139282151377E-3</v>
      </c>
      <c r="BH39" s="16">
        <f t="shared" si="3"/>
        <v>0.11763081949365953</v>
      </c>
    </row>
    <row r="40" spans="1:60" x14ac:dyDescent="0.2">
      <c r="A40" s="20" t="s">
        <v>80</v>
      </c>
      <c r="J40" s="16">
        <v>0.24216880339124491</v>
      </c>
      <c r="K40" s="16">
        <v>0.20910588659777551</v>
      </c>
      <c r="L40" s="16">
        <v>0.27470503345527109</v>
      </c>
      <c r="M40" s="16">
        <v>0.26710154930995228</v>
      </c>
      <c r="N40" s="16">
        <v>0.29412516451277704</v>
      </c>
      <c r="O40" s="16">
        <v>0.36884855075277501</v>
      </c>
      <c r="P40" s="16">
        <v>0.28609994239473968</v>
      </c>
      <c r="Q40" s="16">
        <v>0.32262281779085766</v>
      </c>
      <c r="R40" s="16">
        <v>0.36955864500894314</v>
      </c>
      <c r="U40" s="21"/>
      <c r="AB40" s="16">
        <v>0.29429121387951607</v>
      </c>
      <c r="AC40" s="16">
        <v>0.23326776788436857</v>
      </c>
      <c r="AD40" s="16">
        <v>0.32745434683414582</v>
      </c>
      <c r="AE40" s="16">
        <v>0.30885968365881078</v>
      </c>
      <c r="AF40" s="16">
        <v>0.35536223866318545</v>
      </c>
      <c r="AG40" s="16">
        <v>0.1915109866035955</v>
      </c>
      <c r="AH40" s="16">
        <v>0.26125750252648838</v>
      </c>
      <c r="AI40" s="16">
        <v>0.39383192207541279</v>
      </c>
      <c r="AJ40" s="16">
        <v>0.35327144874767585</v>
      </c>
      <c r="AL40" s="16"/>
      <c r="AM40" s="16"/>
      <c r="AN40" s="16"/>
      <c r="AO40" s="16"/>
      <c r="AP40" s="16"/>
      <c r="AQ40" s="16"/>
      <c r="AR40" s="16"/>
      <c r="AS40" s="16"/>
      <c r="AT40" s="16">
        <f t="shared" si="10"/>
        <v>1.2152317299270907</v>
      </c>
      <c r="AU40" s="16">
        <f t="shared" si="10"/>
        <v>1.1155485466225517</v>
      </c>
      <c r="AV40" s="16">
        <f t="shared" si="10"/>
        <v>1.192021648512908</v>
      </c>
      <c r="AW40" s="16">
        <f t="shared" si="10"/>
        <v>1.1563380461728479</v>
      </c>
      <c r="AX40" s="16">
        <f t="shared" si="10"/>
        <v>1.2082007306374094</v>
      </c>
      <c r="AY40" s="16">
        <f t="shared" si="10"/>
        <v>0.51921306512590293</v>
      </c>
      <c r="AZ40" s="16">
        <f t="shared" si="10"/>
        <v>0.91316866525622875</v>
      </c>
      <c r="BA40" s="16">
        <f t="shared" si="9"/>
        <v>1.2207193675021364</v>
      </c>
      <c r="BB40" s="16">
        <f t="shared" si="8"/>
        <v>0.95592797927681239</v>
      </c>
      <c r="BC40" s="19">
        <f t="shared" si="5"/>
        <v>1.0551521976704317</v>
      </c>
      <c r="BD40" s="19">
        <f t="shared" si="6"/>
        <v>7.6948473207001614E-2</v>
      </c>
      <c r="BE40" s="19">
        <f t="shared" si="7"/>
        <v>0.72520951101938469</v>
      </c>
      <c r="BF40" s="14" t="str">
        <f t="shared" si="1"/>
        <v>Acetyl-Carnitine</v>
      </c>
      <c r="BG40" s="16">
        <f t="shared" si="2"/>
        <v>2.3315107824315538E-2</v>
      </c>
      <c r="BH40" s="16">
        <f t="shared" si="3"/>
        <v>0.1395365088289422</v>
      </c>
    </row>
    <row r="41" spans="1:60" x14ac:dyDescent="0.2">
      <c r="A41" s="20" t="s">
        <v>81</v>
      </c>
      <c r="J41" s="16">
        <v>1.514609132622454</v>
      </c>
      <c r="K41" s="16">
        <v>1.7660773074791847</v>
      </c>
      <c r="L41" s="16">
        <v>2.6987415076216514</v>
      </c>
      <c r="M41" s="16">
        <v>1.37105622914656</v>
      </c>
      <c r="N41" s="16">
        <v>0.98262595813902076</v>
      </c>
      <c r="O41" s="16">
        <v>1.1583393051886153</v>
      </c>
      <c r="P41" s="16">
        <v>0.66790456747184557</v>
      </c>
      <c r="Q41" s="16">
        <v>0.74458069668646321</v>
      </c>
      <c r="R41" s="16">
        <v>0.59286273087069463</v>
      </c>
      <c r="U41" s="21"/>
      <c r="AB41" s="16">
        <v>1.6425621628076363</v>
      </c>
      <c r="AC41" s="16">
        <v>3.0293189079209855</v>
      </c>
      <c r="AD41" s="16">
        <v>1.7962550448674064</v>
      </c>
      <c r="AE41" s="16">
        <v>1.290798927192923</v>
      </c>
      <c r="AF41" s="16">
        <v>1.2301997610931905</v>
      </c>
      <c r="AG41" s="16">
        <v>0.74131123648555097</v>
      </c>
      <c r="AH41" s="16">
        <v>0.60186496924221711</v>
      </c>
      <c r="AI41" s="16">
        <v>0.69131796288563119</v>
      </c>
      <c r="AJ41" s="16">
        <v>0.70717937058309843</v>
      </c>
      <c r="AL41" s="16"/>
      <c r="AM41" s="16"/>
      <c r="AN41" s="16"/>
      <c r="AO41" s="16"/>
      <c r="AP41" s="16"/>
      <c r="AQ41" s="16"/>
      <c r="AR41" s="16"/>
      <c r="AS41" s="16"/>
      <c r="AT41" s="16">
        <f t="shared" si="10"/>
        <v>1.0844792411647746</v>
      </c>
      <c r="AU41" s="16">
        <f t="shared" si="10"/>
        <v>1.7152810327679779</v>
      </c>
      <c r="AV41" s="16">
        <f t="shared" si="10"/>
        <v>0.66558988320834445</v>
      </c>
      <c r="AW41" s="16">
        <f t="shared" si="10"/>
        <v>0.94146315793073299</v>
      </c>
      <c r="AX41" s="16">
        <f t="shared" si="10"/>
        <v>1.2519512138912408</v>
      </c>
      <c r="AY41" s="16">
        <f t="shared" si="10"/>
        <v>0.63997762414255766</v>
      </c>
      <c r="AZ41" s="16">
        <f t="shared" si="10"/>
        <v>0.9011242003036426</v>
      </c>
      <c r="BA41" s="16">
        <f t="shared" si="9"/>
        <v>0.92846613666206756</v>
      </c>
      <c r="BB41" s="16">
        <f t="shared" si="8"/>
        <v>1.1928214302567395</v>
      </c>
      <c r="BC41" s="19">
        <f t="shared" si="5"/>
        <v>1.035683768925342</v>
      </c>
      <c r="BD41" s="19">
        <f t="shared" si="6"/>
        <v>0.10978068733655368</v>
      </c>
      <c r="BE41" s="19">
        <f t="shared" si="7"/>
        <v>0.89617031796318281</v>
      </c>
      <c r="BF41" s="14" t="str">
        <f t="shared" si="1"/>
        <v>Phenylalanine</v>
      </c>
      <c r="BG41" s="16">
        <f t="shared" si="2"/>
        <v>1.5227170104587125E-2</v>
      </c>
      <c r="BH41" s="16">
        <f t="shared" si="3"/>
        <v>4.760944444247571E-2</v>
      </c>
    </row>
    <row r="42" spans="1:60" x14ac:dyDescent="0.2">
      <c r="A42" s="20" t="s">
        <v>82</v>
      </c>
      <c r="J42" s="16">
        <v>1.8663108970659666E-3</v>
      </c>
      <c r="K42" s="16">
        <v>3.2728813058696929E-3</v>
      </c>
      <c r="L42" s="16">
        <v>1.1396854893869724E-3</v>
      </c>
      <c r="M42" s="16">
        <v>4.7675526943326439E-3</v>
      </c>
      <c r="N42" s="16">
        <v>2.8087783607703394E-3</v>
      </c>
      <c r="O42" s="16">
        <v>0.13788133506962083</v>
      </c>
      <c r="P42" s="16">
        <v>0.10052027736557141</v>
      </c>
      <c r="Q42" s="16">
        <v>6.7773500527381375E-2</v>
      </c>
      <c r="R42" s="16">
        <v>6.2390968788408899E-2</v>
      </c>
      <c r="U42" s="21"/>
      <c r="AB42" s="16">
        <v>5.7150113948405161E-3</v>
      </c>
      <c r="AC42" s="16">
        <v>6.5694845891172825E-4</v>
      </c>
      <c r="AD42" s="16">
        <v>2.267797350711975E-2</v>
      </c>
      <c r="AE42" s="16">
        <v>1.3406690676937508E-3</v>
      </c>
      <c r="AF42" s="16">
        <v>1.7862958465705181E-3</v>
      </c>
      <c r="AG42" s="16">
        <v>0.11497986871099027</v>
      </c>
      <c r="AH42" s="16">
        <v>0.11896300169606394</v>
      </c>
      <c r="AI42" s="16">
        <v>0.12080721059931243</v>
      </c>
      <c r="AJ42" s="16">
        <v>3.9640935619398979E-2</v>
      </c>
      <c r="AL42" s="16"/>
      <c r="AM42" s="16"/>
      <c r="AN42" s="16"/>
      <c r="AO42" s="16"/>
      <c r="AP42" s="16"/>
      <c r="AQ42" s="16"/>
      <c r="AR42" s="16"/>
      <c r="AS42" s="16"/>
      <c r="AT42" s="16">
        <f t="shared" si="10"/>
        <v>3.0621968739640884</v>
      </c>
      <c r="AU42" s="16">
        <f t="shared" si="10"/>
        <v>0.20072480408425911</v>
      </c>
      <c r="AV42" s="16">
        <f t="shared" si="10"/>
        <v>19.898448930255352</v>
      </c>
      <c r="AW42" s="16">
        <f t="shared" si="10"/>
        <v>0.28120697423805108</v>
      </c>
      <c r="AX42" s="16">
        <f t="shared" si="10"/>
        <v>0.63596895772174999</v>
      </c>
      <c r="AY42" s="16">
        <f t="shared" si="10"/>
        <v>0.83390452125324388</v>
      </c>
      <c r="AZ42" s="16">
        <f t="shared" si="10"/>
        <v>1.1834726764971029</v>
      </c>
      <c r="BA42" s="16">
        <f t="shared" si="9"/>
        <v>1.7825139569189694</v>
      </c>
      <c r="BB42" s="16">
        <f t="shared" si="8"/>
        <v>0.63536336090302126</v>
      </c>
      <c r="BC42" s="19">
        <f t="shared" si="5"/>
        <v>3.1682001173150933</v>
      </c>
      <c r="BD42" s="19">
        <f t="shared" si="6"/>
        <v>2.112097308537932</v>
      </c>
      <c r="BE42" s="19">
        <f t="shared" si="7"/>
        <v>0.5511993370873105</v>
      </c>
      <c r="BF42" s="14" t="str">
        <f t="shared" si="1"/>
        <v>Creatine-Phosphate</v>
      </c>
      <c r="BG42" s="16">
        <f t="shared" si="2"/>
        <v>0.50081260571443142</v>
      </c>
      <c r="BH42" s="16">
        <f t="shared" si="3"/>
        <v>0.25869131341446572</v>
      </c>
    </row>
    <row r="43" spans="1:60" x14ac:dyDescent="0.2">
      <c r="A43" s="20" t="s">
        <v>83</v>
      </c>
      <c r="B43" s="16">
        <v>0.47592328388453575</v>
      </c>
      <c r="C43" s="16">
        <v>0.28302680549823367</v>
      </c>
      <c r="D43" s="16">
        <v>0.47327335488511091</v>
      </c>
      <c r="E43" s="16">
        <v>0.40220794473430865</v>
      </c>
      <c r="F43" s="16">
        <v>0.56613939357757315</v>
      </c>
      <c r="G43" s="16">
        <v>0.28938503901660528</v>
      </c>
      <c r="H43" s="16">
        <v>0.27882256922965326</v>
      </c>
      <c r="I43" s="16">
        <v>0.46987925914722523</v>
      </c>
      <c r="J43" s="16">
        <v>0.44367343771749712</v>
      </c>
      <c r="K43" s="16">
        <v>0.13115747629730357</v>
      </c>
      <c r="L43" s="16">
        <v>0.46494946456299963</v>
      </c>
      <c r="M43" s="16">
        <v>0.28774160532235754</v>
      </c>
      <c r="N43" s="16">
        <v>0.3116166173133571</v>
      </c>
      <c r="O43" s="16">
        <v>0.59374347816988293</v>
      </c>
      <c r="P43" s="16">
        <v>0.47864856310541093</v>
      </c>
      <c r="Q43" s="16">
        <v>0.45105224413497602</v>
      </c>
      <c r="R43" s="16">
        <v>0.43629463130001828</v>
      </c>
      <c r="T43" s="16">
        <v>0.43905161849916946</v>
      </c>
      <c r="U43" s="21">
        <v>0.43318572580482334</v>
      </c>
      <c r="V43" s="16">
        <v>0.53571002525055877</v>
      </c>
      <c r="W43" s="16">
        <v>0.46724618452537059</v>
      </c>
      <c r="X43" s="16">
        <v>0.46790881730196809</v>
      </c>
      <c r="Y43" s="16">
        <v>0.19369256607212695</v>
      </c>
      <c r="Z43" s="16">
        <v>0.26034663568193572</v>
      </c>
      <c r="AA43" s="16">
        <v>0.60435693582007532</v>
      </c>
      <c r="AB43" s="16">
        <v>0.12938715824126426</v>
      </c>
      <c r="AC43" s="16">
        <v>0.31490643108123084</v>
      </c>
      <c r="AD43" s="16">
        <v>0.33846723544199103</v>
      </c>
      <c r="AE43" s="16">
        <v>0.25952182911681676</v>
      </c>
      <c r="AF43" s="16">
        <v>0.53299656399884765</v>
      </c>
      <c r="AG43" s="16">
        <v>0.50803022410413679</v>
      </c>
      <c r="AH43" s="16">
        <v>0.37670879965252901</v>
      </c>
      <c r="AI43" s="16">
        <v>0.32877968811498282</v>
      </c>
      <c r="AJ43" s="16">
        <v>0.5876580487045745</v>
      </c>
      <c r="AL43" s="16">
        <f t="shared" ref="AL43:AS70" si="11">T43/B43</f>
        <v>0.92252603174945358</v>
      </c>
      <c r="AM43" s="16">
        <f t="shared" si="11"/>
        <v>1.5305466386558455</v>
      </c>
      <c r="AN43" s="16">
        <f t="shared" si="11"/>
        <v>1.1319251754213051</v>
      </c>
      <c r="AO43" s="16">
        <f t="shared" si="11"/>
        <v>1.1617030211425212</v>
      </c>
      <c r="AP43" s="16">
        <f t="shared" si="11"/>
        <v>0.82649047674484888</v>
      </c>
      <c r="AQ43" s="16">
        <f t="shared" si="11"/>
        <v>0.66932474025035071</v>
      </c>
      <c r="AR43" s="16">
        <f t="shared" si="11"/>
        <v>0.93373587511669554</v>
      </c>
      <c r="AS43" s="16">
        <f t="shared" si="11"/>
        <v>1.2861962388314629</v>
      </c>
      <c r="AT43" s="16">
        <f t="shared" si="10"/>
        <v>0.29162701041311773</v>
      </c>
      <c r="AU43" s="16">
        <f t="shared" si="10"/>
        <v>2.4009796465388753</v>
      </c>
      <c r="AV43" s="16">
        <f t="shared" si="10"/>
        <v>0.72796564194371594</v>
      </c>
      <c r="AW43" s="16">
        <f t="shared" si="10"/>
        <v>0.9019266741981018</v>
      </c>
      <c r="AX43" s="16">
        <f t="shared" si="10"/>
        <v>1.7104240736394174</v>
      </c>
      <c r="AY43" s="16">
        <f t="shared" si="10"/>
        <v>0.85563924957972892</v>
      </c>
      <c r="AZ43" s="16">
        <f t="shared" si="10"/>
        <v>0.78702586550869447</v>
      </c>
      <c r="BA43" s="16">
        <f t="shared" si="9"/>
        <v>0.72891708752167628</v>
      </c>
      <c r="BB43" s="16">
        <f t="shared" si="8"/>
        <v>1.3469293604497075</v>
      </c>
      <c r="BC43" s="19">
        <f t="shared" si="5"/>
        <v>1.071404871041501</v>
      </c>
      <c r="BD43" s="19">
        <f t="shared" si="6"/>
        <v>0.11793273661468705</v>
      </c>
      <c r="BE43" s="19">
        <f t="shared" si="7"/>
        <v>0.92025513901897693</v>
      </c>
      <c r="BF43" s="14" t="str">
        <f t="shared" si="1"/>
        <v>Pantothenate</v>
      </c>
      <c r="BG43" s="16">
        <f t="shared" si="2"/>
        <v>2.9953616520353814E-2</v>
      </c>
      <c r="BH43" s="16">
        <f t="shared" si="3"/>
        <v>3.6091748625819084E-2</v>
      </c>
    </row>
    <row r="44" spans="1:60" x14ac:dyDescent="0.2">
      <c r="A44" s="20" t="s">
        <v>84</v>
      </c>
      <c r="B44" s="16">
        <v>1.2391338497724618</v>
      </c>
      <c r="C44" s="16">
        <v>1.124432303975754</v>
      </c>
      <c r="D44" s="16">
        <v>1.633159496499798</v>
      </c>
      <c r="E44" s="16">
        <v>0.65019150034643836</v>
      </c>
      <c r="F44" s="16">
        <v>0.29477644397581393</v>
      </c>
      <c r="G44" s="16">
        <v>1.2111499542888537</v>
      </c>
      <c r="H44" s="16">
        <v>0.83464497871100929</v>
      </c>
      <c r="I44" s="16">
        <v>0.59985659956472182</v>
      </c>
      <c r="J44" s="16">
        <v>1.591584082147526E-2</v>
      </c>
      <c r="K44" s="16">
        <v>2.169852834787625E-2</v>
      </c>
      <c r="L44" s="16">
        <v>2.7353242257258544E-2</v>
      </c>
      <c r="M44" s="16">
        <v>1.784404425559424E-2</v>
      </c>
      <c r="N44" s="16">
        <v>2.2113712611562669E-2</v>
      </c>
      <c r="O44" s="16">
        <v>6.4655841755971513E-2</v>
      </c>
      <c r="P44" s="16">
        <v>5.8378646455784576E-2</v>
      </c>
      <c r="Q44" s="16">
        <v>4.6873340960929016E-2</v>
      </c>
      <c r="R44" s="16">
        <v>5.9163605273410136E-2</v>
      </c>
      <c r="T44" s="16">
        <v>1.3899354683028291</v>
      </c>
      <c r="U44" s="21">
        <v>1.108948811845577</v>
      </c>
      <c r="V44" s="16">
        <v>0.79145325077789264</v>
      </c>
      <c r="W44" s="16">
        <v>1.0935940986199317</v>
      </c>
      <c r="X44" s="16">
        <v>0.98920317091028853</v>
      </c>
      <c r="Y44" s="16">
        <v>2.2457234957413421</v>
      </c>
      <c r="Z44" s="16">
        <v>1.5524179917655976</v>
      </c>
      <c r="AA44" s="16">
        <v>1.4599175852290935</v>
      </c>
      <c r="AB44" s="16">
        <v>1.9868798624476894E-2</v>
      </c>
      <c r="AC44" s="16">
        <v>1.5637569167735441E-2</v>
      </c>
      <c r="AD44" s="16">
        <v>2.2961835421535775E-2</v>
      </c>
      <c r="AE44" s="16">
        <v>1.6677554465132839E-2</v>
      </c>
      <c r="AF44" s="16">
        <v>1.4475449035001337E-2</v>
      </c>
      <c r="AG44" s="16">
        <v>7.0654865677131029E-2</v>
      </c>
      <c r="AH44" s="16">
        <v>5.5892693130585994E-2</v>
      </c>
      <c r="AI44" s="16">
        <v>6.6940550089496786E-2</v>
      </c>
      <c r="AJ44" s="16">
        <v>4.0700906004073403E-2</v>
      </c>
      <c r="AL44" s="16">
        <f t="shared" si="11"/>
        <v>1.1216992163986632</v>
      </c>
      <c r="AM44" s="16">
        <f t="shared" si="11"/>
        <v>0.9862299472583359</v>
      </c>
      <c r="AN44" s="16">
        <f t="shared" si="11"/>
        <v>0.48461479266057134</v>
      </c>
      <c r="AO44" s="16">
        <f t="shared" si="11"/>
        <v>1.6819569281315387</v>
      </c>
      <c r="AP44" s="16">
        <f t="shared" si="11"/>
        <v>3.355774150635495</v>
      </c>
      <c r="AQ44" s="16">
        <f t="shared" si="11"/>
        <v>1.8542076377816938</v>
      </c>
      <c r="AR44" s="16">
        <f t="shared" si="11"/>
        <v>1.8599740384984844</v>
      </c>
      <c r="AS44" s="16">
        <f t="shared" si="11"/>
        <v>2.433777650005791</v>
      </c>
      <c r="AT44" s="16">
        <f t="shared" si="10"/>
        <v>1.248366256444831</v>
      </c>
      <c r="AU44" s="16">
        <f t="shared" si="10"/>
        <v>0.72067418200119415</v>
      </c>
      <c r="AV44" s="16">
        <f t="shared" si="10"/>
        <v>0.8394557107921109</v>
      </c>
      <c r="AW44" s="16">
        <f t="shared" si="10"/>
        <v>0.93462862040954098</v>
      </c>
      <c r="AX44" s="16">
        <f t="shared" si="10"/>
        <v>0.65459153283164728</v>
      </c>
      <c r="AY44" s="16">
        <f t="shared" si="10"/>
        <v>1.0927839427688752</v>
      </c>
      <c r="AZ44" s="16">
        <f t="shared" si="10"/>
        <v>0.95741673580799069</v>
      </c>
      <c r="BA44" s="16">
        <f t="shared" si="9"/>
        <v>1.428115613634084</v>
      </c>
      <c r="BB44" s="16">
        <f t="shared" si="8"/>
        <v>0.6879382318907733</v>
      </c>
      <c r="BC44" s="19">
        <f t="shared" si="5"/>
        <v>1.3142473639971541</v>
      </c>
      <c r="BD44" s="19">
        <f t="shared" si="6"/>
        <v>0.17906703824268028</v>
      </c>
      <c r="BE44" s="19">
        <f t="shared" si="7"/>
        <v>0.11915852974380031</v>
      </c>
      <c r="BF44" s="14" t="str">
        <f t="shared" si="1"/>
        <v>Nic_Ad_Dinuc_Red_(NADH)</v>
      </c>
      <c r="BG44" s="16">
        <f t="shared" si="2"/>
        <v>0.1186771146213068</v>
      </c>
      <c r="BH44" s="16">
        <f t="shared" si="3"/>
        <v>0.92387486403448438</v>
      </c>
    </row>
    <row r="45" spans="1:60" x14ac:dyDescent="0.2">
      <c r="A45" s="20" t="s">
        <v>85</v>
      </c>
      <c r="B45" s="16">
        <v>9.6110216097405896</v>
      </c>
      <c r="C45" s="16">
        <v>9.405682808273351</v>
      </c>
      <c r="D45" s="16">
        <v>9.9208957930358785</v>
      </c>
      <c r="E45" s="16">
        <v>9.3577539273422889</v>
      </c>
      <c r="F45" s="16">
        <v>7.8251496275681811</v>
      </c>
      <c r="G45" s="16">
        <v>6.5746572797085765</v>
      </c>
      <c r="H45" s="16">
        <v>6.3038882670395413</v>
      </c>
      <c r="I45" s="16">
        <v>9.6566945032315861</v>
      </c>
      <c r="J45" s="16">
        <v>0.61439926837857906</v>
      </c>
      <c r="K45" s="16">
        <v>0.80508717198710644</v>
      </c>
      <c r="L45" s="16">
        <v>1.3261225235733309</v>
      </c>
      <c r="M45" s="16">
        <v>0.81515514279037926</v>
      </c>
      <c r="N45" s="16">
        <v>0.85280182570978758</v>
      </c>
      <c r="O45" s="16">
        <v>2.115729876225851</v>
      </c>
      <c r="P45" s="16">
        <v>1.9581666112197222</v>
      </c>
      <c r="Q45" s="16">
        <v>2.0208899257257835</v>
      </c>
      <c r="R45" s="16">
        <v>1.9645043708173708</v>
      </c>
      <c r="T45" s="16">
        <v>6.1551415582235789</v>
      </c>
      <c r="U45" s="21">
        <v>7.7715073508241321</v>
      </c>
      <c r="V45" s="16">
        <v>8.4096285827044621</v>
      </c>
      <c r="W45" s="16">
        <v>7.2421772604556445</v>
      </c>
      <c r="X45" s="16">
        <v>5.7398234481191599</v>
      </c>
      <c r="Y45" s="16">
        <v>5.8565065476222156</v>
      </c>
      <c r="Z45" s="16">
        <v>4.2839687495554157</v>
      </c>
      <c r="AA45" s="16">
        <v>8.1264672852529909</v>
      </c>
      <c r="AB45" s="16">
        <v>0.95956226593422367</v>
      </c>
      <c r="AC45" s="16">
        <v>0.57049919293934115</v>
      </c>
      <c r="AD45" s="16">
        <v>0.72509647590580606</v>
      </c>
      <c r="AE45" s="16">
        <v>0.62411811655504845</v>
      </c>
      <c r="AF45" s="16">
        <v>0.70644700498835533</v>
      </c>
      <c r="AG45" s="16">
        <v>2.2031631449036357</v>
      </c>
      <c r="AH45" s="16">
        <v>2.0146895778064264</v>
      </c>
      <c r="AI45" s="16">
        <v>2.0941544128175074</v>
      </c>
      <c r="AJ45" s="16">
        <v>1.5361704158087504</v>
      </c>
      <c r="AL45" s="16">
        <f t="shared" si="11"/>
        <v>0.64042531669947123</v>
      </c>
      <c r="AM45" s="16">
        <f t="shared" si="11"/>
        <v>0.82625658436920935</v>
      </c>
      <c r="AN45" s="16">
        <f t="shared" si="11"/>
        <v>0.84766827090429953</v>
      </c>
      <c r="AO45" s="16">
        <f t="shared" si="11"/>
        <v>0.77392260115911249</v>
      </c>
      <c r="AP45" s="16">
        <f t="shared" si="11"/>
        <v>0.73350973735986214</v>
      </c>
      <c r="AQ45" s="16">
        <f t="shared" si="11"/>
        <v>0.8907698604605907</v>
      </c>
      <c r="AR45" s="16">
        <f t="shared" si="11"/>
        <v>0.67957561556960644</v>
      </c>
      <c r="AS45" s="16">
        <f t="shared" si="11"/>
        <v>0.84153716186563543</v>
      </c>
      <c r="AT45" s="16">
        <f t="shared" si="10"/>
        <v>1.5617894019739667</v>
      </c>
      <c r="AU45" s="16">
        <f t="shared" si="10"/>
        <v>0.70861791466785129</v>
      </c>
      <c r="AV45" s="16">
        <f t="shared" si="10"/>
        <v>0.54677939859733493</v>
      </c>
      <c r="AW45" s="16">
        <f t="shared" si="10"/>
        <v>0.76564335277161244</v>
      </c>
      <c r="AX45" s="16">
        <f t="shared" si="10"/>
        <v>0.82838355136069153</v>
      </c>
      <c r="AY45" s="16">
        <f t="shared" si="10"/>
        <v>1.0413253457637763</v>
      </c>
      <c r="AZ45" s="16">
        <f t="shared" si="10"/>
        <v>1.0288652488827275</v>
      </c>
      <c r="BA45" s="16">
        <f t="shared" si="9"/>
        <v>1.0362535762878879</v>
      </c>
      <c r="BB45" s="16">
        <f t="shared" si="8"/>
        <v>0.78196334842950554</v>
      </c>
      <c r="BC45" s="19">
        <f t="shared" si="5"/>
        <v>0.85489919336018461</v>
      </c>
      <c r="BD45" s="19">
        <f t="shared" si="6"/>
        <v>5.5183362908896819E-2</v>
      </c>
      <c r="BE45" s="19">
        <f t="shared" si="7"/>
        <v>2.0926154275353048E-3</v>
      </c>
      <c r="BF45" s="14" t="str">
        <f t="shared" si="1"/>
        <v>Nic_Ad_Dinuc_Ox_(NAD+)</v>
      </c>
      <c r="BG45" s="16">
        <f t="shared" si="2"/>
        <v>-6.8085092696957172E-2</v>
      </c>
      <c r="BH45" s="16">
        <f t="shared" si="3"/>
        <v>2.6793105772252361</v>
      </c>
    </row>
    <row r="46" spans="1:60" x14ac:dyDescent="0.2">
      <c r="A46" s="20" t="s">
        <v>86</v>
      </c>
      <c r="B46" s="16">
        <v>2.5112638748184788E-2</v>
      </c>
      <c r="C46" s="16">
        <v>2.0814333852915708E-2</v>
      </c>
      <c r="D46" s="16">
        <v>1.7029814990380431E-2</v>
      </c>
      <c r="E46" s="16">
        <v>3.0511176471801228E-2</v>
      </c>
      <c r="F46" s="16">
        <v>1.1834629717049809E-2</v>
      </c>
      <c r="G46" s="16">
        <v>5.068886012755857E-2</v>
      </c>
      <c r="H46" s="16">
        <v>5.9334959313652555E-2</v>
      </c>
      <c r="I46" s="16">
        <v>7.3035670660614865E-2</v>
      </c>
      <c r="J46" s="16">
        <v>3.3337100046654931E-2</v>
      </c>
      <c r="K46" s="16">
        <v>1.6425652777739618E-2</v>
      </c>
      <c r="L46" s="16">
        <v>2.0275276284495502E-2</v>
      </c>
      <c r="M46" s="16">
        <v>1.1275763968002219E-2</v>
      </c>
      <c r="N46" s="16">
        <v>9.002957167955225E-3</v>
      </c>
      <c r="O46" s="16">
        <v>5.762904605777326E-3</v>
      </c>
      <c r="P46" s="16">
        <v>8.5556064239993464E-3</v>
      </c>
      <c r="Q46" s="16">
        <v>1.0103894524091972E-2</v>
      </c>
      <c r="R46" s="16">
        <v>1.0278970028135503E-2</v>
      </c>
      <c r="T46" s="16">
        <v>2.9725995576255222E-2</v>
      </c>
      <c r="U46" s="21">
        <v>2.7621713782832135E-2</v>
      </c>
      <c r="V46" s="16">
        <v>5.3199374391038362E-2</v>
      </c>
      <c r="W46" s="16">
        <v>4.1402182072208617E-2</v>
      </c>
      <c r="X46" s="16">
        <v>6.9788051269106879E-2</v>
      </c>
      <c r="Y46" s="16">
        <v>8.2010222205850469E-2</v>
      </c>
      <c r="Z46" s="16">
        <v>2.751574539870039E-2</v>
      </c>
      <c r="AA46" s="16">
        <v>9.0403876817574322E-2</v>
      </c>
      <c r="AB46" s="16">
        <v>2.705463659799829E-2</v>
      </c>
      <c r="AC46" s="16">
        <v>4.2276634635854043E-2</v>
      </c>
      <c r="AD46" s="16">
        <v>2.943831495771802E-2</v>
      </c>
      <c r="AE46" s="16">
        <v>1.045462662564779E-2</v>
      </c>
      <c r="AF46" s="16">
        <v>7.8408548138962589E-3</v>
      </c>
      <c r="AG46" s="16">
        <v>1.4022037641470076E-2</v>
      </c>
      <c r="AH46" s="16">
        <v>1.1281283406744199E-2</v>
      </c>
      <c r="AI46" s="16">
        <v>1.305150136466897E-2</v>
      </c>
      <c r="AJ46" s="16">
        <v>1.233611331637728E-2</v>
      </c>
      <c r="AL46" s="16">
        <f t="shared" si="11"/>
        <v>1.1837065739817525</v>
      </c>
      <c r="AM46" s="16">
        <f t="shared" si="11"/>
        <v>1.3270525003596423</v>
      </c>
      <c r="AN46" s="16">
        <f t="shared" si="11"/>
        <v>3.1238962032816504</v>
      </c>
      <c r="AO46" s="16">
        <f t="shared" si="11"/>
        <v>1.3569513489744645</v>
      </c>
      <c r="AP46" s="16">
        <f t="shared" si="11"/>
        <v>5.896935767121235</v>
      </c>
      <c r="AQ46" s="16">
        <f t="shared" si="11"/>
        <v>1.6179141136626798</v>
      </c>
      <c r="AR46" s="16">
        <f t="shared" si="11"/>
        <v>0.46373580966405437</v>
      </c>
      <c r="AS46" s="16">
        <f t="shared" si="11"/>
        <v>1.2378044317230514</v>
      </c>
      <c r="AT46" s="16">
        <f t="shared" si="10"/>
        <v>0.8115473919487779</v>
      </c>
      <c r="AU46" s="16">
        <f t="shared" si="10"/>
        <v>2.5738176258753143</v>
      </c>
      <c r="AV46" s="16">
        <f t="shared" si="10"/>
        <v>1.4519316306544978</v>
      </c>
      <c r="AW46" s="16">
        <f t="shared" si="10"/>
        <v>0.92717678866952069</v>
      </c>
      <c r="AX46" s="16">
        <f t="shared" si="10"/>
        <v>0.87091992859909317</v>
      </c>
      <c r="AY46" s="16">
        <f t="shared" si="10"/>
        <v>2.433154563657526</v>
      </c>
      <c r="AZ46" s="16">
        <f t="shared" si="10"/>
        <v>1.3185837271685443</v>
      </c>
      <c r="BA46" s="16">
        <f t="shared" si="9"/>
        <v>1.2917297714805567</v>
      </c>
      <c r="BB46" s="16">
        <f t="shared" si="8"/>
        <v>1.2001312663244452</v>
      </c>
      <c r="BC46" s="19">
        <f t="shared" si="5"/>
        <v>1.7109993790086355</v>
      </c>
      <c r="BD46" s="19">
        <f t="shared" si="6"/>
        <v>0.30864002303252031</v>
      </c>
      <c r="BE46" s="19">
        <f t="shared" si="7"/>
        <v>4.5610813550477566E-2</v>
      </c>
      <c r="BF46" s="14" t="str">
        <f t="shared" si="1"/>
        <v>Pyruvate</v>
      </c>
      <c r="BG46" s="16">
        <f t="shared" si="2"/>
        <v>0.23324985191797237</v>
      </c>
      <c r="BH46" s="16">
        <f t="shared" si="3"/>
        <v>1.3409321812707458</v>
      </c>
    </row>
    <row r="47" spans="1:60" x14ac:dyDescent="0.2">
      <c r="A47" s="20" t="s">
        <v>87</v>
      </c>
      <c r="B47" s="16">
        <v>0.62605899416471189</v>
      </c>
      <c r="C47" s="16">
        <v>0.62605899416471189</v>
      </c>
      <c r="D47" s="16">
        <v>0.62605899416471189</v>
      </c>
      <c r="E47" s="16">
        <v>0.62605899416471189</v>
      </c>
      <c r="F47" s="16">
        <v>1.5275125218785277</v>
      </c>
      <c r="G47" s="16">
        <v>0.32457705085099309</v>
      </c>
      <c r="H47" s="16">
        <v>0.2679336073743489</v>
      </c>
      <c r="I47" s="16">
        <v>1.9604003000602763</v>
      </c>
      <c r="J47" s="16">
        <v>1.1241909213425543</v>
      </c>
      <c r="K47" s="16">
        <v>0.84669758512103732</v>
      </c>
      <c r="L47" s="16">
        <v>1.6158543021681737</v>
      </c>
      <c r="M47" s="16">
        <v>0.62605899416471189</v>
      </c>
      <c r="N47" s="16">
        <v>1.151139396275686</v>
      </c>
      <c r="O47" s="16">
        <v>0.21277009084185641</v>
      </c>
      <c r="P47" s="16">
        <v>9.4556968324749621E-2</v>
      </c>
      <c r="Q47" s="16">
        <v>0.38191125063159598</v>
      </c>
      <c r="R47" s="16">
        <v>0.39742723693691689</v>
      </c>
      <c r="T47" s="16">
        <v>0.69588003494402362</v>
      </c>
      <c r="U47" s="21">
        <v>0.69588003494402362</v>
      </c>
      <c r="V47" s="16">
        <v>0.69588003494402362</v>
      </c>
      <c r="W47" s="16">
        <v>0.69588003494402362</v>
      </c>
      <c r="X47" s="16">
        <v>0.6618448167180897</v>
      </c>
      <c r="Y47" s="16">
        <v>0.925169695795657</v>
      </c>
      <c r="Z47" s="16">
        <v>0.48652645124972471</v>
      </c>
      <c r="AA47" s="16">
        <v>1.6295666335948513</v>
      </c>
      <c r="AB47" s="16">
        <v>1.1507604050674394</v>
      </c>
      <c r="AC47" s="16">
        <v>1.3196424064670143</v>
      </c>
      <c r="AD47" s="16">
        <v>0.61761207831193488</v>
      </c>
      <c r="AE47" s="16">
        <v>1.1729512388884482</v>
      </c>
      <c r="AF47" s="16">
        <v>0.94536278825698983</v>
      </c>
      <c r="AG47" s="16">
        <v>0.17188246136567079</v>
      </c>
      <c r="AH47" s="16">
        <v>0.11199212169760904</v>
      </c>
      <c r="AI47" s="16">
        <v>0.1577208090575104</v>
      </c>
      <c r="AJ47" s="16">
        <v>0.69588003494402362</v>
      </c>
      <c r="AL47" s="16">
        <f t="shared" si="11"/>
        <v>1.1115246988384329</v>
      </c>
      <c r="AM47" s="16">
        <f t="shared" si="11"/>
        <v>1.1115246988384329</v>
      </c>
      <c r="AN47" s="16">
        <f t="shared" si="11"/>
        <v>1.1115246988384329</v>
      </c>
      <c r="AO47" s="16">
        <f t="shared" si="11"/>
        <v>1.1115246988384329</v>
      </c>
      <c r="AP47" s="16">
        <f t="shared" si="11"/>
        <v>0.43328274383253895</v>
      </c>
      <c r="AQ47" s="16">
        <f t="shared" si="11"/>
        <v>2.8503854273430567</v>
      </c>
      <c r="AR47" s="16">
        <f t="shared" si="11"/>
        <v>1.8158470526243629</v>
      </c>
      <c r="AS47" s="16">
        <f t="shared" si="11"/>
        <v>0.83124177931657484</v>
      </c>
      <c r="AT47" s="16">
        <f t="shared" si="10"/>
        <v>1.0236343162184185</v>
      </c>
      <c r="AU47" s="16">
        <f t="shared" si="10"/>
        <v>1.5585758476899028</v>
      </c>
      <c r="AV47" s="16">
        <f t="shared" si="10"/>
        <v>0.38222015282146116</v>
      </c>
      <c r="AW47" s="16">
        <f t="shared" si="10"/>
        <v>1.8735474608960776</v>
      </c>
      <c r="AX47" s="16">
        <f t="shared" si="10"/>
        <v>0.82124092991304876</v>
      </c>
      <c r="AY47" s="16">
        <f t="shared" si="10"/>
        <v>0.80783187470378159</v>
      </c>
      <c r="AZ47" s="16">
        <f t="shared" si="10"/>
        <v>1.1843878212442212</v>
      </c>
      <c r="BA47" s="16">
        <f t="shared" si="9"/>
        <v>0.41297764545211846</v>
      </c>
      <c r="BB47" s="16">
        <f t="shared" si="8"/>
        <v>1.7509621139893836</v>
      </c>
      <c r="BC47" s="19">
        <f t="shared" si="5"/>
        <v>1.1877784683175694</v>
      </c>
      <c r="BD47" s="19">
        <f t="shared" si="6"/>
        <v>0.15289152881375689</v>
      </c>
      <c r="BE47" s="19">
        <f t="shared" si="7"/>
        <v>0.90990663211897838</v>
      </c>
      <c r="BF47" s="14" t="str">
        <f t="shared" si="1"/>
        <v>Adenosine_Monophosphate_(AMP)</v>
      </c>
      <c r="BG47" s="16">
        <f t="shared" si="2"/>
        <v>7.4735448255683706E-2</v>
      </c>
      <c r="BH47" s="16">
        <f t="shared" si="3"/>
        <v>4.1003169476566376E-2</v>
      </c>
    </row>
    <row r="48" spans="1:60" x14ac:dyDescent="0.2">
      <c r="A48" s="20" t="s">
        <v>88</v>
      </c>
      <c r="B48" s="16">
        <v>0.14242882105974852</v>
      </c>
      <c r="C48" s="16">
        <v>0.19298663154685866</v>
      </c>
      <c r="D48" s="16">
        <v>0.13940215939099751</v>
      </c>
      <c r="E48" s="16">
        <v>0.18136810371415474</v>
      </c>
      <c r="F48" s="16">
        <v>1.8449221748865683E-2</v>
      </c>
      <c r="G48" s="16">
        <v>8.1365759940821708E-2</v>
      </c>
      <c r="H48" s="16">
        <v>9.8841084404716756E-2</v>
      </c>
      <c r="I48" s="16">
        <v>4.9178986193119119E-2</v>
      </c>
      <c r="J48" s="16">
        <v>3.5798535270134615E-2</v>
      </c>
      <c r="K48" s="16">
        <v>2.8747179838837438E-2</v>
      </c>
      <c r="L48" s="16">
        <v>2.8302626879665407E-2</v>
      </c>
      <c r="M48" s="16">
        <v>3.3243761705117822E-2</v>
      </c>
      <c r="N48" s="16">
        <v>1.5306334071720653E-2</v>
      </c>
      <c r="O48" s="16">
        <v>2.2072209097309295E-2</v>
      </c>
      <c r="P48" s="16">
        <v>9.8492765319133143E-3</v>
      </c>
      <c r="Q48" s="16">
        <v>3.0790719415929282E-2</v>
      </c>
      <c r="R48" s="16">
        <v>1.4100682776559069E-2</v>
      </c>
      <c r="T48" s="16">
        <v>0.24385861015569321</v>
      </c>
      <c r="U48" s="21">
        <v>0.17073344450765068</v>
      </c>
      <c r="V48" s="16">
        <v>0.17094790358398337</v>
      </c>
      <c r="W48" s="16">
        <v>0.21689318068050834</v>
      </c>
      <c r="X48" s="16">
        <v>5.223836611345458E-2</v>
      </c>
      <c r="Y48" s="16">
        <v>6.246937070746502E-2</v>
      </c>
      <c r="Z48" s="16">
        <v>5.8838095764725998E-2</v>
      </c>
      <c r="AA48" s="16">
        <v>0.10546585195712657</v>
      </c>
      <c r="AB48" s="16">
        <v>2.6107879554146937E-2</v>
      </c>
      <c r="AC48" s="16">
        <v>3.6939991644025977E-2</v>
      </c>
      <c r="AD48" s="16">
        <v>2.11036606372711E-2</v>
      </c>
      <c r="AE48" s="16">
        <v>2.347026775278695E-2</v>
      </c>
      <c r="AF48" s="16">
        <v>3.2122102007298994E-2</v>
      </c>
      <c r="AG48" s="16">
        <v>2.1474948160068286E-2</v>
      </c>
      <c r="AH48" s="16">
        <v>1.3797297832036473E-2</v>
      </c>
      <c r="AI48" s="16">
        <v>1.391610085525233E-2</v>
      </c>
      <c r="AJ48" s="16">
        <v>1.5759308875344213E-2</v>
      </c>
      <c r="AL48" s="16">
        <f t="shared" si="11"/>
        <v>1.7121437103898736</v>
      </c>
      <c r="AM48" s="16">
        <f t="shared" si="11"/>
        <v>0.88469052565537565</v>
      </c>
      <c r="AN48" s="16">
        <f t="shared" si="11"/>
        <v>1.226293081332448</v>
      </c>
      <c r="AO48" s="16">
        <f t="shared" si="11"/>
        <v>1.1958727926181711</v>
      </c>
      <c r="AP48" s="16">
        <f t="shared" si="11"/>
        <v>2.8314671927376209</v>
      </c>
      <c r="AQ48" s="16">
        <f t="shared" si="11"/>
        <v>0.76775993677069743</v>
      </c>
      <c r="AR48" s="16">
        <f t="shared" si="11"/>
        <v>0.59527974747632584</v>
      </c>
      <c r="AS48" s="16">
        <f t="shared" si="11"/>
        <v>2.1445308275159776</v>
      </c>
      <c r="AT48" s="16">
        <f t="shared" si="10"/>
        <v>0.72930021737307693</v>
      </c>
      <c r="AU48" s="16">
        <f t="shared" si="10"/>
        <v>1.2849953230584397</v>
      </c>
      <c r="AV48" s="16">
        <f t="shared" si="10"/>
        <v>0.74564317746892428</v>
      </c>
      <c r="AW48" s="16">
        <f t="shared" si="10"/>
        <v>0.70600517357136938</v>
      </c>
      <c r="AX48" s="16">
        <f t="shared" si="10"/>
        <v>2.098614982319408</v>
      </c>
      <c r="AY48" s="16">
        <f t="shared" si="10"/>
        <v>0.9729405908304023</v>
      </c>
      <c r="AZ48" s="16">
        <f t="shared" si="10"/>
        <v>1.4008437865797456</v>
      </c>
      <c r="BA48" s="16">
        <f t="shared" si="9"/>
        <v>0.45195763915970633</v>
      </c>
      <c r="BB48" s="16">
        <f t="shared" si="8"/>
        <v>1.1176273606794729</v>
      </c>
      <c r="BC48" s="19">
        <f t="shared" si="5"/>
        <v>1.2274097685610019</v>
      </c>
      <c r="BD48" s="19">
        <f t="shared" si="6"/>
        <v>0.1557831087759334</v>
      </c>
      <c r="BE48" s="19">
        <f t="shared" si="7"/>
        <v>0.26100239877560522</v>
      </c>
      <c r="BF48" s="14" t="str">
        <f t="shared" si="1"/>
        <v>Fumarate</v>
      </c>
      <c r="BG48" s="16">
        <f t="shared" si="2"/>
        <v>8.898957537227116E-2</v>
      </c>
      <c r="BH48" s="16">
        <f t="shared" si="3"/>
        <v>0.58335550120493218</v>
      </c>
    </row>
    <row r="49" spans="1:60" x14ac:dyDescent="0.2">
      <c r="A49" s="20" t="s">
        <v>89</v>
      </c>
      <c r="B49" s="16">
        <v>1.4490461777039087E-2</v>
      </c>
      <c r="C49" s="16">
        <v>2.4584052796480609E-2</v>
      </c>
      <c r="D49" s="16">
        <v>2.9898664154222428E-2</v>
      </c>
      <c r="E49" s="16">
        <v>2.52646752190566E-2</v>
      </c>
      <c r="F49" s="16">
        <v>1.8288289561307899E-2</v>
      </c>
      <c r="G49" s="16">
        <v>2.6349979343415701E-2</v>
      </c>
      <c r="H49" s="16">
        <v>2.158243090851205E-2</v>
      </c>
      <c r="I49" s="16">
        <v>5.3529526201670716E-2</v>
      </c>
      <c r="J49" s="16">
        <v>6.8454316566562312E-2</v>
      </c>
      <c r="K49" s="16">
        <v>6.4660106174472626E-2</v>
      </c>
      <c r="L49" s="16">
        <v>7.8693572214711544E-2</v>
      </c>
      <c r="M49" s="16">
        <v>6.5688714758024125E-2</v>
      </c>
      <c r="N49" s="16">
        <v>6.9945659875127339E-2</v>
      </c>
      <c r="O49" s="16">
        <v>1.9119423757133835E-2</v>
      </c>
      <c r="P49" s="16">
        <v>1.3061104332280001E-2</v>
      </c>
      <c r="Q49" s="16">
        <v>3.2501893813404299E-2</v>
      </c>
      <c r="R49" s="16">
        <v>5.2951627901463003E-2</v>
      </c>
      <c r="T49" s="16">
        <v>1.8125203348020678E-2</v>
      </c>
      <c r="U49" s="21">
        <v>2.3126133209703283E-2</v>
      </c>
      <c r="V49" s="16">
        <v>2.3278467655458428E-2</v>
      </c>
      <c r="W49" s="16">
        <v>2.1505549923202447E-2</v>
      </c>
      <c r="X49" s="16">
        <v>4.7974308144546333E-2</v>
      </c>
      <c r="Y49" s="16">
        <v>3.7003361127572069E-2</v>
      </c>
      <c r="Z49" s="16">
        <v>3.5587141637049617E-2</v>
      </c>
      <c r="AA49" s="16">
        <v>8.1021561384973712E-2</v>
      </c>
      <c r="AB49" s="16">
        <v>7.1178101886826314E-2</v>
      </c>
      <c r="AC49" s="16">
        <v>8.7320603674818101E-2</v>
      </c>
      <c r="AD49" s="16">
        <v>5.493164367404936E-2</v>
      </c>
      <c r="AE49" s="16">
        <v>6.9819329800437063E-2</v>
      </c>
      <c r="AF49" s="16">
        <v>5.0431023979525785E-2</v>
      </c>
      <c r="AG49" s="16">
        <v>2.3614033664163182E-2</v>
      </c>
      <c r="AH49" s="16">
        <v>2.8266171817475157E-2</v>
      </c>
      <c r="AI49" s="16">
        <v>3.7198398568652077E-2</v>
      </c>
      <c r="AJ49" s="16">
        <v>7.8863456645710123E-2</v>
      </c>
      <c r="AL49" s="16">
        <f t="shared" si="11"/>
        <v>1.250836835078716</v>
      </c>
      <c r="AM49" s="16">
        <f t="shared" si="11"/>
        <v>0.94069653206301129</v>
      </c>
      <c r="AN49" s="16">
        <f t="shared" si="11"/>
        <v>0.7785788534024165</v>
      </c>
      <c r="AO49" s="16">
        <f t="shared" si="11"/>
        <v>0.85121022679845393</v>
      </c>
      <c r="AP49" s="16">
        <f t="shared" si="11"/>
        <v>2.6232255336794559</v>
      </c>
      <c r="AQ49" s="16">
        <f t="shared" si="11"/>
        <v>1.4043032309556032</v>
      </c>
      <c r="AR49" s="16">
        <f t="shared" si="11"/>
        <v>1.6488940373725069</v>
      </c>
      <c r="AS49" s="16">
        <f t="shared" si="11"/>
        <v>1.5135863724952032</v>
      </c>
      <c r="AT49" s="16">
        <f t="shared" si="10"/>
        <v>1.0397898256367148</v>
      </c>
      <c r="AU49" s="16">
        <f t="shared" si="10"/>
        <v>1.3504556184798175</v>
      </c>
      <c r="AV49" s="16">
        <f t="shared" si="10"/>
        <v>0.69804486094710594</v>
      </c>
      <c r="AW49" s="16">
        <f t="shared" si="10"/>
        <v>1.0628816541414881</v>
      </c>
      <c r="AX49" s="16">
        <f t="shared" si="10"/>
        <v>0.72100290524900812</v>
      </c>
      <c r="AY49" s="16">
        <f t="shared" si="10"/>
        <v>1.2350808248262357</v>
      </c>
      <c r="AZ49" s="16">
        <f t="shared" si="10"/>
        <v>2.1641486889907489</v>
      </c>
      <c r="BA49" s="16">
        <f t="shared" si="9"/>
        <v>1.1444994184711434</v>
      </c>
      <c r="BB49" s="16">
        <f t="shared" si="8"/>
        <v>1.4893490487670389</v>
      </c>
      <c r="BC49" s="19">
        <f t="shared" si="5"/>
        <v>1.2892108510208629</v>
      </c>
      <c r="BD49" s="19">
        <f t="shared" si="6"/>
        <v>0.12377412609882904</v>
      </c>
      <c r="BE49" s="19">
        <f t="shared" si="7"/>
        <v>9.9409922572389314E-2</v>
      </c>
      <c r="BF49" s="14" t="str">
        <f t="shared" si="1"/>
        <v>Cytidine_Diphosphate_(CDP)</v>
      </c>
      <c r="BG49" s="16">
        <f t="shared" si="2"/>
        <v>0.11032395222243424</v>
      </c>
      <c r="BH49" s="16">
        <f t="shared" si="3"/>
        <v>1.0025702644622327</v>
      </c>
    </row>
    <row r="50" spans="1:60" x14ac:dyDescent="0.2">
      <c r="A50" s="20" t="s">
        <v>90</v>
      </c>
      <c r="J50" s="16">
        <v>7.0811702261289318</v>
      </c>
      <c r="K50" s="16">
        <v>2.8045885212194626</v>
      </c>
      <c r="L50" s="16">
        <v>6.6376652846083628</v>
      </c>
      <c r="M50" s="16">
        <v>6.9923260610606714</v>
      </c>
      <c r="N50" s="16">
        <v>7.6180434425595172</v>
      </c>
      <c r="O50" s="16">
        <v>6.6064792351530777</v>
      </c>
      <c r="P50" s="16">
        <v>7.2780804352921891</v>
      </c>
      <c r="Q50" s="16">
        <v>7.8404453359395552</v>
      </c>
      <c r="R50" s="16">
        <v>8.612193157498254</v>
      </c>
      <c r="U50" s="21"/>
      <c r="AB50" s="16">
        <v>5.9671756781114338</v>
      </c>
      <c r="AC50" s="16">
        <v>10.873031861997031</v>
      </c>
      <c r="AD50" s="16">
        <v>6.8066286060490073</v>
      </c>
      <c r="AE50" s="16">
        <v>5.3067098315292691</v>
      </c>
      <c r="AF50" s="16">
        <v>4.0590250982215599</v>
      </c>
      <c r="AG50" s="16">
        <v>9.8179396612636474</v>
      </c>
      <c r="AH50" s="16">
        <v>7.6682181621170491</v>
      </c>
      <c r="AI50" s="16">
        <v>8.078907301680168</v>
      </c>
      <c r="AJ50" s="16">
        <v>8.5993151055578299</v>
      </c>
      <c r="AL50" s="16"/>
      <c r="AM50" s="16"/>
      <c r="AN50" s="16"/>
      <c r="AO50" s="16"/>
      <c r="AP50" s="16"/>
      <c r="AQ50" s="16"/>
      <c r="AR50" s="16"/>
      <c r="AS50" s="16"/>
      <c r="AT50" s="16">
        <f t="shared" si="10"/>
        <v>0.84268213975326423</v>
      </c>
      <c r="AU50" s="16">
        <f t="shared" si="10"/>
        <v>3.8768724109550767</v>
      </c>
      <c r="AV50" s="16">
        <f t="shared" si="10"/>
        <v>1.0254552337600455</v>
      </c>
      <c r="AW50" s="16">
        <f t="shared" si="10"/>
        <v>0.75893340573484214</v>
      </c>
      <c r="AX50" s="16">
        <f t="shared" si="10"/>
        <v>0.53281726847934663</v>
      </c>
      <c r="AY50" s="16">
        <f t="shared" si="10"/>
        <v>1.4861077000018994</v>
      </c>
      <c r="AZ50" s="16">
        <f t="shared" si="10"/>
        <v>1.0536044813317864</v>
      </c>
      <c r="BA50" s="16">
        <f t="shared" si="9"/>
        <v>1.0304143394314014</v>
      </c>
      <c r="BB50" s="16">
        <f t="shared" si="8"/>
        <v>0.99850467218919592</v>
      </c>
      <c r="BC50" s="19">
        <f t="shared" si="5"/>
        <v>1.2894879612929842</v>
      </c>
      <c r="BD50" s="19">
        <f t="shared" si="6"/>
        <v>0.33466476678911156</v>
      </c>
      <c r="BE50" s="19">
        <f t="shared" si="7"/>
        <v>0.58371917863779998</v>
      </c>
      <c r="BF50" s="14" t="str">
        <f t="shared" si="1"/>
        <v>Isocitrate</v>
      </c>
      <c r="BG50" s="16">
        <f t="shared" si="2"/>
        <v>0.11041729190363279</v>
      </c>
      <c r="BH50" s="16">
        <f t="shared" si="3"/>
        <v>0.23379603730533771</v>
      </c>
    </row>
    <row r="51" spans="1:60" x14ac:dyDescent="0.2">
      <c r="A51" s="20" t="s">
        <v>91</v>
      </c>
      <c r="B51" s="16">
        <v>3.6275085402666489</v>
      </c>
      <c r="C51" s="16">
        <v>3.3995622864778681</v>
      </c>
      <c r="D51" s="16">
        <v>2.2067461530079542</v>
      </c>
      <c r="E51" s="16">
        <v>3.0311933202765728</v>
      </c>
      <c r="F51" s="16">
        <v>1.3841008323682578</v>
      </c>
      <c r="G51" s="16">
        <v>0.8389819299137079</v>
      </c>
      <c r="H51" s="16">
        <v>0.93170850579991482</v>
      </c>
      <c r="I51" s="16">
        <v>1.2872100484797344</v>
      </c>
      <c r="J51" s="16">
        <v>2.7030241810987405</v>
      </c>
      <c r="K51" s="16">
        <v>2.4962973082387969</v>
      </c>
      <c r="L51" s="16">
        <v>3.5077461508593908</v>
      </c>
      <c r="M51" s="16">
        <v>2.8224538860101922</v>
      </c>
      <c r="N51" s="16">
        <v>2.2952492986803614</v>
      </c>
      <c r="O51" s="16">
        <v>3.3203766190231554</v>
      </c>
      <c r="P51" s="16">
        <v>2.5624890631002644</v>
      </c>
      <c r="Q51" s="16">
        <v>2.9831693770589145</v>
      </c>
      <c r="R51" s="16">
        <v>2.7528722063006463</v>
      </c>
      <c r="T51" s="16">
        <v>1.636765991758717</v>
      </c>
      <c r="U51" s="21">
        <v>2.2811237663494683</v>
      </c>
      <c r="V51" s="16">
        <v>2.7103294655997816</v>
      </c>
      <c r="W51" s="16">
        <v>2.3924364238890607</v>
      </c>
      <c r="X51" s="16">
        <v>1.2468714052936618</v>
      </c>
      <c r="Y51" s="16">
        <v>1.1524528649303267</v>
      </c>
      <c r="Z51" s="16">
        <v>1.102890150216324</v>
      </c>
      <c r="AA51" s="16">
        <v>1.5274047280925285</v>
      </c>
      <c r="AB51" s="16">
        <v>2.9131269457071371</v>
      </c>
      <c r="AC51" s="16">
        <v>2.6244080401862631</v>
      </c>
      <c r="AD51" s="16">
        <v>2.5861512206053026</v>
      </c>
      <c r="AE51" s="16">
        <v>2.4400201164172386</v>
      </c>
      <c r="AF51" s="16">
        <v>2.5205601279750858</v>
      </c>
      <c r="AG51" s="16">
        <v>3.5009147372529781</v>
      </c>
      <c r="AH51" s="16">
        <v>3.0459265877949737</v>
      </c>
      <c r="AI51" s="16">
        <v>3.4961966606304866</v>
      </c>
      <c r="AJ51" s="16">
        <v>2.6046110832202967</v>
      </c>
      <c r="AL51" s="16">
        <f t="shared" si="11"/>
        <v>0.45120941097450934</v>
      </c>
      <c r="AM51" s="16">
        <f t="shared" si="11"/>
        <v>0.6710051395213108</v>
      </c>
      <c r="AN51" s="16">
        <f t="shared" si="11"/>
        <v>1.228201740334024</v>
      </c>
      <c r="AO51" s="16">
        <f t="shared" si="11"/>
        <v>0.78927213513084993</v>
      </c>
      <c r="AP51" s="16">
        <f t="shared" si="11"/>
        <v>0.90085301311481014</v>
      </c>
      <c r="AQ51" s="16">
        <f t="shared" si="11"/>
        <v>1.3736325227515453</v>
      </c>
      <c r="AR51" s="16">
        <f t="shared" si="11"/>
        <v>1.1837287556685359</v>
      </c>
      <c r="AS51" s="16">
        <f t="shared" si="11"/>
        <v>1.186600997946277</v>
      </c>
      <c r="AT51" s="16">
        <f t="shared" si="10"/>
        <v>1.0777287772997255</v>
      </c>
      <c r="AU51" s="16">
        <f t="shared" si="10"/>
        <v>1.0513203020828683</v>
      </c>
      <c r="AV51" s="16">
        <f t="shared" si="10"/>
        <v>0.73726863615022442</v>
      </c>
      <c r="AW51" s="16">
        <f t="shared" si="10"/>
        <v>0.86450309374812839</v>
      </c>
      <c r="AX51" s="16">
        <f t="shared" si="10"/>
        <v>1.0981639900398903</v>
      </c>
      <c r="AY51" s="16">
        <f t="shared" si="10"/>
        <v>1.0543727832546106</v>
      </c>
      <c r="AZ51" s="16">
        <f t="shared" si="10"/>
        <v>1.1886593514314616</v>
      </c>
      <c r="BA51" s="16">
        <f t="shared" si="9"/>
        <v>1.1719739038342376</v>
      </c>
      <c r="BB51" s="16">
        <f t="shared" si="8"/>
        <v>0.94614311454741107</v>
      </c>
      <c r="BC51" s="19">
        <f t="shared" si="5"/>
        <v>0.9985080981076716</v>
      </c>
      <c r="BD51" s="19">
        <f t="shared" si="6"/>
        <v>5.7541032599446797E-2</v>
      </c>
      <c r="BE51" s="19">
        <f t="shared" si="7"/>
        <v>0.41099127843764238</v>
      </c>
      <c r="BF51" s="14" t="str">
        <f t="shared" si="1"/>
        <v>Glutathione_oxidized_(GSSG)</v>
      </c>
      <c r="BG51" s="16">
        <f t="shared" si="2"/>
        <v>-6.4840856071583504E-4</v>
      </c>
      <c r="BH51" s="16">
        <f t="shared" si="3"/>
        <v>0.38616739410104634</v>
      </c>
    </row>
    <row r="52" spans="1:60" x14ac:dyDescent="0.2">
      <c r="A52" s="20" t="s">
        <v>92</v>
      </c>
      <c r="B52" s="16">
        <v>0.44408061358818485</v>
      </c>
      <c r="C52" s="16">
        <v>0.21791607021842768</v>
      </c>
      <c r="D52" s="16">
        <v>0.15790783295899269</v>
      </c>
      <c r="E52" s="16">
        <v>0.16645737474427769</v>
      </c>
      <c r="F52" s="16">
        <v>0.19218672248135268</v>
      </c>
      <c r="G52" s="16">
        <v>0.61588851462224037</v>
      </c>
      <c r="H52" s="16">
        <v>1.1198917712125529</v>
      </c>
      <c r="I52" s="16">
        <v>0.16280344056526666</v>
      </c>
      <c r="J52" s="16">
        <v>5.3093635090007592E-3</v>
      </c>
      <c r="K52" s="16">
        <v>2.089644941129935E-2</v>
      </c>
      <c r="L52" s="16">
        <v>2.8870157008622881E-2</v>
      </c>
      <c r="M52" s="16">
        <v>7.3742602796928139E-2</v>
      </c>
      <c r="N52" s="16">
        <v>0.11716695604718629</v>
      </c>
      <c r="O52" s="16">
        <v>0.45471856994643278</v>
      </c>
      <c r="P52" s="16">
        <v>0.36697236337959704</v>
      </c>
      <c r="Q52" s="16">
        <v>0.32750460844487883</v>
      </c>
      <c r="R52" s="16">
        <v>0.36881797386701348</v>
      </c>
      <c r="T52" s="16">
        <v>0.37377955843744337</v>
      </c>
      <c r="U52" s="21">
        <v>0.20604412044451312</v>
      </c>
      <c r="V52" s="16">
        <v>0.66382186140197863</v>
      </c>
      <c r="W52" s="16">
        <v>0.29192531017738271</v>
      </c>
      <c r="X52" s="16">
        <v>1.0872506336978707</v>
      </c>
      <c r="Y52" s="16">
        <v>0.11579947335180768</v>
      </c>
      <c r="Z52" s="16">
        <v>0.34831208341521608</v>
      </c>
      <c r="AA52" s="16">
        <v>0.6628802734862389</v>
      </c>
      <c r="AB52" s="16">
        <v>4.7398327281752639E-2</v>
      </c>
      <c r="AC52" s="16">
        <v>5.0144103048749125E-2</v>
      </c>
      <c r="AD52" s="16">
        <v>0.27570439423272003</v>
      </c>
      <c r="AE52" s="16">
        <v>5.7720086548863264E-2</v>
      </c>
      <c r="AF52" s="16">
        <v>8.3262858797115924E-2</v>
      </c>
      <c r="AG52" s="16">
        <v>0.36857836491572904</v>
      </c>
      <c r="AH52" s="16">
        <v>0.3762415284520173</v>
      </c>
      <c r="AI52" s="16">
        <v>0.5087367422475062</v>
      </c>
      <c r="AJ52" s="16">
        <v>0.21560404205404368</v>
      </c>
      <c r="AL52" s="16">
        <f t="shared" si="11"/>
        <v>0.84169303275207896</v>
      </c>
      <c r="AM52" s="16">
        <f t="shared" si="11"/>
        <v>0.94552054026114396</v>
      </c>
      <c r="AN52" s="16">
        <f t="shared" si="11"/>
        <v>4.2038564456417271</v>
      </c>
      <c r="AO52" s="16">
        <f t="shared" si="11"/>
        <v>1.7537541405170951</v>
      </c>
      <c r="AP52" s="16">
        <f t="shared" si="11"/>
        <v>5.6572619568105882</v>
      </c>
      <c r="AQ52" s="16">
        <f t="shared" si="11"/>
        <v>0.18802018645019564</v>
      </c>
      <c r="AR52" s="16">
        <f t="shared" si="11"/>
        <v>0.3110229866570805</v>
      </c>
      <c r="AS52" s="16">
        <f t="shared" si="11"/>
        <v>4.071660102419612</v>
      </c>
      <c r="AT52" s="16">
        <f t="shared" si="10"/>
        <v>8.9273087445227812</v>
      </c>
      <c r="AU52" s="16">
        <f t="shared" si="10"/>
        <v>2.3996470434654165</v>
      </c>
      <c r="AV52" s="16">
        <f t="shared" si="10"/>
        <v>9.5498058479686545</v>
      </c>
      <c r="AW52" s="16">
        <f t="shared" si="10"/>
        <v>0.78272374936117228</v>
      </c>
      <c r="AX52" s="16">
        <f t="shared" si="10"/>
        <v>0.71063430856378762</v>
      </c>
      <c r="AY52" s="16">
        <f t="shared" si="10"/>
        <v>0.81056369648406634</v>
      </c>
      <c r="AZ52" s="16">
        <f t="shared" si="10"/>
        <v>1.0252584826471856</v>
      </c>
      <c r="BA52" s="16">
        <f t="shared" si="9"/>
        <v>1.5533727743960279</v>
      </c>
      <c r="BB52" s="16">
        <f t="shared" si="8"/>
        <v>0.58458116830223983</v>
      </c>
      <c r="BC52" s="19">
        <f t="shared" si="5"/>
        <v>2.6068638357188747</v>
      </c>
      <c r="BD52" s="19">
        <f t="shared" si="6"/>
        <v>0.7116998547683564</v>
      </c>
      <c r="BE52" s="19">
        <f t="shared" si="7"/>
        <v>0.57245176613263515</v>
      </c>
      <c r="BF52" s="14" t="str">
        <f t="shared" si="1"/>
        <v>alpha-Ketoglutarate_(a-KG)</v>
      </c>
      <c r="BG52" s="16">
        <f t="shared" si="2"/>
        <v>0.41611834726333952</v>
      </c>
      <c r="BH52" s="16">
        <f t="shared" si="3"/>
        <v>0.24226110040278623</v>
      </c>
    </row>
    <row r="53" spans="1:60" x14ac:dyDescent="0.2">
      <c r="A53" s="20" t="s">
        <v>93</v>
      </c>
      <c r="B53" s="16">
        <v>12.046558266936406</v>
      </c>
      <c r="C53" s="16">
        <v>16.583095096080037</v>
      </c>
      <c r="D53" s="16">
        <v>15.582142301478575</v>
      </c>
      <c r="E53" s="16">
        <v>13.814495663630783</v>
      </c>
      <c r="F53" s="16">
        <v>11.024627744912022</v>
      </c>
      <c r="G53" s="16">
        <v>13.988052467669304</v>
      </c>
      <c r="H53" s="16">
        <v>16.215951977159541</v>
      </c>
      <c r="I53" s="16">
        <v>18.372084219177847</v>
      </c>
      <c r="J53" s="16">
        <v>1.1280027502230232</v>
      </c>
      <c r="K53" s="16">
        <v>0.37811585724881935</v>
      </c>
      <c r="L53" s="16">
        <v>1.1445503347605139</v>
      </c>
      <c r="M53" s="16">
        <v>0.9900322771051302</v>
      </c>
      <c r="N53" s="16">
        <v>1.051523981536969</v>
      </c>
      <c r="O53" s="16">
        <v>0.91391240674400953</v>
      </c>
      <c r="P53" s="16">
        <v>1.0212684939950269</v>
      </c>
      <c r="Q53" s="16">
        <v>1.0749221441320307</v>
      </c>
      <c r="R53" s="16">
        <v>1.278344650731311</v>
      </c>
      <c r="T53" s="16">
        <v>13.657099638962688</v>
      </c>
      <c r="U53" s="21">
        <v>15.11884389252873</v>
      </c>
      <c r="V53" s="16">
        <v>11.594828499147908</v>
      </c>
      <c r="W53" s="16">
        <v>12.262771214741083</v>
      </c>
      <c r="X53" s="16">
        <v>13.252103093496542</v>
      </c>
      <c r="Y53" s="16">
        <v>10.435625466797886</v>
      </c>
      <c r="Z53" s="16">
        <v>11.40731158059136</v>
      </c>
      <c r="AA53" s="16">
        <v>22.08251289069095</v>
      </c>
      <c r="AB53" s="16">
        <v>0.86352537632122928</v>
      </c>
      <c r="AC53" s="16">
        <v>1.6810964104718649</v>
      </c>
      <c r="AD53" s="16">
        <v>0.94808126579127794</v>
      </c>
      <c r="AE53" s="16">
        <v>0.73991868707561892</v>
      </c>
      <c r="AF53" s="16">
        <v>0.58210422743814516</v>
      </c>
      <c r="AG53" s="16">
        <v>1.3792354192391154</v>
      </c>
      <c r="AH53" s="16">
        <v>1.1094159475787619</v>
      </c>
      <c r="AI53" s="16">
        <v>1.1518470691707736</v>
      </c>
      <c r="AJ53" s="16">
        <v>1.2126579839237543</v>
      </c>
      <c r="AL53" s="16">
        <f t="shared" si="11"/>
        <v>1.1336930711941728</v>
      </c>
      <c r="AM53" s="16">
        <f t="shared" si="11"/>
        <v>0.91170217651966368</v>
      </c>
      <c r="AN53" s="16">
        <f t="shared" si="11"/>
        <v>0.74411003794052666</v>
      </c>
      <c r="AO53" s="16">
        <f t="shared" si="11"/>
        <v>0.88767418755829774</v>
      </c>
      <c r="AP53" s="16">
        <f t="shared" si="11"/>
        <v>1.2020454023595057</v>
      </c>
      <c r="AQ53" s="16">
        <f t="shared" si="11"/>
        <v>0.74603848469383638</v>
      </c>
      <c r="AR53" s="16">
        <f t="shared" si="11"/>
        <v>0.70346234354040782</v>
      </c>
      <c r="AS53" s="16">
        <f t="shared" si="11"/>
        <v>1.2019601383951823</v>
      </c>
      <c r="AT53" s="16">
        <f t="shared" si="10"/>
        <v>0.76553481465403983</v>
      </c>
      <c r="AU53" s="16">
        <f t="shared" si="10"/>
        <v>4.4459823047453373</v>
      </c>
      <c r="AV53" s="16">
        <f t="shared" si="10"/>
        <v>0.82834388055956909</v>
      </c>
      <c r="AW53" s="16">
        <f t="shared" si="10"/>
        <v>0.74736824665873791</v>
      </c>
      <c r="AX53" s="16">
        <f t="shared" si="10"/>
        <v>0.5535815042347465</v>
      </c>
      <c r="AY53" s="16">
        <f t="shared" si="10"/>
        <v>1.5091549354854581</v>
      </c>
      <c r="AZ53" s="16">
        <f t="shared" si="10"/>
        <v>1.0863117330085423</v>
      </c>
      <c r="BA53" s="16">
        <f t="shared" si="9"/>
        <v>1.0715632527050205</v>
      </c>
      <c r="BB53" s="16">
        <f t="shared" si="8"/>
        <v>0.94861583942172489</v>
      </c>
      <c r="BC53" s="19">
        <f t="shared" si="5"/>
        <v>1.1463024913926334</v>
      </c>
      <c r="BD53" s="19">
        <f t="shared" si="6"/>
        <v>0.21412209115118588</v>
      </c>
      <c r="BE53" s="19">
        <f t="shared" si="7"/>
        <v>0.44170340267287755</v>
      </c>
      <c r="BF53" s="14" t="str">
        <f t="shared" si="1"/>
        <v>Citrate</v>
      </c>
      <c r="BG53" s="16">
        <f t="shared" si="2"/>
        <v>5.9299236311846137E-2</v>
      </c>
      <c r="BH53" s="16">
        <f t="shared" si="3"/>
        <v>0.35486925513064566</v>
      </c>
    </row>
    <row r="54" spans="1:60" x14ac:dyDescent="0.2">
      <c r="A54" s="20" t="s">
        <v>94</v>
      </c>
      <c r="B54" s="16">
        <v>7.7785052008423367E-2</v>
      </c>
      <c r="C54" s="16">
        <v>8.5532328109589995E-2</v>
      </c>
      <c r="D54" s="16">
        <v>8.6751435786204215E-2</v>
      </c>
      <c r="E54" s="16">
        <v>8.3055361558615648E-2</v>
      </c>
      <c r="F54" s="16">
        <v>0.18600447135131085</v>
      </c>
      <c r="G54" s="16">
        <v>0.19175395294057329</v>
      </c>
      <c r="H54" s="16">
        <v>9.335808597650018E-2</v>
      </c>
      <c r="I54" s="16">
        <v>0.15908680625438426</v>
      </c>
      <c r="J54" s="16">
        <v>3.7135591789288686E-2</v>
      </c>
      <c r="K54" s="16">
        <v>4.3784537886380925E-2</v>
      </c>
      <c r="L54" s="16">
        <v>4.4862158023510658E-2</v>
      </c>
      <c r="M54" s="16">
        <v>2.123769853417597E-2</v>
      </c>
      <c r="N54" s="16">
        <v>2.0488296031064522E-2</v>
      </c>
      <c r="O54" s="16">
        <v>2.2823187548336867E-2</v>
      </c>
      <c r="P54" s="16">
        <v>1.5561386319921797E-2</v>
      </c>
      <c r="Q54" s="16">
        <v>1.1816542392085893E-2</v>
      </c>
      <c r="R54" s="16">
        <v>1.4608157742912619E-2</v>
      </c>
      <c r="T54" s="16">
        <v>3.697885730823923E-2</v>
      </c>
      <c r="U54" s="21">
        <v>7.2774008303849724E-2</v>
      </c>
      <c r="V54" s="16">
        <v>8.663754218505243E-2</v>
      </c>
      <c r="W54" s="16">
        <v>6.6753038678570839E-2</v>
      </c>
      <c r="X54" s="16">
        <v>0.17530252509130573</v>
      </c>
      <c r="Y54" s="16">
        <v>0.13804917566801606</v>
      </c>
      <c r="Z54" s="16">
        <v>0.16145136741702487</v>
      </c>
      <c r="AA54" s="16">
        <v>0.23311240742881897</v>
      </c>
      <c r="AB54" s="16">
        <v>5.4969660476656454E-2</v>
      </c>
      <c r="AC54" s="16">
        <v>4.3424230971024859E-2</v>
      </c>
      <c r="AD54" s="16">
        <v>2.864301242816476E-2</v>
      </c>
      <c r="AE54" s="16">
        <v>2.5939271539218538E-2</v>
      </c>
      <c r="AF54" s="16">
        <v>2.3672129419867214E-2</v>
      </c>
      <c r="AG54" s="16">
        <v>2.3775249753241381E-2</v>
      </c>
      <c r="AH54" s="16">
        <v>1.6179682470866739E-2</v>
      </c>
      <c r="AI54" s="16">
        <v>1.9201882835985198E-2</v>
      </c>
      <c r="AJ54" s="16">
        <v>3.1458315339213207E-2</v>
      </c>
      <c r="AL54" s="16">
        <f t="shared" si="11"/>
        <v>0.4753979891179449</v>
      </c>
      <c r="AM54" s="16">
        <f t="shared" si="11"/>
        <v>0.85083628508985021</v>
      </c>
      <c r="AN54" s="16">
        <f t="shared" si="11"/>
        <v>0.99868712719138764</v>
      </c>
      <c r="AO54" s="16">
        <f t="shared" si="11"/>
        <v>0.80371739314457646</v>
      </c>
      <c r="AP54" s="16">
        <f t="shared" si="11"/>
        <v>0.94246403765320186</v>
      </c>
      <c r="AQ54" s="16">
        <f t="shared" si="11"/>
        <v>0.71992870838391032</v>
      </c>
      <c r="AR54" s="16">
        <f t="shared" si="11"/>
        <v>1.7293774366546559</v>
      </c>
      <c r="AS54" s="16">
        <f t="shared" si="11"/>
        <v>1.4653157789594802</v>
      </c>
      <c r="AT54" s="16">
        <f t="shared" si="10"/>
        <v>1.4802419411695438</v>
      </c>
      <c r="AU54" s="16">
        <f t="shared" si="10"/>
        <v>0.99177090971495352</v>
      </c>
      <c r="AV54" s="16">
        <f t="shared" si="10"/>
        <v>0.63846711103719034</v>
      </c>
      <c r="AW54" s="16">
        <f t="shared" si="10"/>
        <v>1.2213786487964662</v>
      </c>
      <c r="AX54" s="16">
        <f t="shared" si="10"/>
        <v>1.1553976662566441</v>
      </c>
      <c r="AY54" s="16">
        <f t="shared" si="10"/>
        <v>1.0417146905044774</v>
      </c>
      <c r="AZ54" s="16">
        <f t="shared" si="10"/>
        <v>1.0397327164966912</v>
      </c>
      <c r="BA54" s="16">
        <f t="shared" si="9"/>
        <v>1.6250001226116384</v>
      </c>
      <c r="BB54" s="16">
        <f t="shared" si="8"/>
        <v>2.153475879220685</v>
      </c>
      <c r="BC54" s="19">
        <f t="shared" si="5"/>
        <v>1.1372296730590175</v>
      </c>
      <c r="BD54" s="19">
        <f t="shared" si="6"/>
        <v>0.10511051714923116</v>
      </c>
      <c r="BE54" s="19">
        <f t="shared" si="7"/>
        <v>0.74808607357110912</v>
      </c>
      <c r="BF54" s="14" t="str">
        <f t="shared" si="1"/>
        <v>Oxaloacetate</v>
      </c>
      <c r="BG54" s="16">
        <f t="shared" si="2"/>
        <v>5.5848182954446206E-2</v>
      </c>
      <c r="BH54" s="16">
        <f t="shared" si="3"/>
        <v>0.12604843004145663</v>
      </c>
    </row>
    <row r="55" spans="1:60" x14ac:dyDescent="0.2">
      <c r="A55" s="20" t="s">
        <v>95</v>
      </c>
      <c r="J55" s="16">
        <v>0.92861613804055743</v>
      </c>
      <c r="K55" s="16">
        <v>1.3088582224680991</v>
      </c>
      <c r="L55" s="16">
        <v>1.6454462090095749</v>
      </c>
      <c r="M55" s="16">
        <v>1.1007590431102123</v>
      </c>
      <c r="N55" s="16">
        <v>0.49948427572479848</v>
      </c>
      <c r="O55" s="16">
        <v>0.20686373215509476</v>
      </c>
      <c r="P55" s="16">
        <v>0.23513445480228354</v>
      </c>
      <c r="Q55" s="16">
        <v>0.12381813490789742</v>
      </c>
      <c r="R55" s="16">
        <v>0.43276100721147948</v>
      </c>
      <c r="U55" s="21"/>
      <c r="AB55" s="16">
        <v>1.8693423637843531</v>
      </c>
      <c r="AC55" s="16">
        <v>0.64518317669279002</v>
      </c>
      <c r="AD55" s="16">
        <v>1.6009174359090057</v>
      </c>
      <c r="AE55" s="16">
        <v>0.77314367554178731</v>
      </c>
      <c r="AF55" s="16">
        <v>0.62540065511041476</v>
      </c>
      <c r="AG55" s="16">
        <v>0.26535281551526807</v>
      </c>
      <c r="AH55" s="16">
        <v>0.21856739496306263</v>
      </c>
      <c r="AI55" s="16">
        <v>0.25050182705991009</v>
      </c>
      <c r="AJ55" s="16">
        <v>0.60125079197110487</v>
      </c>
      <c r="AL55" s="16"/>
      <c r="AM55" s="16"/>
      <c r="AN55" s="16"/>
      <c r="AO55" s="16"/>
      <c r="AP55" s="16"/>
      <c r="AQ55" s="16"/>
      <c r="AR55" s="16"/>
      <c r="AS55" s="16"/>
      <c r="AT55" s="16">
        <f t="shared" si="10"/>
        <v>2.013041005004276</v>
      </c>
      <c r="AU55" s="16">
        <f t="shared" si="10"/>
        <v>0.49293587771193081</v>
      </c>
      <c r="AV55" s="16">
        <f t="shared" si="10"/>
        <v>0.97293817758565804</v>
      </c>
      <c r="AW55" s="16">
        <f t="shared" si="10"/>
        <v>0.70237322180634321</v>
      </c>
      <c r="AX55" s="16">
        <f t="shared" si="10"/>
        <v>1.2520927795032182</v>
      </c>
      <c r="AY55" s="16">
        <f t="shared" si="10"/>
        <v>1.2827420870291633</v>
      </c>
      <c r="AZ55" s="16">
        <f t="shared" si="10"/>
        <v>0.92954218532902133</v>
      </c>
      <c r="BA55" s="16">
        <f t="shared" si="9"/>
        <v>2.0231432757911172</v>
      </c>
      <c r="BB55" s="16">
        <f t="shared" si="8"/>
        <v>1.3893367977981637</v>
      </c>
      <c r="BC55" s="19">
        <f t="shared" si="5"/>
        <v>1.228682823062099</v>
      </c>
      <c r="BD55" s="19">
        <f t="shared" si="6"/>
        <v>0.17673273556296989</v>
      </c>
      <c r="BE55" s="19">
        <f t="shared" si="7"/>
        <v>0.78304839008938198</v>
      </c>
      <c r="BF55" s="14" t="str">
        <f t="shared" si="1"/>
        <v>2-Phosphoglycerate</v>
      </c>
      <c r="BG55" s="16">
        <f t="shared" si="2"/>
        <v>8.9439786896369805E-2</v>
      </c>
      <c r="BH55" s="16">
        <f t="shared" si="3"/>
        <v>0.10621139899003304</v>
      </c>
    </row>
    <row r="56" spans="1:60" x14ac:dyDescent="0.2">
      <c r="A56" s="20" t="s">
        <v>96</v>
      </c>
      <c r="B56" s="16">
        <v>1.2673787254054851</v>
      </c>
      <c r="C56" s="16">
        <v>1.2097750385118242</v>
      </c>
      <c r="D56" s="16">
        <v>1.0716081479587258</v>
      </c>
      <c r="E56" s="16">
        <v>1.0554805177517839</v>
      </c>
      <c r="F56" s="16">
        <v>0.82756147792892309</v>
      </c>
      <c r="G56" s="16">
        <v>1.563725805067846</v>
      </c>
      <c r="H56" s="16">
        <v>1.460801169693648</v>
      </c>
      <c r="I56" s="16">
        <v>0.72341126980138015</v>
      </c>
      <c r="J56" s="16">
        <v>0.43336755504878161</v>
      </c>
      <c r="K56" s="16">
        <v>0.62905420641434961</v>
      </c>
      <c r="L56" s="16">
        <v>0.47022957940032206</v>
      </c>
      <c r="M56" s="16">
        <v>0.42691326822759224</v>
      </c>
      <c r="N56" s="16">
        <v>0.32342066184608476</v>
      </c>
      <c r="O56" s="16">
        <v>4.3679613795256589E-2</v>
      </c>
      <c r="P56" s="16">
        <v>7.1480942825872196E-2</v>
      </c>
      <c r="Q56" s="16">
        <v>3.6183572206634242E-2</v>
      </c>
      <c r="R56" s="16">
        <v>8.9828781568238161E-2</v>
      </c>
      <c r="T56" s="16">
        <v>1.1250246369818582</v>
      </c>
      <c r="U56" s="21">
        <v>1.9565461498653836</v>
      </c>
      <c r="V56" s="16">
        <v>2.534050719587678</v>
      </c>
      <c r="W56" s="16">
        <v>2.344521362661923</v>
      </c>
      <c r="X56" s="16">
        <v>1.6227573080325575</v>
      </c>
      <c r="Y56" s="16">
        <v>2.8894583393088804</v>
      </c>
      <c r="Z56" s="16">
        <v>1.7586000544246072</v>
      </c>
      <c r="AA56" s="16">
        <v>2.5438317754194348</v>
      </c>
      <c r="AB56" s="16">
        <v>0.80605742607780506</v>
      </c>
      <c r="AC56" s="16">
        <v>0.20894976527985376</v>
      </c>
      <c r="AD56" s="16">
        <v>0.65464252563306402</v>
      </c>
      <c r="AE56" s="16">
        <v>0.38064908716366125</v>
      </c>
      <c r="AF56" s="16">
        <v>0.31415027689954206</v>
      </c>
      <c r="AG56" s="16">
        <v>5.721549176120537E-2</v>
      </c>
      <c r="AH56" s="16">
        <v>6.1693601758050581E-2</v>
      </c>
      <c r="AI56" s="16">
        <v>4.3388510443426509E-2</v>
      </c>
      <c r="AJ56" s="16">
        <v>0.21325083366574327</v>
      </c>
      <c r="AL56" s="16">
        <f t="shared" si="11"/>
        <v>0.88767833515740746</v>
      </c>
      <c r="AM56" s="16">
        <f t="shared" si="11"/>
        <v>1.617280971735193</v>
      </c>
      <c r="AN56" s="16">
        <f t="shared" si="11"/>
        <v>2.3647176670079593</v>
      </c>
      <c r="AO56" s="16">
        <f t="shared" si="11"/>
        <v>2.2212834090541511</v>
      </c>
      <c r="AP56" s="16">
        <f t="shared" si="11"/>
        <v>1.9608903402484517</v>
      </c>
      <c r="AQ56" s="16">
        <f t="shared" si="11"/>
        <v>1.8478037069827049</v>
      </c>
      <c r="AR56" s="16">
        <f t="shared" si="11"/>
        <v>1.2038599714384211</v>
      </c>
      <c r="AS56" s="16">
        <f t="shared" si="11"/>
        <v>3.516439239490794</v>
      </c>
      <c r="AT56" s="16">
        <f t="shared" si="10"/>
        <v>1.8599856327201789</v>
      </c>
      <c r="AU56" s="16">
        <f t="shared" si="10"/>
        <v>0.33216495994976519</v>
      </c>
      <c r="AV56" s="16">
        <f t="shared" si="10"/>
        <v>1.3921764055505004</v>
      </c>
      <c r="AW56" s="16">
        <f t="shared" si="10"/>
        <v>0.89163095994648955</v>
      </c>
      <c r="AX56" s="16">
        <f t="shared" si="10"/>
        <v>0.97133644803758867</v>
      </c>
      <c r="AY56" s="16">
        <f t="shared" si="10"/>
        <v>1.3098900560201088</v>
      </c>
      <c r="AZ56" s="16">
        <f t="shared" si="10"/>
        <v>0.86307761648214953</v>
      </c>
      <c r="BA56" s="16">
        <f t="shared" si="9"/>
        <v>1.1991218057644193</v>
      </c>
      <c r="BB56" s="16">
        <f t="shared" si="8"/>
        <v>2.3739700120918141</v>
      </c>
      <c r="BC56" s="19">
        <f t="shared" si="5"/>
        <v>1.5772533845693</v>
      </c>
      <c r="BD56" s="19">
        <f t="shared" si="6"/>
        <v>0.18681886605141843</v>
      </c>
      <c r="BE56" s="19">
        <f t="shared" si="7"/>
        <v>1.1006999766845918E-2</v>
      </c>
      <c r="BF56" s="14" t="str">
        <f t="shared" si="1"/>
        <v>3-Phosphoglycerate</v>
      </c>
      <c r="BG56" s="16">
        <f t="shared" si="2"/>
        <v>0.19790146801537634</v>
      </c>
      <c r="BH56" s="16">
        <f t="shared" si="3"/>
        <v>1.9583310427237657</v>
      </c>
    </row>
    <row r="57" spans="1:60" x14ac:dyDescent="0.2">
      <c r="A57" s="20" t="s">
        <v>97</v>
      </c>
      <c r="B57" s="16">
        <v>0.84458485976903064</v>
      </c>
      <c r="C57" s="16">
        <v>0.96007550021942822</v>
      </c>
      <c r="D57" s="16">
        <v>0.9595895096979199</v>
      </c>
      <c r="E57" s="16">
        <v>0.95423964364864444</v>
      </c>
      <c r="F57" s="16">
        <v>0.68623498474616063</v>
      </c>
      <c r="G57" s="16">
        <v>0.8686085492839638</v>
      </c>
      <c r="H57" s="16">
        <v>0.92011636796395113</v>
      </c>
      <c r="I57" s="16">
        <v>1.1265475987637581</v>
      </c>
      <c r="J57" s="16">
        <v>1.3419743771837724</v>
      </c>
      <c r="K57" s="16">
        <v>1.8125184419825504</v>
      </c>
      <c r="L57" s="16">
        <v>2.1412702728873181</v>
      </c>
      <c r="M57" s="16">
        <v>2.1370532089092831</v>
      </c>
      <c r="N57" s="16">
        <v>2.0738932047578427</v>
      </c>
      <c r="O57" s="16">
        <v>1.2193796900409348</v>
      </c>
      <c r="P57" s="16">
        <v>1.7018481890690562</v>
      </c>
      <c r="Q57" s="16">
        <v>1.9408856302722945</v>
      </c>
      <c r="R57" s="16">
        <v>2.0071085333007015</v>
      </c>
      <c r="T57" s="16">
        <v>0.90155463176066108</v>
      </c>
      <c r="U57" s="21">
        <v>0.89993378021153358</v>
      </c>
      <c r="V57" s="16">
        <v>0.77936910955887206</v>
      </c>
      <c r="W57" s="16">
        <v>0.78755076181299655</v>
      </c>
      <c r="X57" s="16">
        <v>0.77144107289429753</v>
      </c>
      <c r="Y57" s="16">
        <v>0.73762967053640038</v>
      </c>
      <c r="Z57" s="16">
        <v>0.77220148506180553</v>
      </c>
      <c r="AA57" s="16">
        <v>1.4047008924112405</v>
      </c>
      <c r="AB57" s="16">
        <v>2.0949203751286447</v>
      </c>
      <c r="AC57" s="16">
        <v>2.4692350163397259</v>
      </c>
      <c r="AD57" s="16">
        <v>2.4687859349789996</v>
      </c>
      <c r="AE57" s="16">
        <v>1.9179284931964586</v>
      </c>
      <c r="AF57" s="16">
        <v>1.563804250003932</v>
      </c>
      <c r="AG57" s="16">
        <v>2.4541199347297606</v>
      </c>
      <c r="AH57" s="16">
        <v>2.1030462939707997</v>
      </c>
      <c r="AI57" s="16">
        <v>2.0578897978872903</v>
      </c>
      <c r="AJ57" s="16">
        <v>2.1511959597184016</v>
      </c>
      <c r="AL57" s="16">
        <f t="shared" si="11"/>
        <v>1.0674529875034819</v>
      </c>
      <c r="AM57" s="16">
        <f t="shared" si="11"/>
        <v>0.93735730159331321</v>
      </c>
      <c r="AN57" s="16">
        <f t="shared" si="11"/>
        <v>0.81219011012762998</v>
      </c>
      <c r="AO57" s="16">
        <f t="shared" si="11"/>
        <v>0.82531758877854422</v>
      </c>
      <c r="AP57" s="16">
        <f t="shared" si="11"/>
        <v>1.124164593822996</v>
      </c>
      <c r="AQ57" s="16">
        <f t="shared" si="11"/>
        <v>0.84920839329116016</v>
      </c>
      <c r="AR57" s="16">
        <f t="shared" si="11"/>
        <v>0.83924328698830331</v>
      </c>
      <c r="AS57" s="16">
        <f t="shared" si="11"/>
        <v>1.2469077151757459</v>
      </c>
      <c r="AT57" s="16">
        <f t="shared" si="10"/>
        <v>1.5610733041900415</v>
      </c>
      <c r="AU57" s="16">
        <f t="shared" si="10"/>
        <v>1.3623226992597397</v>
      </c>
      <c r="AV57" s="16">
        <f t="shared" si="10"/>
        <v>1.1529539106943538</v>
      </c>
      <c r="AW57" s="16">
        <f t="shared" si="10"/>
        <v>0.89746408053889215</v>
      </c>
      <c r="AX57" s="16">
        <f t="shared" si="10"/>
        <v>0.75404280529793677</v>
      </c>
      <c r="AY57" s="16">
        <f t="shared" si="10"/>
        <v>2.0125970235303616</v>
      </c>
      <c r="AZ57" s="16">
        <f t="shared" si="10"/>
        <v>1.2357425929519639</v>
      </c>
      <c r="BA57" s="16">
        <f t="shared" si="9"/>
        <v>1.0602839063724641</v>
      </c>
      <c r="BB57" s="16">
        <f t="shared" si="8"/>
        <v>1.071788557532934</v>
      </c>
      <c r="BC57" s="19">
        <f t="shared" si="5"/>
        <v>1.1064771092735213</v>
      </c>
      <c r="BD57" s="19">
        <f t="shared" si="6"/>
        <v>7.7570786732244365E-2</v>
      </c>
      <c r="BE57" s="19">
        <f t="shared" si="7"/>
        <v>0.1531314118453572</v>
      </c>
      <c r="BF57" s="14" t="str">
        <f t="shared" si="1"/>
        <v>Aconitate</v>
      </c>
      <c r="BG57" s="16">
        <f t="shared" si="2"/>
        <v>4.3942433700214473E-2</v>
      </c>
      <c r="BH57" s="16">
        <f t="shared" si="3"/>
        <v>0.81493571333950132</v>
      </c>
    </row>
    <row r="58" spans="1:60" x14ac:dyDescent="0.2">
      <c r="A58" s="20" t="s">
        <v>98</v>
      </c>
      <c r="B58" s="16">
        <v>1.5189542354843262</v>
      </c>
      <c r="C58" s="16">
        <v>1.469277945808861</v>
      </c>
      <c r="D58" s="16">
        <v>1.6674621667682004</v>
      </c>
      <c r="E58" s="16">
        <v>2.1269672820357099</v>
      </c>
      <c r="F58" s="16">
        <v>0.12192351436176292</v>
      </c>
      <c r="G58" s="16">
        <v>0.80924265478717983</v>
      </c>
      <c r="H58" s="16">
        <v>0.67506400319804061</v>
      </c>
      <c r="I58" s="16">
        <v>0.60092865767881498</v>
      </c>
      <c r="J58" s="16">
        <v>1.1924612630845937E-2</v>
      </c>
      <c r="K58" s="16">
        <v>0.16964589459274895</v>
      </c>
      <c r="L58" s="16">
        <v>6.4593323182899107E-2</v>
      </c>
      <c r="M58" s="16">
        <v>7.4201134130776891E-2</v>
      </c>
      <c r="N58" s="16">
        <v>7.1243574308870725E-2</v>
      </c>
      <c r="O58" s="16">
        <v>1.4133453753933408E-2</v>
      </c>
      <c r="P58" s="16">
        <v>1.1398706294661019E-2</v>
      </c>
      <c r="Q58" s="16">
        <v>6.8308981332908672E-3</v>
      </c>
      <c r="R58" s="16">
        <v>1.958601482168339E-2</v>
      </c>
      <c r="T58" s="16">
        <v>1.9639057975636083</v>
      </c>
      <c r="U58" s="21">
        <v>2.1122646026030001</v>
      </c>
      <c r="V58" s="16">
        <v>2.9982581778277999</v>
      </c>
      <c r="W58" s="16">
        <v>2.3591375835424788</v>
      </c>
      <c r="X58" s="16">
        <v>0.85746964106273482</v>
      </c>
      <c r="Y58" s="16">
        <v>1.5701210179594847</v>
      </c>
      <c r="Z58" s="16">
        <v>1.0852308949587992</v>
      </c>
      <c r="AA58" s="16">
        <v>1.4175989028584139</v>
      </c>
      <c r="AB58" s="16">
        <v>8.394216821664531E-2</v>
      </c>
      <c r="AC58" s="16">
        <v>0.498021826106822</v>
      </c>
      <c r="AD58" s="16">
        <v>0.13857401115090917</v>
      </c>
      <c r="AE58" s="16">
        <v>0.10886008563958648</v>
      </c>
      <c r="AF58" s="16">
        <v>0.12341657783433646</v>
      </c>
      <c r="AG58" s="16">
        <v>6.1532910394605589E-3</v>
      </c>
      <c r="AH58" s="16">
        <v>8.0777968736263309E-3</v>
      </c>
      <c r="AI58" s="16">
        <v>1.3315172868642654E-2</v>
      </c>
      <c r="AJ58" s="16">
        <v>2.7586596457567392E-2</v>
      </c>
      <c r="AL58" s="16">
        <f t="shared" si="11"/>
        <v>1.292932829498584</v>
      </c>
      <c r="AM58" s="16">
        <f t="shared" si="11"/>
        <v>1.4376208454147623</v>
      </c>
      <c r="AN58" s="16">
        <f t="shared" si="11"/>
        <v>1.7980966750441409</v>
      </c>
      <c r="AO58" s="16">
        <f t="shared" si="11"/>
        <v>1.1091555584647075</v>
      </c>
      <c r="AP58" s="16">
        <f t="shared" si="11"/>
        <v>7.0328487950118541</v>
      </c>
      <c r="AQ58" s="16">
        <f t="shared" si="11"/>
        <v>1.9402351181950559</v>
      </c>
      <c r="AR58" s="16">
        <f t="shared" si="11"/>
        <v>1.6075970423806314</v>
      </c>
      <c r="AS58" s="16">
        <f t="shared" si="11"/>
        <v>2.3590136445383068</v>
      </c>
      <c r="AT58" s="16">
        <f t="shared" si="10"/>
        <v>7.0394041982972499</v>
      </c>
      <c r="AU58" s="16">
        <f t="shared" si="10"/>
        <v>2.9356550437154438</v>
      </c>
      <c r="AV58" s="16">
        <f t="shared" si="10"/>
        <v>2.1453302651503185</v>
      </c>
      <c r="AW58" s="16">
        <f t="shared" si="10"/>
        <v>1.4670946329165859</v>
      </c>
      <c r="AX58" s="16">
        <f t="shared" si="10"/>
        <v>1.7323187253249523</v>
      </c>
      <c r="AY58" s="16">
        <f t="shared" si="10"/>
        <v>0.43537065649987133</v>
      </c>
      <c r="AZ58" s="16">
        <f t="shared" si="10"/>
        <v>0.70865909383153847</v>
      </c>
      <c r="BA58" s="16">
        <f t="shared" si="9"/>
        <v>1.9492565412079876</v>
      </c>
      <c r="BB58" s="16">
        <f t="shared" si="8"/>
        <v>1.4084844062829298</v>
      </c>
      <c r="BC58" s="19">
        <f t="shared" si="5"/>
        <v>2.2587690630455834</v>
      </c>
      <c r="BD58" s="19">
        <f t="shared" si="6"/>
        <v>0.45875530024184352</v>
      </c>
      <c r="BE58" s="19">
        <f t="shared" si="7"/>
        <v>1.9898054679657572E-3</v>
      </c>
      <c r="BF58" s="14" t="str">
        <f t="shared" si="1"/>
        <v>Phosphoenolpyruvate</v>
      </c>
      <c r="BG58" s="16">
        <f t="shared" si="2"/>
        <v>0.35387183084428192</v>
      </c>
      <c r="BH58" s="16">
        <f t="shared" si="3"/>
        <v>2.7011893800318316</v>
      </c>
    </row>
    <row r="59" spans="1:60" x14ac:dyDescent="0.2">
      <c r="A59" s="20" t="s">
        <v>99</v>
      </c>
      <c r="B59" s="16">
        <v>3.2287483053000705</v>
      </c>
      <c r="C59" s="16">
        <v>2.5568282829208639</v>
      </c>
      <c r="D59" s="16">
        <v>2.9844132711762916</v>
      </c>
      <c r="E59" s="16">
        <v>3.1803543894418045</v>
      </c>
      <c r="F59" s="16">
        <v>0.68778388073006791</v>
      </c>
      <c r="G59" s="16">
        <v>2.071315770168638</v>
      </c>
      <c r="H59" s="16">
        <v>1.9519655630417927</v>
      </c>
      <c r="I59" s="16">
        <v>2.0826506805159037</v>
      </c>
      <c r="J59" s="16">
        <v>1.9988107437061391</v>
      </c>
      <c r="K59" s="16">
        <v>1.423204771454128</v>
      </c>
      <c r="L59" s="16">
        <v>1.3764452668994964</v>
      </c>
      <c r="M59" s="16">
        <v>1.4184855606033862</v>
      </c>
      <c r="N59" s="16">
        <v>1.9115913331556922</v>
      </c>
      <c r="O59" s="16">
        <v>0.98840766082660181</v>
      </c>
      <c r="P59" s="16">
        <v>1.4874490569510215</v>
      </c>
      <c r="Q59" s="16">
        <v>1.6765892450168622</v>
      </c>
      <c r="R59" s="16">
        <v>1.3435268839989076</v>
      </c>
      <c r="T59" s="16">
        <v>3.3625466475280588</v>
      </c>
      <c r="U59" s="21">
        <v>2.3803160589072858</v>
      </c>
      <c r="V59" s="16">
        <v>2.3455070358850061</v>
      </c>
      <c r="W59" s="16">
        <v>2.7423120957469855</v>
      </c>
      <c r="X59" s="16">
        <v>1.895415622689798</v>
      </c>
      <c r="Y59" s="16">
        <v>1.951068630839027</v>
      </c>
      <c r="Z59" s="16">
        <v>1.5832373683753884</v>
      </c>
      <c r="AA59" s="16">
        <v>2.2407017990245652</v>
      </c>
      <c r="AB59" s="16">
        <v>1.578890753573809</v>
      </c>
      <c r="AC59" s="16">
        <v>1.8235407775069146</v>
      </c>
      <c r="AD59" s="16">
        <v>1.1444998949193768</v>
      </c>
      <c r="AE59" s="16">
        <v>1.3126693850588838</v>
      </c>
      <c r="AF59" s="16">
        <v>0.97759225397470351</v>
      </c>
      <c r="AG59" s="16">
        <v>1.4798671090557878</v>
      </c>
      <c r="AH59" s="16">
        <v>1.6253950014019054</v>
      </c>
      <c r="AI59" s="16">
        <v>1.3554825894969935</v>
      </c>
      <c r="AJ59" s="16">
        <v>1.6406043345436847</v>
      </c>
      <c r="AL59" s="16">
        <f t="shared" si="11"/>
        <v>1.0414396941404058</v>
      </c>
      <c r="AM59" s="16">
        <f t="shared" si="11"/>
        <v>0.9309643806771668</v>
      </c>
      <c r="AN59" s="16">
        <f t="shared" si="11"/>
        <v>0.78591898063787125</v>
      </c>
      <c r="AO59" s="16">
        <f t="shared" si="11"/>
        <v>0.86226620053757552</v>
      </c>
      <c r="AP59" s="16">
        <f t="shared" si="11"/>
        <v>2.7558302481265695</v>
      </c>
      <c r="AQ59" s="16">
        <f t="shared" si="11"/>
        <v>0.94194649552645426</v>
      </c>
      <c r="AR59" s="16">
        <f t="shared" si="11"/>
        <v>0.81109902672063194</v>
      </c>
      <c r="AS59" s="16">
        <f t="shared" si="11"/>
        <v>1.0758894038195161</v>
      </c>
      <c r="AT59" s="16">
        <f t="shared" si="10"/>
        <v>0.78991508252866094</v>
      </c>
      <c r="AU59" s="16">
        <f t="shared" si="10"/>
        <v>1.2812919223449146</v>
      </c>
      <c r="AV59" s="16">
        <f t="shared" si="10"/>
        <v>0.83148957858485228</v>
      </c>
      <c r="AW59" s="16">
        <f t="shared" si="10"/>
        <v>0.92540200726506439</v>
      </c>
      <c r="AX59" s="16">
        <f t="shared" si="10"/>
        <v>0.51140232591496171</v>
      </c>
      <c r="AY59" s="16">
        <f t="shared" si="10"/>
        <v>1.4972234308849652</v>
      </c>
      <c r="AZ59" s="16">
        <f t="shared" si="10"/>
        <v>1.0927399454833404</v>
      </c>
      <c r="BA59" s="16">
        <f t="shared" si="9"/>
        <v>0.80847625232342513</v>
      </c>
      <c r="BB59" s="16">
        <f t="shared" si="8"/>
        <v>1.2211176077553045</v>
      </c>
      <c r="BC59" s="19">
        <f t="shared" si="5"/>
        <v>1.0684948578395106</v>
      </c>
      <c r="BD59" s="19">
        <f t="shared" si="6"/>
        <v>0.11907480857196538</v>
      </c>
      <c r="BE59" s="19">
        <f t="shared" si="7"/>
        <v>0.65664795981795998</v>
      </c>
      <c r="BF59" s="14" t="str">
        <f t="shared" si="1"/>
        <v>Nic_Ad-Dinuc_Phos_Ox_(NADP+)</v>
      </c>
      <c r="BG59" s="16">
        <f t="shared" si="2"/>
        <v>2.8772436451141751E-2</v>
      </c>
      <c r="BH59" s="16">
        <f t="shared" si="3"/>
        <v>0.18266740073607443</v>
      </c>
    </row>
    <row r="60" spans="1:60" x14ac:dyDescent="0.2">
      <c r="A60" s="20" t="s">
        <v>100</v>
      </c>
      <c r="B60" s="16">
        <v>1.763649761173012</v>
      </c>
      <c r="C60" s="16">
        <v>1.4329866470955144</v>
      </c>
      <c r="D60" s="16">
        <v>1.2520283043618463</v>
      </c>
      <c r="E60" s="16">
        <v>1.4214762177357489</v>
      </c>
      <c r="F60" s="16">
        <v>0.56006950040951431</v>
      </c>
      <c r="G60" s="16">
        <v>1.4000623607713878</v>
      </c>
      <c r="H60" s="16">
        <v>1.6700827759740295</v>
      </c>
      <c r="I60" s="16">
        <v>1.4168210802025116</v>
      </c>
      <c r="J60" s="16">
        <v>4.5753917407436662</v>
      </c>
      <c r="K60" s="16">
        <v>0.75966735423197218</v>
      </c>
      <c r="L60" s="16">
        <v>5.6759546691301868</v>
      </c>
      <c r="M60" s="16">
        <v>1.3366507072166907</v>
      </c>
      <c r="N60" s="16">
        <v>4.3958512953967555</v>
      </c>
      <c r="O60" s="16">
        <v>2.762102631219058</v>
      </c>
      <c r="P60" s="16">
        <v>3.261955703630036</v>
      </c>
      <c r="Q60" s="16">
        <v>6.4525328920661584</v>
      </c>
      <c r="R60" s="16">
        <v>7.4455697885746686</v>
      </c>
      <c r="T60" s="16">
        <v>1.5796651224212099</v>
      </c>
      <c r="U60" s="21">
        <v>0.74692089396663264</v>
      </c>
      <c r="V60" s="16">
        <v>0.9881495274754124</v>
      </c>
      <c r="W60" s="16">
        <v>1.5239157727011592</v>
      </c>
      <c r="X60" s="16">
        <v>1.1772331286054398</v>
      </c>
      <c r="Y60" s="16">
        <v>0.90868539473691612</v>
      </c>
      <c r="Z60" s="16">
        <v>1.20798317970284</v>
      </c>
      <c r="AA60" s="16">
        <v>2.0856190892995334</v>
      </c>
      <c r="AB60" s="16">
        <v>5.6439565137281908</v>
      </c>
      <c r="AC60" s="16">
        <v>5.3397721487420213</v>
      </c>
      <c r="AD60" s="16">
        <v>2.6235419780770806</v>
      </c>
      <c r="AE60" s="16">
        <v>3.162979583548188</v>
      </c>
      <c r="AF60" s="16">
        <v>1.4616463914518782</v>
      </c>
      <c r="AG60" s="16">
        <v>2.4014161352359316</v>
      </c>
      <c r="AH60" s="16">
        <v>2.9095765965289373</v>
      </c>
      <c r="AI60" s="16">
        <v>5.0303934082018316</v>
      </c>
      <c r="AJ60" s="16">
        <v>7.8151973191953594</v>
      </c>
      <c r="AL60" s="16">
        <f t="shared" si="11"/>
        <v>0.89567960555307025</v>
      </c>
      <c r="AM60" s="16">
        <f t="shared" si="11"/>
        <v>0.52123367337759108</v>
      </c>
      <c r="AN60" s="16">
        <f t="shared" si="11"/>
        <v>0.78923896850644137</v>
      </c>
      <c r="AO60" s="16">
        <f t="shared" si="11"/>
        <v>1.0720656129784463</v>
      </c>
      <c r="AP60" s="16">
        <f t="shared" si="11"/>
        <v>2.1019411479194363</v>
      </c>
      <c r="AQ60" s="16">
        <f t="shared" si="11"/>
        <v>0.64903208613954932</v>
      </c>
      <c r="AR60" s="16">
        <f t="shared" si="11"/>
        <v>0.72330736959928066</v>
      </c>
      <c r="AS60" s="16">
        <f t="shared" si="11"/>
        <v>1.4720412608495548</v>
      </c>
      <c r="AT60" s="16">
        <f t="shared" si="10"/>
        <v>1.2335460728901093</v>
      </c>
      <c r="AU60" s="16">
        <f t="shared" si="10"/>
        <v>7.0290925613626767</v>
      </c>
      <c r="AV60" s="16">
        <f t="shared" si="10"/>
        <v>0.46222038952244238</v>
      </c>
      <c r="AW60" s="16">
        <f t="shared" si="10"/>
        <v>2.3663471440002932</v>
      </c>
      <c r="AX60" s="16">
        <f t="shared" si="10"/>
        <v>0.33250587729900782</v>
      </c>
      <c r="AY60" s="16">
        <f t="shared" si="10"/>
        <v>0.86941596886863803</v>
      </c>
      <c r="AZ60" s="16">
        <f t="shared" si="10"/>
        <v>0.89197305570122953</v>
      </c>
      <c r="BA60" s="16">
        <f t="shared" si="9"/>
        <v>0.77959980868707435</v>
      </c>
      <c r="BB60" s="16">
        <f t="shared" si="8"/>
        <v>1.0496439548774212</v>
      </c>
      <c r="BC60" s="19">
        <f t="shared" si="5"/>
        <v>1.3669932093018975</v>
      </c>
      <c r="BD60" s="19">
        <f t="shared" si="6"/>
        <v>0.37731074025564115</v>
      </c>
      <c r="BE60" s="19">
        <f t="shared" si="7"/>
        <v>0.89253836170873435</v>
      </c>
      <c r="BF60" s="14" t="str">
        <f t="shared" si="1"/>
        <v>Fructose-1,6-Bisphosphate</v>
      </c>
      <c r="BG60" s="16">
        <f t="shared" si="2"/>
        <v>0.13576635716472107</v>
      </c>
      <c r="BH60" s="16">
        <f t="shared" si="3"/>
        <v>4.9373108638311076E-2</v>
      </c>
    </row>
    <row r="61" spans="1:60" x14ac:dyDescent="0.2">
      <c r="A61" s="20" t="s">
        <v>101</v>
      </c>
      <c r="B61" s="16">
        <v>0.93196457416697587</v>
      </c>
      <c r="C61" s="16">
        <v>1.5502384940456098</v>
      </c>
      <c r="D61" s="16">
        <v>1.7245795594309938</v>
      </c>
      <c r="E61" s="16">
        <v>0.88422390398452644</v>
      </c>
      <c r="F61" s="16">
        <v>4.5420104195337023</v>
      </c>
      <c r="G61" s="16">
        <v>3.1028614274961237</v>
      </c>
      <c r="H61" s="16">
        <v>2.757813673232095</v>
      </c>
      <c r="I61" s="16">
        <v>5.1977741085992717</v>
      </c>
      <c r="J61" s="16">
        <v>14.575302703067436</v>
      </c>
      <c r="K61" s="16">
        <v>15.068479728121115</v>
      </c>
      <c r="L61" s="16">
        <v>14.390316823899802</v>
      </c>
      <c r="M61" s="16">
        <v>13.413609014772454</v>
      </c>
      <c r="N61" s="16">
        <v>14.443803681530506</v>
      </c>
      <c r="O61" s="16">
        <v>3.1288559556157578</v>
      </c>
      <c r="P61" s="16">
        <v>4.7793858486749299</v>
      </c>
      <c r="Q61" s="16">
        <v>5.6311171978955858</v>
      </c>
      <c r="R61" s="16">
        <v>9.4239142357147898</v>
      </c>
      <c r="T61" s="16">
        <v>0.95350727065557028</v>
      </c>
      <c r="U61" s="21">
        <v>1.235844547617678</v>
      </c>
      <c r="V61" s="16">
        <v>2.0392250606946378</v>
      </c>
      <c r="W61" s="16">
        <v>1.2752025805535068</v>
      </c>
      <c r="X61" s="16">
        <v>3.8068419073518793</v>
      </c>
      <c r="Y61" s="16">
        <v>4.3767021800424661</v>
      </c>
      <c r="Z61" s="16">
        <v>3.9783877780624413</v>
      </c>
      <c r="AA61" s="16">
        <v>6.3274833812054885</v>
      </c>
      <c r="AB61" s="16">
        <v>15.408626936850139</v>
      </c>
      <c r="AC61" s="16">
        <v>13.206725036440755</v>
      </c>
      <c r="AD61" s="16">
        <v>12.891704136855614</v>
      </c>
      <c r="AE61" s="16">
        <v>14.066369928689602</v>
      </c>
      <c r="AF61" s="16">
        <v>13.539113129490829</v>
      </c>
      <c r="AG61" s="16">
        <v>2.3549367700054114</v>
      </c>
      <c r="AH61" s="16">
        <v>4.5439371297512077</v>
      </c>
      <c r="AI61" s="16">
        <v>6.374130848803075</v>
      </c>
      <c r="AJ61" s="16">
        <v>12.936546342399597</v>
      </c>
      <c r="AL61" s="16">
        <f t="shared" si="11"/>
        <v>1.0231153598384897</v>
      </c>
      <c r="AM61" s="16">
        <f t="shared" si="11"/>
        <v>0.79719640065996067</v>
      </c>
      <c r="AN61" s="16">
        <f t="shared" si="11"/>
        <v>1.1824476577743144</v>
      </c>
      <c r="AO61" s="16">
        <f t="shared" si="11"/>
        <v>1.4421715753296602</v>
      </c>
      <c r="AP61" s="16">
        <f t="shared" si="11"/>
        <v>0.83814028496718029</v>
      </c>
      <c r="AQ61" s="16">
        <f t="shared" si="11"/>
        <v>1.4105374288578132</v>
      </c>
      <c r="AR61" s="16">
        <f t="shared" si="11"/>
        <v>1.4425875891027333</v>
      </c>
      <c r="AS61" s="16">
        <f t="shared" si="11"/>
        <v>1.2173448189557159</v>
      </c>
      <c r="AT61" s="16">
        <f t="shared" si="10"/>
        <v>1.057173717126803</v>
      </c>
      <c r="AU61" s="16">
        <f t="shared" si="10"/>
        <v>0.87644707858577697</v>
      </c>
      <c r="AV61" s="16">
        <f t="shared" si="10"/>
        <v>0.8958596460812277</v>
      </c>
      <c r="AW61" s="16">
        <f t="shared" si="10"/>
        <v>1.0486640778927028</v>
      </c>
      <c r="AX61" s="16">
        <f t="shared" si="10"/>
        <v>0.93736479863704347</v>
      </c>
      <c r="AY61" s="16">
        <f t="shared" si="10"/>
        <v>0.75265106588838171</v>
      </c>
      <c r="AZ61" s="16">
        <f t="shared" si="10"/>
        <v>0.95073661629788697</v>
      </c>
      <c r="BA61" s="16">
        <f t="shared" si="9"/>
        <v>1.1319478222163732</v>
      </c>
      <c r="BB61" s="16">
        <f t="shared" si="8"/>
        <v>1.3727360010740144</v>
      </c>
      <c r="BC61" s="19">
        <f t="shared" si="5"/>
        <v>1.0810071728991808</v>
      </c>
      <c r="BD61" s="19">
        <f t="shared" si="6"/>
        <v>5.5980342854050333E-2</v>
      </c>
      <c r="BE61" s="19">
        <f t="shared" si="7"/>
        <v>0.48065149258809814</v>
      </c>
      <c r="BF61" s="14" t="str">
        <f t="shared" si="1"/>
        <v>Adenosine_Diphosphate_(ADP)</v>
      </c>
      <c r="BG61" s="16">
        <f t="shared" si="2"/>
        <v>3.3828575674122861E-2</v>
      </c>
      <c r="BH61" s="16">
        <f t="shared" si="3"/>
        <v>0.31816970471616624</v>
      </c>
    </row>
    <row r="62" spans="1:60" x14ac:dyDescent="0.2">
      <c r="A62" s="20" t="s">
        <v>22</v>
      </c>
      <c r="B62" s="16">
        <v>0.73509347761871002</v>
      </c>
      <c r="C62" s="16">
        <v>0.6257436950703491</v>
      </c>
      <c r="D62" s="16">
        <v>0.61926510072899299</v>
      </c>
      <c r="E62" s="16">
        <v>0.54376900881038581</v>
      </c>
      <c r="F62" s="16">
        <v>6.9981160859042574E-2</v>
      </c>
      <c r="G62" s="16">
        <v>0.48495375880084934</v>
      </c>
      <c r="H62" s="16">
        <v>0.41485614763795681</v>
      </c>
      <c r="I62" s="16">
        <v>0.35114313981108769</v>
      </c>
      <c r="J62" s="16">
        <v>3.5214110534388658</v>
      </c>
      <c r="K62" s="16">
        <v>2.9200731388086454</v>
      </c>
      <c r="L62" s="16">
        <v>3.9195811916688501</v>
      </c>
      <c r="M62" s="16">
        <v>2.6632458267737138</v>
      </c>
      <c r="N62" s="16">
        <v>2.6507081263133139</v>
      </c>
      <c r="O62" s="16">
        <v>3.4367959123567751</v>
      </c>
      <c r="P62" s="16">
        <v>2.8675588370892879</v>
      </c>
      <c r="Q62" s="16">
        <v>3.1555155251704381</v>
      </c>
      <c r="R62" s="16">
        <v>2.8963076406275894</v>
      </c>
      <c r="T62" s="16">
        <v>0.84379807327255463</v>
      </c>
      <c r="U62" s="21">
        <v>0.89347098220710419</v>
      </c>
      <c r="V62" s="16">
        <v>0.7319729682180196</v>
      </c>
      <c r="W62" s="16">
        <v>1.0275971694687236</v>
      </c>
      <c r="X62" s="16">
        <v>0.52655008091387301</v>
      </c>
      <c r="Y62" s="16">
        <v>0.44274934823958234</v>
      </c>
      <c r="Z62" s="16">
        <v>0.40200552221596203</v>
      </c>
      <c r="AA62" s="16">
        <v>0.65903023159110063</v>
      </c>
      <c r="AB62" s="16">
        <v>2.732285047827224</v>
      </c>
      <c r="AC62" s="16">
        <v>4.0178920022412949</v>
      </c>
      <c r="AD62" s="16">
        <v>3.074700350465517</v>
      </c>
      <c r="AE62" s="16">
        <v>3.1737531174601701</v>
      </c>
      <c r="AF62" s="16">
        <v>2.9874283851769339</v>
      </c>
      <c r="AG62" s="16">
        <v>3.1374378770424962</v>
      </c>
      <c r="AH62" s="16">
        <v>3.2078304145035217</v>
      </c>
      <c r="AI62" s="16">
        <v>3.3688484736913291</v>
      </c>
      <c r="AJ62" s="16">
        <v>2.8469196636028071</v>
      </c>
      <c r="AL62" s="16">
        <f t="shared" si="11"/>
        <v>1.1478786017881515</v>
      </c>
      <c r="AM62" s="16">
        <f t="shared" si="11"/>
        <v>1.4278545501072222</v>
      </c>
      <c r="AN62" s="16">
        <f t="shared" si="11"/>
        <v>1.1820026146416907</v>
      </c>
      <c r="AO62" s="16">
        <f t="shared" si="11"/>
        <v>1.8897678109990457</v>
      </c>
      <c r="AP62" s="16">
        <f t="shared" si="11"/>
        <v>7.5241689970599444</v>
      </c>
      <c r="AQ62" s="16">
        <f t="shared" si="11"/>
        <v>0.91297229932679291</v>
      </c>
      <c r="AR62" s="16">
        <f t="shared" si="11"/>
        <v>0.96902390022382057</v>
      </c>
      <c r="AS62" s="16">
        <f t="shared" si="11"/>
        <v>1.8768136320295303</v>
      </c>
      <c r="AT62" s="16">
        <f t="shared" si="10"/>
        <v>0.77590630754651213</v>
      </c>
      <c r="AU62" s="16">
        <f t="shared" si="10"/>
        <v>1.3759559474186822</v>
      </c>
      <c r="AV62" s="16">
        <f t="shared" si="10"/>
        <v>0.78444614363413501</v>
      </c>
      <c r="AW62" s="16">
        <f t="shared" si="10"/>
        <v>1.191686131844949</v>
      </c>
      <c r="AX62" s="16">
        <f t="shared" si="10"/>
        <v>1.127030303910503</v>
      </c>
      <c r="AY62" s="16">
        <f t="shared" si="10"/>
        <v>0.91289618500826408</v>
      </c>
      <c r="AZ62" s="16">
        <f t="shared" si="10"/>
        <v>1.1186624570743338</v>
      </c>
      <c r="BA62" s="16">
        <f t="shared" si="9"/>
        <v>1.067606369488348</v>
      </c>
      <c r="BB62" s="16">
        <f t="shared" si="8"/>
        <v>0.9829479519606279</v>
      </c>
      <c r="BC62" s="19">
        <f t="shared" si="5"/>
        <v>1.5451541296507385</v>
      </c>
      <c r="BD62" s="19">
        <f t="shared" si="6"/>
        <v>0.38173851685077742</v>
      </c>
      <c r="BE62" s="19">
        <f t="shared" si="7"/>
        <v>0.2724248092931818</v>
      </c>
      <c r="BF62" s="14" t="str">
        <f t="shared" si="1"/>
        <v>UDP-N-Acetyl-Glucosamine</v>
      </c>
      <c r="BG62" s="16">
        <f t="shared" si="2"/>
        <v>0.18897180694413848</v>
      </c>
      <c r="BH62" s="16">
        <f t="shared" si="3"/>
        <v>0.56475334445196967</v>
      </c>
    </row>
    <row r="63" spans="1:60" x14ac:dyDescent="0.2">
      <c r="A63" s="20" t="s">
        <v>102</v>
      </c>
      <c r="B63" s="16">
        <v>2.862867852728356</v>
      </c>
      <c r="C63" s="16">
        <v>2.6747009274519082</v>
      </c>
      <c r="D63" s="16">
        <v>3.3162556610105072</v>
      </c>
      <c r="E63" s="16">
        <v>4.3703068960694074</v>
      </c>
      <c r="F63" s="16">
        <v>0.20977774024357657</v>
      </c>
      <c r="G63" s="16">
        <v>1.143007244471705</v>
      </c>
      <c r="H63" s="16">
        <v>0.68810126508815528</v>
      </c>
      <c r="I63" s="16">
        <v>0.90653808474149677</v>
      </c>
      <c r="J63" s="16">
        <v>3.5551248632055477</v>
      </c>
      <c r="K63" s="16">
        <v>2.6267278415050175</v>
      </c>
      <c r="L63" s="16">
        <v>3.1974647077067022</v>
      </c>
      <c r="M63" s="16">
        <v>1.8983663282027365</v>
      </c>
      <c r="N63" s="16">
        <v>2.2356901462931362</v>
      </c>
      <c r="O63" s="16">
        <v>4.4781593338111287</v>
      </c>
      <c r="P63" s="16">
        <v>3.1299535948478967</v>
      </c>
      <c r="Q63" s="16">
        <v>2.8204811212498933</v>
      </c>
      <c r="R63" s="16">
        <v>3.3617880824941451</v>
      </c>
      <c r="T63" s="16">
        <v>5.2672068416929489</v>
      </c>
      <c r="U63" s="21">
        <v>4.23604745757914</v>
      </c>
      <c r="V63" s="16">
        <v>2.6643110182667109</v>
      </c>
      <c r="W63" s="16">
        <v>3.4974651998232615</v>
      </c>
      <c r="X63" s="16">
        <v>1.3786739792431915</v>
      </c>
      <c r="Y63" s="16">
        <v>0.82937310223633787</v>
      </c>
      <c r="Z63" s="16">
        <v>0.94665620569897513</v>
      </c>
      <c r="AA63" s="16">
        <v>1.4757405754966368</v>
      </c>
      <c r="AB63" s="16">
        <v>2.8322173970647868</v>
      </c>
      <c r="AC63" s="16">
        <v>3.9574104147732334</v>
      </c>
      <c r="AD63" s="16">
        <v>3.3063547794331538</v>
      </c>
      <c r="AE63" s="16">
        <v>3.3838461402644828</v>
      </c>
      <c r="AF63" s="16">
        <v>2.2519096330822936</v>
      </c>
      <c r="AG63" s="16">
        <v>3.9308915161694982</v>
      </c>
      <c r="AH63" s="16">
        <v>3.9318830725482439</v>
      </c>
      <c r="AI63" s="16">
        <v>4.2331464370072309</v>
      </c>
      <c r="AJ63" s="16">
        <v>3.1706184943190006</v>
      </c>
      <c r="AL63" s="16">
        <f t="shared" si="11"/>
        <v>1.8398358263980721</v>
      </c>
      <c r="AM63" s="16">
        <f t="shared" si="11"/>
        <v>1.5837462103154354</v>
      </c>
      <c r="AN63" s="16">
        <f t="shared" si="11"/>
        <v>0.80340941429553714</v>
      </c>
      <c r="AO63" s="16">
        <f t="shared" si="11"/>
        <v>0.8002790840544477</v>
      </c>
      <c r="AP63" s="16">
        <f t="shared" si="11"/>
        <v>6.572069932884153</v>
      </c>
      <c r="AQ63" s="16">
        <f t="shared" si="11"/>
        <v>0.72560616413211976</v>
      </c>
      <c r="AR63" s="16">
        <f t="shared" si="11"/>
        <v>1.3757512937833292</v>
      </c>
      <c r="AS63" s="16">
        <f t="shared" si="11"/>
        <v>1.6278859105157735</v>
      </c>
      <c r="AT63" s="16">
        <f t="shared" si="10"/>
        <v>0.79665764383618942</v>
      </c>
      <c r="AU63" s="16">
        <f t="shared" si="10"/>
        <v>1.5065932420717725</v>
      </c>
      <c r="AV63" s="16">
        <f t="shared" si="10"/>
        <v>1.0340551285723338</v>
      </c>
      <c r="AW63" s="16">
        <f t="shared" si="10"/>
        <v>1.7825042985608119</v>
      </c>
      <c r="AX63" s="16">
        <f t="shared" si="10"/>
        <v>1.00725480085693</v>
      </c>
      <c r="AY63" s="16">
        <f t="shared" si="10"/>
        <v>0.87779179416202702</v>
      </c>
      <c r="AZ63" s="16">
        <f t="shared" si="10"/>
        <v>1.2562112994328012</v>
      </c>
      <c r="BA63" s="16">
        <f t="shared" si="9"/>
        <v>1.5008596955725471</v>
      </c>
      <c r="BB63" s="16">
        <f t="shared" si="8"/>
        <v>0.94313455117215073</v>
      </c>
      <c r="BC63" s="19">
        <f t="shared" si="5"/>
        <v>1.5313909582715552</v>
      </c>
      <c r="BD63" s="19">
        <f t="shared" si="6"/>
        <v>0.32781075647117469</v>
      </c>
      <c r="BE63" s="19">
        <f t="shared" si="7"/>
        <v>6.9104192122303537E-2</v>
      </c>
      <c r="BF63" s="14" t="str">
        <f t="shared" si="1"/>
        <v>UDP-Glucose</v>
      </c>
      <c r="BG63" s="16">
        <f t="shared" si="2"/>
        <v>0.18508607857850029</v>
      </c>
      <c r="BH63" s="16">
        <f t="shared" si="3"/>
        <v>1.1604956058767415</v>
      </c>
    </row>
    <row r="64" spans="1:60" x14ac:dyDescent="0.2">
      <c r="A64" s="20" t="s">
        <v>103</v>
      </c>
      <c r="B64" s="16">
        <v>1.6922224132204559E-2</v>
      </c>
      <c r="C64" s="16">
        <v>2.7911315177588093E-2</v>
      </c>
      <c r="D64" s="16">
        <v>2.4677508711270075E-2</v>
      </c>
      <c r="E64" s="16">
        <v>3.1056000396048642E-2</v>
      </c>
      <c r="F64" s="16">
        <v>0.12109407189779872</v>
      </c>
      <c r="G64" s="16">
        <v>5.4207833316593138E-2</v>
      </c>
      <c r="H64" s="16">
        <v>3.7120904611498355E-2</v>
      </c>
      <c r="I64" s="16">
        <v>9.8532155976147132E-2</v>
      </c>
      <c r="J64" s="16">
        <v>0.53006528717746926</v>
      </c>
      <c r="K64" s="16">
        <v>0.46856162196898798</v>
      </c>
      <c r="L64" s="16">
        <v>0.509185752245919</v>
      </c>
      <c r="M64" s="16">
        <v>0.41412142696446536</v>
      </c>
      <c r="N64" s="16">
        <v>0.62786102028111068</v>
      </c>
      <c r="O64" s="16">
        <v>5.5143704026163039E-2</v>
      </c>
      <c r="P64" s="16">
        <v>0.12535972712186255</v>
      </c>
      <c r="Q64" s="16">
        <v>0.1709161937504661</v>
      </c>
      <c r="R64" s="16">
        <v>0.25146510957452262</v>
      </c>
      <c r="T64" s="16">
        <v>1.6415100999042427E-2</v>
      </c>
      <c r="U64" s="21">
        <v>2.7215366604746043E-2</v>
      </c>
      <c r="V64" s="16">
        <v>4.1502757596258294E-2</v>
      </c>
      <c r="W64" s="16">
        <v>3.6503988844785597E-2</v>
      </c>
      <c r="X64" s="16">
        <v>0.1041035070137835</v>
      </c>
      <c r="Y64" s="16">
        <v>0.1241079152962888</v>
      </c>
      <c r="Z64" s="16">
        <v>7.5817492444522572E-2</v>
      </c>
      <c r="AA64" s="16">
        <v>0.1392630972575776</v>
      </c>
      <c r="AB64" s="16">
        <v>0.56027716591640386</v>
      </c>
      <c r="AC64" s="16">
        <v>0.65099926998367219</v>
      </c>
      <c r="AD64" s="16">
        <v>0.41496616842626932</v>
      </c>
      <c r="AE64" s="16">
        <v>0.56894709447884562</v>
      </c>
      <c r="AF64" s="16">
        <v>0.48003786797551584</v>
      </c>
      <c r="AG64" s="16">
        <v>5.7252876624411017E-2</v>
      </c>
      <c r="AH64" s="16">
        <v>0.13950484716168321</v>
      </c>
      <c r="AI64" s="16">
        <v>0.15330895438333783</v>
      </c>
      <c r="AJ64" s="16">
        <v>0.34946223130944776</v>
      </c>
      <c r="AL64" s="16">
        <f t="shared" si="11"/>
        <v>0.97003212289352492</v>
      </c>
      <c r="AM64" s="16">
        <f t="shared" si="11"/>
        <v>0.97506571910302264</v>
      </c>
      <c r="AN64" s="16">
        <f t="shared" si="11"/>
        <v>1.6818050023544</v>
      </c>
      <c r="AO64" s="16">
        <f t="shared" si="11"/>
        <v>1.175424664453254</v>
      </c>
      <c r="AP64" s="16">
        <f t="shared" si="11"/>
        <v>0.85969119199860622</v>
      </c>
      <c r="AQ64" s="16">
        <f t="shared" si="11"/>
        <v>2.2894830452169925</v>
      </c>
      <c r="AR64" s="16">
        <f t="shared" si="11"/>
        <v>2.0424473282107942</v>
      </c>
      <c r="AS64" s="16">
        <f t="shared" si="11"/>
        <v>1.4133771445262062</v>
      </c>
      <c r="AT64" s="16">
        <f t="shared" si="10"/>
        <v>1.0569965237674948</v>
      </c>
      <c r="AU64" s="16">
        <f t="shared" si="10"/>
        <v>1.3893567877967585</v>
      </c>
      <c r="AV64" s="16">
        <f t="shared" si="10"/>
        <v>0.81496029022009064</v>
      </c>
      <c r="AW64" s="16">
        <f t="shared" si="10"/>
        <v>1.3738653868969342</v>
      </c>
      <c r="AX64" s="16">
        <f t="shared" si="10"/>
        <v>0.7645607108410547</v>
      </c>
      <c r="AY64" s="16">
        <f t="shared" si="10"/>
        <v>1.0382486565872919</v>
      </c>
      <c r="AZ64" s="16">
        <f t="shared" si="10"/>
        <v>1.1128362382766688</v>
      </c>
      <c r="BA64" s="16">
        <f t="shared" si="9"/>
        <v>0.89698319989014941</v>
      </c>
      <c r="BB64" s="16">
        <f t="shared" si="8"/>
        <v>1.389704646902052</v>
      </c>
      <c r="BC64" s="19">
        <f t="shared" si="5"/>
        <v>1.2496963917608999</v>
      </c>
      <c r="BD64" s="19">
        <f t="shared" si="6"/>
        <v>0.10393422857005764</v>
      </c>
      <c r="BE64" s="19">
        <f t="shared" si="7"/>
        <v>0.26480899968225691</v>
      </c>
      <c r="BF64" s="14" t="str">
        <f t="shared" si="1"/>
        <v>Guanosine_Diphosphate_(GDP)</v>
      </c>
      <c r="BG64" s="16">
        <f t="shared" si="2"/>
        <v>9.6804515889298684E-2</v>
      </c>
      <c r="BH64" s="16">
        <f t="shared" si="3"/>
        <v>0.57706725924017066</v>
      </c>
    </row>
    <row r="65" spans="1:60" x14ac:dyDescent="0.2">
      <c r="A65" s="20" t="s">
        <v>104</v>
      </c>
      <c r="B65" s="16">
        <v>0.25816718620083207</v>
      </c>
      <c r="C65" s="16">
        <v>0.26881793081847438</v>
      </c>
      <c r="D65" s="16">
        <v>0.33643090454710506</v>
      </c>
      <c r="E65" s="16">
        <v>0.22943295744829081</v>
      </c>
      <c r="F65" s="16">
        <v>0.61936609438747214</v>
      </c>
      <c r="G65" s="16">
        <v>0.79264607320701719</v>
      </c>
      <c r="H65" s="16">
        <v>0.6901189606928898</v>
      </c>
      <c r="I65" s="16">
        <v>0.90353423787993015</v>
      </c>
      <c r="J65" s="16">
        <v>6.4260909450749387E-2</v>
      </c>
      <c r="K65" s="16">
        <v>9.1673719080327842E-2</v>
      </c>
      <c r="L65" s="16">
        <v>0.14585718493920469</v>
      </c>
      <c r="M65" s="16">
        <v>0.12000552400150288</v>
      </c>
      <c r="N65" s="16">
        <v>3.1086118469478594E-2</v>
      </c>
      <c r="O65" s="16">
        <v>0.55349392088377392</v>
      </c>
      <c r="P65" s="16">
        <v>1.3732715417374393</v>
      </c>
      <c r="Q65" s="16">
        <v>0.56175148193091828</v>
      </c>
      <c r="R65" s="16">
        <v>0.29571702025449498</v>
      </c>
      <c r="T65" s="16">
        <v>0.45004423167911134</v>
      </c>
      <c r="U65" s="21">
        <v>0.34033453844888323</v>
      </c>
      <c r="V65" s="16">
        <v>0.18623464175639301</v>
      </c>
      <c r="W65" s="16">
        <v>0.44868281684812339</v>
      </c>
      <c r="X65" s="16">
        <v>0.97654053021255338</v>
      </c>
      <c r="Y65" s="16">
        <v>0.61484530422381134</v>
      </c>
      <c r="Z65" s="16">
        <v>0.5876743108114425</v>
      </c>
      <c r="AA65" s="16">
        <v>0.75660597693431286</v>
      </c>
      <c r="AB65" s="16">
        <v>8.646473985645102E-2</v>
      </c>
      <c r="AC65" s="16">
        <v>4.5905028857049279E-2</v>
      </c>
      <c r="AD65" s="16">
        <v>0.40751732653725359</v>
      </c>
      <c r="AE65" s="16">
        <v>5.0973082951541349E-2</v>
      </c>
      <c r="AF65" s="16">
        <v>4.9688820069951997E-2</v>
      </c>
      <c r="AG65" s="16">
        <v>0.42848174087484298</v>
      </c>
      <c r="AH65" s="16">
        <v>0.97179583787800339</v>
      </c>
      <c r="AI65" s="16">
        <v>0.23593385727573307</v>
      </c>
      <c r="AJ65" s="16">
        <v>0.23372603269282555</v>
      </c>
      <c r="AL65" s="16">
        <f t="shared" si="11"/>
        <v>1.7432278606043112</v>
      </c>
      <c r="AM65" s="16">
        <f t="shared" si="11"/>
        <v>1.2660410613706499</v>
      </c>
      <c r="AN65" s="16">
        <f t="shared" si="11"/>
        <v>0.55355985208046643</v>
      </c>
      <c r="AO65" s="16">
        <f t="shared" si="11"/>
        <v>1.9556162368226748</v>
      </c>
      <c r="AP65" s="16">
        <f t="shared" si="11"/>
        <v>1.5766774110848161</v>
      </c>
      <c r="AQ65" s="16">
        <f t="shared" si="11"/>
        <v>0.77568706262073517</v>
      </c>
      <c r="AR65" s="16">
        <f t="shared" si="11"/>
        <v>0.85155508583825701</v>
      </c>
      <c r="AS65" s="16">
        <f t="shared" si="11"/>
        <v>0.8373849547855845</v>
      </c>
      <c r="AT65" s="16">
        <f t="shared" si="10"/>
        <v>1.3455262397541854</v>
      </c>
      <c r="AU65" s="16">
        <f t="shared" si="10"/>
        <v>0.50074360806531282</v>
      </c>
      <c r="AV65" s="16">
        <f t="shared" si="10"/>
        <v>2.793947563893493</v>
      </c>
      <c r="AW65" s="16">
        <f t="shared" si="10"/>
        <v>0.4247561383166244</v>
      </c>
      <c r="AX65" s="16">
        <f t="shared" si="10"/>
        <v>1.5984247154799389</v>
      </c>
      <c r="AY65" s="16">
        <f t="shared" si="10"/>
        <v>0.77413992224282846</v>
      </c>
      <c r="AZ65" s="16">
        <f t="shared" si="10"/>
        <v>0.70765016847906437</v>
      </c>
      <c r="BA65" s="16">
        <f t="shared" si="9"/>
        <v>0.41999685780045198</v>
      </c>
      <c r="BB65" s="16">
        <f t="shared" si="8"/>
        <v>0.79037057958882517</v>
      </c>
      <c r="BC65" s="19">
        <f t="shared" si="5"/>
        <v>1.112665018754601</v>
      </c>
      <c r="BD65" s="19">
        <f t="shared" si="6"/>
        <v>0.15746126543216746</v>
      </c>
      <c r="BE65" s="19">
        <f t="shared" si="7"/>
        <v>0.58537510294756157</v>
      </c>
      <c r="BF65" s="14" t="str">
        <f t="shared" si="1"/>
        <v>Cytidine_Triphosphate_(CTP)</v>
      </c>
      <c r="BG65" s="16">
        <f t="shared" si="2"/>
        <v>4.6364434412379044E-2</v>
      </c>
      <c r="BH65" s="16">
        <f t="shared" si="3"/>
        <v>0.23256575283223566</v>
      </c>
    </row>
    <row r="66" spans="1:60" x14ac:dyDescent="0.2">
      <c r="A66" s="20" t="s">
        <v>105</v>
      </c>
      <c r="B66" s="16">
        <v>2.6264523895236033E-2</v>
      </c>
      <c r="C66" s="16">
        <v>2.6264523895236033E-2</v>
      </c>
      <c r="D66" s="16">
        <v>2.6264523895236033E-2</v>
      </c>
      <c r="E66" s="16">
        <v>2.6264523895236033E-2</v>
      </c>
      <c r="F66" s="16">
        <v>2.9978216208063489E-2</v>
      </c>
      <c r="G66" s="16">
        <v>2.76392187095931E-2</v>
      </c>
      <c r="H66" s="16">
        <v>1.9193072680524233E-2</v>
      </c>
      <c r="I66" s="16">
        <v>2.6486511688939344E-2</v>
      </c>
      <c r="J66" s="16">
        <v>1.6384691618543865E-2</v>
      </c>
      <c r="K66" s="16">
        <v>1.6751826872426941E-2</v>
      </c>
      <c r="L66" s="16">
        <v>1.3248485285038861E-2</v>
      </c>
      <c r="M66" s="16">
        <v>2.6264523895236033E-2</v>
      </c>
      <c r="N66" s="16">
        <v>1.3868670974284044E-2</v>
      </c>
      <c r="O66" s="16">
        <v>2.4011587416963957E-2</v>
      </c>
      <c r="P66" s="16">
        <v>2.6982262458639238E-2</v>
      </c>
      <c r="Q66" s="16">
        <v>3.8596479065153656E-2</v>
      </c>
      <c r="R66" s="16">
        <v>3.6534334201801438E-2</v>
      </c>
      <c r="T66" s="16">
        <v>1.83255302786101E-2</v>
      </c>
      <c r="U66" s="21">
        <v>1.83255302786101E-2</v>
      </c>
      <c r="V66" s="16">
        <v>1.83255302786101E-2</v>
      </c>
      <c r="W66" s="16">
        <v>1.83255302786101E-2</v>
      </c>
      <c r="X66" s="16">
        <v>1.8579108603292545E-2</v>
      </c>
      <c r="Y66" s="16">
        <v>1.3400428808985862E-2</v>
      </c>
      <c r="Z66" s="16">
        <v>2.1142456305496108E-2</v>
      </c>
      <c r="AA66" s="16">
        <v>2.0136829181683559E-2</v>
      </c>
      <c r="AB66" s="16">
        <v>1.2610997974724257E-2</v>
      </c>
      <c r="AC66" s="16">
        <v>1.4320147250360247E-2</v>
      </c>
      <c r="AD66" s="16">
        <v>1.83255302786101E-2</v>
      </c>
      <c r="AE66" s="16">
        <v>1.7829191950657672E-2</v>
      </c>
      <c r="AF66" s="16">
        <v>2.139303490853452E-2</v>
      </c>
      <c r="AG66" s="16">
        <v>1.798858142009185E-2</v>
      </c>
      <c r="AH66" s="16">
        <v>1.7364982387331414E-2</v>
      </c>
      <c r="AI66" s="16">
        <v>2.9717514326871551E-2</v>
      </c>
      <c r="AJ66" s="16">
        <v>2.820575315085325E-2</v>
      </c>
      <c r="AL66" s="16">
        <f t="shared" si="11"/>
        <v>0.69772939161992809</v>
      </c>
      <c r="AM66" s="16">
        <f t="shared" si="11"/>
        <v>0.69772939161992809</v>
      </c>
      <c r="AN66" s="16">
        <f t="shared" si="11"/>
        <v>0.69772939161992809</v>
      </c>
      <c r="AO66" s="16">
        <f t="shared" si="11"/>
        <v>0.69772939161992809</v>
      </c>
      <c r="AP66" s="16">
        <f t="shared" si="11"/>
        <v>0.61975363958764063</v>
      </c>
      <c r="AQ66" s="16">
        <f t="shared" si="11"/>
        <v>0.48483384967516474</v>
      </c>
      <c r="AR66" s="16">
        <f t="shared" si="11"/>
        <v>1.1015670423084456</v>
      </c>
      <c r="AS66" s="16">
        <f t="shared" si="11"/>
        <v>0.76026731712249651</v>
      </c>
      <c r="AT66" s="16">
        <f t="shared" si="10"/>
        <v>0.7696817412450645</v>
      </c>
      <c r="AU66" s="16">
        <f t="shared" si="10"/>
        <v>0.85484092925595034</v>
      </c>
      <c r="AV66" s="16">
        <f t="shared" si="10"/>
        <v>1.3832170157070409</v>
      </c>
      <c r="AW66" s="16">
        <f t="shared" si="10"/>
        <v>0.67883172075666687</v>
      </c>
      <c r="AX66" s="16">
        <f t="shared" si="10"/>
        <v>1.5425439790303277</v>
      </c>
      <c r="AY66" s="16">
        <f t="shared" si="10"/>
        <v>0.74916252339831102</v>
      </c>
      <c r="AZ66" s="16">
        <f t="shared" si="10"/>
        <v>0.64357028673744365</v>
      </c>
      <c r="BA66" s="16">
        <f t="shared" si="9"/>
        <v>0.76995402292282233</v>
      </c>
      <c r="BB66" s="16">
        <f t="shared" si="8"/>
        <v>0.77203413630191398</v>
      </c>
      <c r="BC66" s="19">
        <f t="shared" si="5"/>
        <v>0.81889269238405893</v>
      </c>
      <c r="BD66" s="19">
        <f t="shared" si="6"/>
        <v>6.6392624864270181E-2</v>
      </c>
      <c r="BE66" s="19">
        <f t="shared" si="7"/>
        <v>8.8129392968407637E-4</v>
      </c>
      <c r="BF66" s="14" t="str">
        <f t="shared" si="1"/>
        <v>Flavin_Mononucleotide_(FMN)</v>
      </c>
      <c r="BG66" s="16">
        <f t="shared" si="2"/>
        <v>-8.6773004416344848E-2</v>
      </c>
      <c r="BH66" s="16">
        <f t="shared" si="3"/>
        <v>3.0548792212699021</v>
      </c>
    </row>
    <row r="67" spans="1:60" x14ac:dyDescent="0.2">
      <c r="A67" s="20" t="s">
        <v>106</v>
      </c>
      <c r="B67" s="16">
        <v>1.568189386174881</v>
      </c>
      <c r="C67" s="16">
        <v>1.651118455101241</v>
      </c>
      <c r="D67" s="16">
        <v>1.8032804500406077</v>
      </c>
      <c r="E67" s="16">
        <v>0.95679166310691421</v>
      </c>
      <c r="F67" s="16">
        <v>0.9629933191957244</v>
      </c>
      <c r="G67" s="16">
        <v>0.88724714956992223</v>
      </c>
      <c r="H67" s="16">
        <v>0.899111651566736</v>
      </c>
      <c r="I67" s="16">
        <v>1.2026299055689238</v>
      </c>
      <c r="J67" s="16">
        <v>1.6500564436537954</v>
      </c>
      <c r="K67" s="16">
        <v>1.4959968890484789</v>
      </c>
      <c r="L67" s="16">
        <v>1.9742500032107881</v>
      </c>
      <c r="M67" s="16">
        <v>1.3066657527772938</v>
      </c>
      <c r="N67" s="16">
        <v>1.5569256151077091</v>
      </c>
      <c r="O67" s="16">
        <v>2.0109354904806604</v>
      </c>
      <c r="P67" s="16">
        <v>1.8452352971799375</v>
      </c>
      <c r="Q67" s="16">
        <v>2.196078870959957</v>
      </c>
      <c r="R67" s="16">
        <v>1.8588753996933101</v>
      </c>
      <c r="T67" s="16">
        <v>1.7538065485042023</v>
      </c>
      <c r="U67" s="21">
        <v>1.2080487354806477</v>
      </c>
      <c r="V67" s="16">
        <v>0.70756846355727709</v>
      </c>
      <c r="W67" s="16">
        <v>1.4081648826100077</v>
      </c>
      <c r="X67" s="16">
        <v>0.99660513426138275</v>
      </c>
      <c r="Y67" s="16">
        <v>0.57152296205499664</v>
      </c>
      <c r="Z67" s="16">
        <v>0.51900037554237755</v>
      </c>
      <c r="AA67" s="16">
        <v>1.0511469746202122</v>
      </c>
      <c r="AB67" s="16">
        <v>1.7220309866683965</v>
      </c>
      <c r="AC67" s="16">
        <v>1.9750620108394832</v>
      </c>
      <c r="AD67" s="16">
        <v>1.6607344974906437</v>
      </c>
      <c r="AE67" s="16">
        <v>1.9378936277712422</v>
      </c>
      <c r="AF67" s="16">
        <v>1.8211262036893494</v>
      </c>
      <c r="AG67" s="16">
        <v>1.7800141440628752</v>
      </c>
      <c r="AH67" s="16">
        <v>1.9189131478830779</v>
      </c>
      <c r="AI67" s="16">
        <v>2.1398319679986444</v>
      </c>
      <c r="AJ67" s="16">
        <v>1.9314758458752155</v>
      </c>
      <c r="AL67" s="16">
        <f t="shared" si="11"/>
        <v>1.1183639960617753</v>
      </c>
      <c r="AM67" s="16">
        <f t="shared" si="11"/>
        <v>0.73165479541961409</v>
      </c>
      <c r="AN67" s="16">
        <f t="shared" si="11"/>
        <v>0.39237849195411811</v>
      </c>
      <c r="AO67" s="16">
        <f t="shared" si="11"/>
        <v>1.4717570573696104</v>
      </c>
      <c r="AP67" s="16">
        <f t="shared" si="11"/>
        <v>1.0349034768940353</v>
      </c>
      <c r="AQ67" s="16">
        <f t="shared" si="11"/>
        <v>0.64415305513467425</v>
      </c>
      <c r="AR67" s="16">
        <f t="shared" si="11"/>
        <v>0.5772368477685722</v>
      </c>
      <c r="AS67" s="16">
        <f t="shared" si="11"/>
        <v>0.87404027602569045</v>
      </c>
      <c r="AT67" s="16">
        <f t="shared" si="10"/>
        <v>1.0436194430144612</v>
      </c>
      <c r="AU67" s="16">
        <f t="shared" si="10"/>
        <v>1.3202313623096578</v>
      </c>
      <c r="AV67" s="16">
        <f t="shared" si="10"/>
        <v>0.84119766736215584</v>
      </c>
      <c r="AW67" s="16">
        <f t="shared" si="10"/>
        <v>1.4830828952639841</v>
      </c>
      <c r="AX67" s="16">
        <f t="shared" si="10"/>
        <v>1.1696937772864395</v>
      </c>
      <c r="AY67" s="16">
        <f t="shared" si="10"/>
        <v>0.88516720326886777</v>
      </c>
      <c r="AZ67" s="16">
        <f t="shared" si="10"/>
        <v>1.0399287022179458</v>
      </c>
      <c r="BA67" s="16">
        <f t="shared" si="9"/>
        <v>0.97438757609979376</v>
      </c>
      <c r="BB67" s="16">
        <f t="shared" si="8"/>
        <v>1.0390561122030468</v>
      </c>
      <c r="BC67" s="19">
        <f t="shared" si="5"/>
        <v>0.97887369033261418</v>
      </c>
      <c r="BD67" s="19">
        <f t="shared" si="6"/>
        <v>7.1779545426773672E-2</v>
      </c>
      <c r="BE67" s="19">
        <f t="shared" si="7"/>
        <v>0.67726847014402425</v>
      </c>
      <c r="BF67" s="14" t="str">
        <f t="shared" si="1"/>
        <v>UDP-Glucuronate</v>
      </c>
      <c r="BG67" s="16">
        <f t="shared" si="2"/>
        <v>-9.2733440809987886E-3</v>
      </c>
      <c r="BH67" s="16">
        <f t="shared" si="3"/>
        <v>0.16923914226046463</v>
      </c>
    </row>
    <row r="68" spans="1:60" x14ac:dyDescent="0.2">
      <c r="A68" s="20" t="s">
        <v>107</v>
      </c>
      <c r="B68" s="16">
        <v>2.2339064462134999E-2</v>
      </c>
      <c r="C68" s="16">
        <v>2.1906954570122924E-2</v>
      </c>
      <c r="D68" s="16">
        <v>2.2089486867725345E-2</v>
      </c>
      <c r="E68" s="16">
        <v>1.7371813652395963E-2</v>
      </c>
      <c r="F68" s="16">
        <v>5.7860515327026948E-3</v>
      </c>
      <c r="G68" s="16">
        <v>1.7639394502358026E-2</v>
      </c>
      <c r="H68" s="16">
        <v>1.3727201985831418E-2</v>
      </c>
      <c r="I68" s="16">
        <v>1.6858773520704123E-2</v>
      </c>
      <c r="J68" s="16">
        <v>2.95256964186616E-3</v>
      </c>
      <c r="K68" s="16">
        <v>3.1671220929096913E-3</v>
      </c>
      <c r="L68" s="16">
        <v>2.0610696053554338E-3</v>
      </c>
      <c r="M68" s="16">
        <v>3.7653068152117847E-3</v>
      </c>
      <c r="N68" s="16">
        <v>2.7873256697873122E-3</v>
      </c>
      <c r="O68" s="16">
        <v>3.5420007102244639E-3</v>
      </c>
      <c r="P68" s="16">
        <v>2.1999919030948716E-3</v>
      </c>
      <c r="Q68" s="16">
        <v>4.6860663069894668E-3</v>
      </c>
      <c r="R68" s="16">
        <v>3.9498834079111636E-3</v>
      </c>
      <c r="T68" s="16">
        <v>2.2722347591255791E-2</v>
      </c>
      <c r="U68" s="21">
        <v>1.8104199458244999E-2</v>
      </c>
      <c r="V68" s="16">
        <v>2.0831126569707977E-2</v>
      </c>
      <c r="W68" s="16">
        <v>1.5926067361623362E-2</v>
      </c>
      <c r="X68" s="16">
        <v>1.3890734801063747E-2</v>
      </c>
      <c r="Y68" s="16">
        <v>1.7100638663337612E-2</v>
      </c>
      <c r="Z68" s="16">
        <v>1.1794184904190503E-2</v>
      </c>
      <c r="AA68" s="16">
        <v>1.6432935627004916E-2</v>
      </c>
      <c r="AB68" s="16">
        <v>3.7078173463798007E-3</v>
      </c>
      <c r="AC68" s="16">
        <v>3.6219056097462048E-3</v>
      </c>
      <c r="AD68" s="16">
        <v>3.0166057234175324E-3</v>
      </c>
      <c r="AE68" s="16">
        <v>2.9775674553403722E-3</v>
      </c>
      <c r="AF68" s="16">
        <v>3.2923690424934674E-3</v>
      </c>
      <c r="AG68" s="16">
        <v>1.951276518553522E-3</v>
      </c>
      <c r="AH68" s="16">
        <v>1.2059240556270829E-3</v>
      </c>
      <c r="AI68" s="16">
        <v>2.9907776729185451E-3</v>
      </c>
      <c r="AJ68" s="16">
        <v>2.8777903236878633E-3</v>
      </c>
      <c r="AL68" s="16">
        <f t="shared" si="11"/>
        <v>1.0171575282291012</v>
      </c>
      <c r="AM68" s="16">
        <f t="shared" si="11"/>
        <v>0.82641333829832342</v>
      </c>
      <c r="AN68" s="16">
        <f t="shared" si="11"/>
        <v>0.94303352062668588</v>
      </c>
      <c r="AO68" s="16">
        <f t="shared" si="11"/>
        <v>0.91677631825314909</v>
      </c>
      <c r="AP68" s="16">
        <f t="shared" si="11"/>
        <v>2.400727805923172</v>
      </c>
      <c r="AQ68" s="16">
        <f t="shared" si="11"/>
        <v>0.96945723738145362</v>
      </c>
      <c r="AR68" s="16">
        <f t="shared" si="11"/>
        <v>0.85918346042871041</v>
      </c>
      <c r="AS68" s="16">
        <f t="shared" si="11"/>
        <v>0.97474087345818849</v>
      </c>
      <c r="AT68" s="16">
        <f t="shared" si="10"/>
        <v>1.2557933583697924</v>
      </c>
      <c r="AU68" s="16">
        <f t="shared" si="10"/>
        <v>1.1435951957313701</v>
      </c>
      <c r="AV68" s="16">
        <f t="shared" si="10"/>
        <v>1.4636117652597742</v>
      </c>
      <c r="AW68" s="16">
        <f t="shared" si="10"/>
        <v>0.79079012719788011</v>
      </c>
      <c r="AX68" s="16">
        <f t="shared" si="10"/>
        <v>1.1811928107936855</v>
      </c>
      <c r="AY68" s="16">
        <f t="shared" si="10"/>
        <v>0.55089670448707095</v>
      </c>
      <c r="AZ68" s="16">
        <f t="shared" si="10"/>
        <v>0.54814931542731193</v>
      </c>
      <c r="BA68" s="16">
        <f t="shared" si="9"/>
        <v>0.63822777506534067</v>
      </c>
      <c r="BB68" s="16">
        <f t="shared" si="8"/>
        <v>0.72857601769307401</v>
      </c>
      <c r="BC68" s="19">
        <f t="shared" si="5"/>
        <v>1.0122543030955342</v>
      </c>
      <c r="BD68" s="19">
        <f t="shared" si="6"/>
        <v>0.10518684378546669</v>
      </c>
      <c r="BE68" s="19">
        <f t="shared" si="7"/>
        <v>0.67173625296964667</v>
      </c>
      <c r="BF68" s="14" t="str">
        <f t="shared" si="1"/>
        <v>Nic_Ad_Dinuc_Phos_Red_(NADPH)</v>
      </c>
      <c r="BG68" s="16">
        <f t="shared" si="2"/>
        <v>5.2896316312867194E-3</v>
      </c>
      <c r="BH68" s="16">
        <f t="shared" si="3"/>
        <v>0.17280121260676273</v>
      </c>
    </row>
    <row r="69" spans="1:60" x14ac:dyDescent="0.2">
      <c r="A69" s="20" t="s">
        <v>108</v>
      </c>
      <c r="B69" s="16">
        <v>0.37489078097031359</v>
      </c>
      <c r="C69" s="16">
        <v>0.37069035495364905</v>
      </c>
      <c r="D69" s="16">
        <v>0.41492253217912262</v>
      </c>
      <c r="E69" s="16">
        <v>0.33008311890126596</v>
      </c>
      <c r="F69" s="16">
        <v>0.96177788499250505</v>
      </c>
      <c r="G69" s="16">
        <v>0.87873719300344355</v>
      </c>
      <c r="H69" s="16">
        <v>0.90829469605790469</v>
      </c>
      <c r="I69" s="16">
        <v>1.1800632078172744</v>
      </c>
      <c r="J69" s="16">
        <v>0.34034199737777721</v>
      </c>
      <c r="K69" s="16">
        <v>0.33834279808620438</v>
      </c>
      <c r="L69" s="16">
        <v>0.37810940659246822</v>
      </c>
      <c r="M69" s="16">
        <v>0.46024727313485458</v>
      </c>
      <c r="N69" s="16">
        <v>0.2507065382797099</v>
      </c>
      <c r="O69" s="16">
        <v>0.68680470210884748</v>
      </c>
      <c r="P69" s="16">
        <v>0.7396001629472454</v>
      </c>
      <c r="Q69" s="16">
        <v>0.75153156250939523</v>
      </c>
      <c r="R69" s="16">
        <v>0.85464176138898995</v>
      </c>
      <c r="T69" s="16">
        <v>0.59265636373557218</v>
      </c>
      <c r="U69" s="21">
        <v>0.47078000910420237</v>
      </c>
      <c r="V69" s="16">
        <v>0.33709839082710408</v>
      </c>
      <c r="W69" s="16">
        <v>0.73343486496859467</v>
      </c>
      <c r="X69" s="16">
        <v>1.0310601791072582</v>
      </c>
      <c r="Y69" s="16">
        <v>0.92449070665964617</v>
      </c>
      <c r="Z69" s="16">
        <v>0.71590243668175624</v>
      </c>
      <c r="AA69" s="16">
        <v>1.1112072745851962</v>
      </c>
      <c r="AB69" s="16">
        <v>0.40327518802845591</v>
      </c>
      <c r="AC69" s="16">
        <v>0.32960490228452899</v>
      </c>
      <c r="AD69" s="16">
        <v>0.45593512128610802</v>
      </c>
      <c r="AE69" s="16">
        <v>0.22693525307548845</v>
      </c>
      <c r="AF69" s="16">
        <v>0.28954083368556482</v>
      </c>
      <c r="AG69" s="16">
        <v>0.64515259976187178</v>
      </c>
      <c r="AH69" s="16">
        <v>0.65186160583172481</v>
      </c>
      <c r="AI69" s="16">
        <v>0.74815428370373471</v>
      </c>
      <c r="AJ69" s="16">
        <v>0.74073132795357166</v>
      </c>
      <c r="AL69" s="16">
        <f t="shared" si="11"/>
        <v>1.5808774016838327</v>
      </c>
      <c r="AM69" s="16">
        <f t="shared" si="11"/>
        <v>1.2700087898512182</v>
      </c>
      <c r="AN69" s="16">
        <f t="shared" si="11"/>
        <v>0.81243693625579783</v>
      </c>
      <c r="AO69" s="16">
        <f t="shared" si="11"/>
        <v>2.2219702340730088</v>
      </c>
      <c r="AP69" s="16">
        <f t="shared" si="11"/>
        <v>1.072035648974496</v>
      </c>
      <c r="AQ69" s="16">
        <f t="shared" si="11"/>
        <v>1.0520673462105561</v>
      </c>
      <c r="AR69" s="16">
        <f t="shared" si="11"/>
        <v>0.78818299808294456</v>
      </c>
      <c r="AS69" s="16">
        <f t="shared" si="11"/>
        <v>0.94165063974883279</v>
      </c>
      <c r="AT69" s="16">
        <f t="shared" si="10"/>
        <v>1.1849116216498645</v>
      </c>
      <c r="AU69" s="16">
        <f t="shared" si="10"/>
        <v>0.97417442945113575</v>
      </c>
      <c r="AV69" s="16">
        <f t="shared" si="10"/>
        <v>1.2058285600324181</v>
      </c>
      <c r="AW69" s="16">
        <f t="shared" si="10"/>
        <v>0.49307245544287098</v>
      </c>
      <c r="AX69" s="16">
        <f t="shared" si="10"/>
        <v>1.1548994121666185</v>
      </c>
      <c r="AY69" s="16">
        <f t="shared" si="10"/>
        <v>0.93935378977592598</v>
      </c>
      <c r="AZ69" s="16">
        <f t="shared" si="10"/>
        <v>0.8813702842277783</v>
      </c>
      <c r="BA69" s="16">
        <f t="shared" si="9"/>
        <v>0.99550613843231861</v>
      </c>
      <c r="BB69" s="16">
        <f t="shared" si="8"/>
        <v>0.86671557770557861</v>
      </c>
      <c r="BC69" s="19">
        <f t="shared" si="5"/>
        <v>1.0844154272803057</v>
      </c>
      <c r="BD69" s="19">
        <f t="shared" si="6"/>
        <v>9.1303353240416302E-2</v>
      </c>
      <c r="BE69" s="19">
        <f t="shared" si="7"/>
        <v>0.76540224351109221</v>
      </c>
      <c r="BF69" s="14" t="str">
        <f t="shared" si="1"/>
        <v>Guanosine_Triphosphate_(GTP)</v>
      </c>
      <c r="BG69" s="16">
        <f t="shared" si="2"/>
        <v>3.5195687380459334E-2</v>
      </c>
      <c r="BH69" s="16">
        <f t="shared" si="3"/>
        <v>0.11611026912607468</v>
      </c>
    </row>
    <row r="70" spans="1:60" x14ac:dyDescent="0.2">
      <c r="A70" s="20" t="s">
        <v>109</v>
      </c>
      <c r="B70" s="16">
        <v>3.6398701702434928</v>
      </c>
      <c r="C70" s="16">
        <v>3.500474668748272</v>
      </c>
      <c r="D70" s="16">
        <v>3.684203178102003</v>
      </c>
      <c r="E70" s="16">
        <v>2.9324542476651367</v>
      </c>
      <c r="F70" s="16">
        <v>2.4894009081443809</v>
      </c>
      <c r="G70" s="16">
        <v>2.230976955975513</v>
      </c>
      <c r="H70" s="16">
        <v>2.2065518327753302</v>
      </c>
      <c r="I70" s="16">
        <v>3.243894760485702</v>
      </c>
      <c r="J70" s="16">
        <v>3.809180801554688</v>
      </c>
      <c r="K70" s="16">
        <v>3.9940126039507051</v>
      </c>
      <c r="L70" s="16">
        <v>3.498493279823383</v>
      </c>
      <c r="M70" s="16">
        <v>4.8281790684980193</v>
      </c>
      <c r="N70" s="16">
        <v>3.3576194718694623</v>
      </c>
      <c r="O70" s="16">
        <v>10.206546905284355</v>
      </c>
      <c r="P70" s="16">
        <v>10.991930614900939</v>
      </c>
      <c r="Q70" s="16">
        <v>9.4255047817305506</v>
      </c>
      <c r="R70" s="16">
        <v>10.585624839636406</v>
      </c>
      <c r="T70" s="16">
        <v>3.5813741028953134</v>
      </c>
      <c r="U70" s="21">
        <v>3.2765254450035739</v>
      </c>
      <c r="V70" s="16">
        <v>1.8345989601719397</v>
      </c>
      <c r="W70" s="16">
        <v>2.8321449125351217</v>
      </c>
      <c r="X70" s="16">
        <v>2.0630415742482242</v>
      </c>
      <c r="Y70" s="16">
        <v>2.4252413764899092</v>
      </c>
      <c r="Z70" s="16">
        <v>2.1847377085525053</v>
      </c>
      <c r="AA70" s="16">
        <v>2.6028235209285135</v>
      </c>
      <c r="AB70" s="16">
        <v>4.080237828552975</v>
      </c>
      <c r="AC70" s="16">
        <v>3.1085027093485191</v>
      </c>
      <c r="AD70" s="16">
        <v>5.1756220349530331</v>
      </c>
      <c r="AE70" s="16">
        <v>3.4979776550214212</v>
      </c>
      <c r="AF70" s="16">
        <v>3.9746944964877113</v>
      </c>
      <c r="AG70" s="16">
        <v>10.521649730221288</v>
      </c>
      <c r="AH70" s="16">
        <v>11.334861850742769</v>
      </c>
      <c r="AI70" s="16">
        <v>10.636140083061443</v>
      </c>
      <c r="AJ70" s="16">
        <v>7.8863490461365524</v>
      </c>
      <c r="AL70" s="16">
        <f t="shared" si="11"/>
        <v>0.98392907861758538</v>
      </c>
      <c r="AM70" s="16">
        <f t="shared" si="11"/>
        <v>0.93602318401441831</v>
      </c>
      <c r="AN70" s="16">
        <f t="shared" si="11"/>
        <v>0.49796356809970316</v>
      </c>
      <c r="AO70" s="16">
        <f t="shared" si="11"/>
        <v>0.96579338442879958</v>
      </c>
      <c r="AP70" s="16">
        <f t="shared" si="11"/>
        <v>0.82873014446918947</v>
      </c>
      <c r="AQ70" s="16">
        <f t="shared" si="11"/>
        <v>1.0870759422207714</v>
      </c>
      <c r="AR70" s="16">
        <f t="shared" si="11"/>
        <v>0.99011393074986698</v>
      </c>
      <c r="AS70" s="16">
        <f t="shared" si="11"/>
        <v>0.80237606738475009</v>
      </c>
      <c r="AT70" s="16">
        <f t="shared" si="10"/>
        <v>1.0711588767032685</v>
      </c>
      <c r="AU70" s="16">
        <f t="shared" si="10"/>
        <v>0.77829066094426502</v>
      </c>
      <c r="AV70" s="16">
        <f t="shared" si="10"/>
        <v>1.4793860159177776</v>
      </c>
      <c r="AW70" s="16">
        <f t="shared" si="10"/>
        <v>0.7244921129467542</v>
      </c>
      <c r="AX70" s="16">
        <f t="shared" si="10"/>
        <v>1.1837834899958668</v>
      </c>
      <c r="AY70" s="16">
        <f t="shared" si="10"/>
        <v>1.0308726181206096</v>
      </c>
      <c r="AZ70" s="16">
        <f t="shared" si="10"/>
        <v>1.0311984534706709</v>
      </c>
      <c r="BA70" s="16">
        <f t="shared" si="9"/>
        <v>1.1284424897515799</v>
      </c>
      <c r="BB70" s="16">
        <f t="shared" si="8"/>
        <v>0.74500553019857751</v>
      </c>
      <c r="BC70" s="19">
        <f t="shared" si="5"/>
        <v>0.95674326753143835</v>
      </c>
      <c r="BD70" s="19">
        <f t="shared" si="6"/>
        <v>5.3515311949894312E-2</v>
      </c>
      <c r="BE70" s="19">
        <f t="shared" si="7"/>
        <v>0.42318692636513633</v>
      </c>
      <c r="BF70" s="14" t="str">
        <f t="shared" si="1"/>
        <v>Adenosine_Triphosphate_(ATP)/10</v>
      </c>
      <c r="BG70" s="16">
        <f t="shared" si="2"/>
        <v>-1.9204585162238448E-2</v>
      </c>
      <c r="BH70" s="16">
        <f t="shared" si="3"/>
        <v>0.37346775754938738</v>
      </c>
    </row>
    <row r="71" spans="1:60" x14ac:dyDescent="0.2">
      <c r="A71" s="20" t="s">
        <v>110</v>
      </c>
      <c r="J71" s="16">
        <v>2.4452798805388452</v>
      </c>
      <c r="K71" s="16">
        <v>2.6271020455497367</v>
      </c>
      <c r="L71" s="16">
        <v>2.646547620741055</v>
      </c>
      <c r="M71" s="16">
        <v>2.7692144730932418</v>
      </c>
      <c r="N71" s="16">
        <v>3.4908795496787111</v>
      </c>
      <c r="O71" s="16">
        <v>2.5203469320780107</v>
      </c>
      <c r="P71" s="16">
        <v>2.1614897805466398</v>
      </c>
      <c r="Q71" s="16">
        <v>2.8809412535566974</v>
      </c>
      <c r="R71" s="16">
        <v>2.8396204806400474</v>
      </c>
      <c r="U71" s="21"/>
      <c r="AB71" s="16">
        <v>2.7932210050200292</v>
      </c>
      <c r="AC71" s="16">
        <v>3.2465564135773506</v>
      </c>
      <c r="AD71" s="16">
        <v>2.1689902089388275</v>
      </c>
      <c r="AE71" s="16">
        <v>2.7593417965537976</v>
      </c>
      <c r="AF71" s="16">
        <v>2.7292599456150444</v>
      </c>
      <c r="AG71" s="16">
        <v>2.1057649431543268</v>
      </c>
      <c r="AH71" s="16">
        <v>2.0036519291654975</v>
      </c>
      <c r="AI71" s="16">
        <v>2.4500755813294806</v>
      </c>
      <c r="AJ71" s="16">
        <v>3.1592138467074897</v>
      </c>
      <c r="AL71" s="16"/>
      <c r="AM71" s="16"/>
      <c r="AN71" s="16"/>
      <c r="AO71" s="16"/>
      <c r="AP71" s="16"/>
      <c r="AQ71" s="16"/>
      <c r="AR71" s="16"/>
      <c r="AS71" s="16"/>
      <c r="AT71" s="16">
        <f t="shared" si="10"/>
        <v>1.1422909202542948</v>
      </c>
      <c r="AU71" s="16">
        <f t="shared" si="10"/>
        <v>1.2357937976094071</v>
      </c>
      <c r="AV71" s="16">
        <f t="shared" si="10"/>
        <v>0.81955457439737756</v>
      </c>
      <c r="AW71" s="16">
        <f t="shared" si="10"/>
        <v>0.99643484582527975</v>
      </c>
      <c r="AX71" s="16">
        <f t="shared" si="10"/>
        <v>0.7818258713241012</v>
      </c>
      <c r="AY71" s="16">
        <f t="shared" si="10"/>
        <v>0.83550598385998254</v>
      </c>
      <c r="AZ71" s="16">
        <f t="shared" si="10"/>
        <v>0.92697728538821722</v>
      </c>
      <c r="BA71" s="16">
        <f t="shared" si="9"/>
        <v>0.85044274273372045</v>
      </c>
      <c r="BB71" s="16">
        <f t="shared" si="8"/>
        <v>1.1125479155564502</v>
      </c>
      <c r="BC71" s="19">
        <f t="shared" si="5"/>
        <v>0.96681932632764778</v>
      </c>
      <c r="BD71" s="19">
        <f t="shared" si="6"/>
        <v>5.4458830537219054E-2</v>
      </c>
      <c r="BE71" s="19">
        <f t="shared" si="7"/>
        <v>0.50420333198111034</v>
      </c>
      <c r="BF71" s="14" t="str">
        <f t="shared" si="1"/>
        <v>Flavin_Adenine_Dinucleotide_(FAD)</v>
      </c>
      <c r="BG71" s="16">
        <f t="shared" si="2"/>
        <v>-1.4654676806419914E-2</v>
      </c>
      <c r="BH71" s="16">
        <f t="shared" si="3"/>
        <v>0.29739428865515277</v>
      </c>
    </row>
    <row r="72" spans="1:60" x14ac:dyDescent="0.2">
      <c r="A72" s="20" t="s">
        <v>111</v>
      </c>
      <c r="B72" s="16">
        <v>0.9106100772315282</v>
      </c>
      <c r="C72" s="16">
        <v>1.0472823338894517</v>
      </c>
      <c r="D72" s="16">
        <v>1.9452818142100463</v>
      </c>
      <c r="E72" s="16">
        <v>1.3979535673639665</v>
      </c>
      <c r="F72" s="16">
        <v>4.1761488355149066</v>
      </c>
      <c r="G72" s="16">
        <v>4.1774602582168328</v>
      </c>
      <c r="H72" s="16">
        <v>4.001360360197201</v>
      </c>
      <c r="I72" s="16">
        <v>5.9851807415555331</v>
      </c>
      <c r="J72" s="16">
        <v>3.6676285199301675</v>
      </c>
      <c r="K72" s="16">
        <v>3.5275517624764592</v>
      </c>
      <c r="L72" s="16">
        <v>4.4384956941309559</v>
      </c>
      <c r="M72" s="16">
        <v>5.0192092796347456</v>
      </c>
      <c r="N72" s="16">
        <v>2.2480939324700069</v>
      </c>
      <c r="O72" s="16">
        <v>13.565848899546658</v>
      </c>
      <c r="P72" s="16">
        <v>24.005522261252345</v>
      </c>
      <c r="Q72" s="16">
        <v>13.560186320816742</v>
      </c>
      <c r="R72" s="16">
        <v>13.834516214598281</v>
      </c>
      <c r="T72" s="16">
        <v>2.5842122437251125</v>
      </c>
      <c r="U72" s="21">
        <v>1.9091383278290706</v>
      </c>
      <c r="V72" s="16">
        <v>0.83710757334701547</v>
      </c>
      <c r="W72" s="16">
        <v>2.7809605916621867</v>
      </c>
      <c r="X72" s="16">
        <v>5.4543016587850639</v>
      </c>
      <c r="Y72" s="16">
        <v>3.608770849415547</v>
      </c>
      <c r="Z72" s="16">
        <v>4.1133611470259357</v>
      </c>
      <c r="AA72" s="16">
        <v>5.424669059882989</v>
      </c>
      <c r="AB72" s="16">
        <v>3.8256934297344931</v>
      </c>
      <c r="AC72" s="16">
        <v>2.6708688582302065</v>
      </c>
      <c r="AD72" s="16">
        <v>6.9530162652640977</v>
      </c>
      <c r="AE72" s="16">
        <v>2.3745677372214273</v>
      </c>
      <c r="AF72" s="16">
        <v>2.8748594084293382</v>
      </c>
      <c r="AG72" s="16">
        <v>21.845290255880418</v>
      </c>
      <c r="AH72" s="16">
        <v>22.48184725322966</v>
      </c>
      <c r="AI72" s="16">
        <v>19.816558413506325</v>
      </c>
      <c r="AJ72" s="16">
        <v>7.8903428556089841</v>
      </c>
      <c r="AL72" s="16">
        <f t="shared" ref="AL72:AV93" si="12">T72/B72</f>
        <v>2.837891110959077</v>
      </c>
      <c r="AM72" s="16">
        <f t="shared" si="12"/>
        <v>1.8229452231269987</v>
      </c>
      <c r="AN72" s="16">
        <f t="shared" si="12"/>
        <v>0.43032714706529757</v>
      </c>
      <c r="AO72" s="16">
        <f t="shared" si="12"/>
        <v>1.9893082693054462</v>
      </c>
      <c r="AP72" s="16">
        <f t="shared" si="12"/>
        <v>1.3060601701741228</v>
      </c>
      <c r="AQ72" s="16">
        <f t="shared" si="12"/>
        <v>0.86386718875835977</v>
      </c>
      <c r="AR72" s="16">
        <f t="shared" si="12"/>
        <v>1.0279906773563416</v>
      </c>
      <c r="AS72" s="16">
        <f t="shared" si="12"/>
        <v>0.90635008266653139</v>
      </c>
      <c r="AT72" s="16">
        <f t="shared" si="10"/>
        <v>1.0430973063235247</v>
      </c>
      <c r="AU72" s="16">
        <f t="shared" si="10"/>
        <v>0.75714519249326828</v>
      </c>
      <c r="AV72" s="16">
        <f t="shared" si="10"/>
        <v>1.5665254050957185</v>
      </c>
      <c r="AW72" s="16">
        <f t="shared" si="10"/>
        <v>0.47309598084625548</v>
      </c>
      <c r="AX72" s="16">
        <f t="shared" si="10"/>
        <v>1.2787986155323576</v>
      </c>
      <c r="AY72" s="16">
        <f t="shared" si="10"/>
        <v>1.6103150210238919</v>
      </c>
      <c r="AZ72" s="16">
        <f t="shared" si="10"/>
        <v>0.93652814583909005</v>
      </c>
      <c r="BA72" s="16">
        <f t="shared" si="9"/>
        <v>1.4613780330647224</v>
      </c>
      <c r="BB72" s="16">
        <f t="shared" si="8"/>
        <v>0.57033746126106222</v>
      </c>
      <c r="BC72" s="19">
        <f t="shared" si="5"/>
        <v>1.2283506488760041</v>
      </c>
      <c r="BD72" s="19">
        <f t="shared" si="6"/>
        <v>0.14981345131495069</v>
      </c>
      <c r="BE72" s="19">
        <f t="shared" si="7"/>
        <v>0.4611229667229958</v>
      </c>
      <c r="BF72" s="14" t="str">
        <f t="shared" ref="BF72:BF93" si="13">A72</f>
        <v>Uridine_Triphosphate_(UTP)</v>
      </c>
      <c r="BG72" s="16">
        <f t="shared" ref="BG72:BG93" si="14">LOG(BC72)</f>
        <v>8.9322359585282493E-2</v>
      </c>
      <c r="BH72" s="16">
        <f t="shared" ref="BH72:BH93" si="15">-LOG(BE72)</f>
        <v>0.3361832467403203</v>
      </c>
    </row>
    <row r="73" spans="1:60" x14ac:dyDescent="0.2">
      <c r="A73" s="20" t="s">
        <v>112</v>
      </c>
      <c r="J73" s="16">
        <v>6.3420845818153821E-4</v>
      </c>
      <c r="K73" s="16">
        <v>4.5570874660565245E-4</v>
      </c>
      <c r="L73" s="16">
        <v>3.0352737366255429E-4</v>
      </c>
      <c r="M73" s="16">
        <v>7.9191545924584277E-4</v>
      </c>
      <c r="N73" s="16">
        <v>9.8401464367112019E-5</v>
      </c>
      <c r="O73" s="16">
        <v>7.6046375271331709E-4</v>
      </c>
      <c r="P73" s="16">
        <v>6.2408866482760222E-4</v>
      </c>
      <c r="Q73" s="16">
        <v>1.7845968194032071E-4</v>
      </c>
      <c r="R73" s="16">
        <v>1.5292173677275075E-4</v>
      </c>
      <c r="U73" s="21"/>
      <c r="AB73" s="16">
        <v>3.9401308159620448E-4</v>
      </c>
      <c r="AC73" s="16">
        <v>7.2249952435875415E-4</v>
      </c>
      <c r="AD73" s="16">
        <v>1.5149302937003388E-4</v>
      </c>
      <c r="AE73" s="16">
        <v>6.3122914434016815E-4</v>
      </c>
      <c r="AF73" s="16">
        <v>7.8172278131042011E-4</v>
      </c>
      <c r="AG73" s="16">
        <v>5.3995876432158226E-4</v>
      </c>
      <c r="AH73" s="16">
        <v>3.2486372810662181E-4</v>
      </c>
      <c r="AI73" s="16">
        <v>1.2211060571420502E-3</v>
      </c>
      <c r="AJ73" s="16">
        <v>1.3518506271902016E-3</v>
      </c>
      <c r="AL73" s="16"/>
      <c r="AM73" s="16"/>
      <c r="AN73" s="16"/>
      <c r="AO73" s="16"/>
      <c r="AP73" s="16"/>
      <c r="AQ73" s="16"/>
      <c r="AR73" s="16"/>
      <c r="AS73" s="16"/>
      <c r="AT73" s="16">
        <f t="shared" si="10"/>
        <v>0.6212674657887024</v>
      </c>
      <c r="AU73" s="16">
        <f t="shared" si="10"/>
        <v>1.5854414244630883</v>
      </c>
      <c r="AV73" s="16">
        <f t="shared" si="10"/>
        <v>0.4991082930742709</v>
      </c>
      <c r="AW73" s="16">
        <f t="shared" si="10"/>
        <v>0.79709157962555821</v>
      </c>
      <c r="AX73" s="16">
        <f t="shared" si="10"/>
        <v>7.9442189843232605</v>
      </c>
      <c r="AY73" s="16">
        <f t="shared" si="10"/>
        <v>0.71003879198058006</v>
      </c>
      <c r="AZ73" s="16">
        <f t="shared" si="10"/>
        <v>0.52054098466339216</v>
      </c>
      <c r="BA73" s="16">
        <f t="shared" si="9"/>
        <v>6.8424758122700471</v>
      </c>
      <c r="BB73" s="16">
        <f t="shared" si="8"/>
        <v>8.8401469648433189</v>
      </c>
      <c r="BC73" s="19">
        <f t="shared" ref="BC73:BC93" si="16">AVERAGE(AL73:BB73)</f>
        <v>3.1511478112258025</v>
      </c>
      <c r="BD73" s="19">
        <f t="shared" ref="BD73:BD93" si="17">STDEV(AL73:BB73)/SQRT(COUNT(AL73:BB73))</f>
        <v>1.1976242452970571</v>
      </c>
      <c r="BE73" s="19">
        <f t="shared" ref="BE73:BE93" si="18">TTEST(B73:R73,T73:AJ73,2,1)</f>
        <v>0.26736839918904004</v>
      </c>
      <c r="BF73" s="14" t="str">
        <f t="shared" si="13"/>
        <v>Octanoyl-Carnitine</v>
      </c>
      <c r="BG73" s="16">
        <f t="shared" si="14"/>
        <v>0.49846877514928933</v>
      </c>
      <c r="BH73" s="16">
        <f t="shared" si="15"/>
        <v>0.57288992418259344</v>
      </c>
    </row>
    <row r="74" spans="1:60" x14ac:dyDescent="0.2">
      <c r="A74" s="20" t="s">
        <v>113</v>
      </c>
      <c r="B74" s="16">
        <v>0.37273773503010055</v>
      </c>
      <c r="C74" s="16">
        <v>1.2698553407278788</v>
      </c>
      <c r="D74" s="16">
        <v>1.3288125191691977</v>
      </c>
      <c r="E74" s="16">
        <v>0.88449067283044758</v>
      </c>
      <c r="F74" s="16">
        <v>0.22360400127047503</v>
      </c>
      <c r="G74" s="16">
        <v>2.7486565614547112E-2</v>
      </c>
      <c r="H74" s="16">
        <v>2.0552349446628915E-2</v>
      </c>
      <c r="I74" s="16">
        <v>3.7773656238690237E-2</v>
      </c>
      <c r="J74" s="16">
        <v>0.4935386557192733</v>
      </c>
      <c r="K74" s="16">
        <v>0.65819548913867687</v>
      </c>
      <c r="L74" s="16">
        <v>0.67723532339434278</v>
      </c>
      <c r="M74" s="16">
        <v>0.53442810578580491</v>
      </c>
      <c r="N74" s="16">
        <v>0.34403334029256227</v>
      </c>
      <c r="O74" s="16">
        <v>0.98412324543006802</v>
      </c>
      <c r="P74" s="16">
        <v>0.81126066735950508</v>
      </c>
      <c r="Q74" s="16">
        <v>0.63453440772167624</v>
      </c>
      <c r="R74" s="16">
        <v>0.81362937376396505</v>
      </c>
      <c r="T74" s="16">
        <v>1.3213818681422866</v>
      </c>
      <c r="U74" s="21">
        <v>0.57365904009138635</v>
      </c>
      <c r="V74" s="16">
        <v>0.39949018094602667</v>
      </c>
      <c r="W74" s="16">
        <v>0.86869624596609929</v>
      </c>
      <c r="X74" s="16">
        <v>5.2409591830474653E-2</v>
      </c>
      <c r="Y74" s="16">
        <v>3.5027582976104525E-2</v>
      </c>
      <c r="Z74" s="16">
        <v>2.1385672908303979E-2</v>
      </c>
      <c r="AA74" s="16">
        <v>3.4799117110174388E-2</v>
      </c>
      <c r="AB74" s="16">
        <v>0.981007949071247</v>
      </c>
      <c r="AC74" s="16">
        <v>0.49811471439356775</v>
      </c>
      <c r="AD74" s="16">
        <v>0.48220502023353806</v>
      </c>
      <c r="AE74" s="16">
        <v>0.60587343879839783</v>
      </c>
      <c r="AF74" s="16">
        <v>0.45773951100305826</v>
      </c>
      <c r="AG74" s="16">
        <v>0.96232433768399417</v>
      </c>
      <c r="AH74" s="16">
        <v>0.7994246052158358</v>
      </c>
      <c r="AI74" s="16">
        <v>0.82003120713342093</v>
      </c>
      <c r="AJ74" s="16">
        <v>0.64674100009856683</v>
      </c>
      <c r="AL74" s="16">
        <f t="shared" si="12"/>
        <v>3.5450713570376182</v>
      </c>
      <c r="AM74" s="16">
        <f t="shared" si="12"/>
        <v>0.45175148829359257</v>
      </c>
      <c r="AN74" s="16">
        <f t="shared" si="12"/>
        <v>0.30063697864300415</v>
      </c>
      <c r="AO74" s="16">
        <f t="shared" si="12"/>
        <v>0.98214291303513157</v>
      </c>
      <c r="AP74" s="16">
        <f t="shared" si="12"/>
        <v>0.23438575129556452</v>
      </c>
      <c r="AQ74" s="16">
        <f t="shared" si="12"/>
        <v>1.2743528408498721</v>
      </c>
      <c r="AR74" s="16">
        <f t="shared" si="12"/>
        <v>1.0405463844335203</v>
      </c>
      <c r="AS74" s="16">
        <f t="shared" si="12"/>
        <v>0.92125360834228343</v>
      </c>
      <c r="AT74" s="16">
        <f t="shared" si="10"/>
        <v>1.9877023566503536</v>
      </c>
      <c r="AU74" s="16">
        <f t="shared" si="10"/>
        <v>0.75678840498497957</v>
      </c>
      <c r="AV74" s="16">
        <f t="shared" si="10"/>
        <v>0.71201988965474883</v>
      </c>
      <c r="AW74" s="16">
        <f t="shared" ref="AW74:AZ77" si="19">AE74/M74</f>
        <v>1.1336855832227277</v>
      </c>
      <c r="AX74" s="16">
        <f t="shared" si="19"/>
        <v>1.330509161158048</v>
      </c>
      <c r="AY74" s="16">
        <f t="shared" si="19"/>
        <v>0.97784941281765214</v>
      </c>
      <c r="AZ74" s="16">
        <f t="shared" si="19"/>
        <v>0.98541028473352055</v>
      </c>
      <c r="BA74" s="16">
        <f t="shared" si="9"/>
        <v>1.2923352889211779</v>
      </c>
      <c r="BB74" s="16">
        <f t="shared" si="8"/>
        <v>0.79488403559799115</v>
      </c>
      <c r="BC74" s="19">
        <f t="shared" si="16"/>
        <v>1.1012544552748109</v>
      </c>
      <c r="BD74" s="19">
        <f t="shared" si="17"/>
        <v>0.1832645589973447</v>
      </c>
      <c r="BE74" s="19">
        <f t="shared" si="18"/>
        <v>0.74431238735307836</v>
      </c>
      <c r="BF74" s="14" t="str">
        <f t="shared" si="13"/>
        <v>Coenzyme-A_(CoA)</v>
      </c>
      <c r="BG74" s="16">
        <f t="shared" si="14"/>
        <v>4.1887678421104815E-2</v>
      </c>
      <c r="BH74" s="16">
        <f t="shared" si="15"/>
        <v>0.12824475312378039</v>
      </c>
    </row>
    <row r="75" spans="1:60" x14ac:dyDescent="0.2">
      <c r="A75" s="20" t="s">
        <v>114</v>
      </c>
      <c r="B75" s="16">
        <v>0.53469908852820702</v>
      </c>
      <c r="C75" s="16">
        <v>0.54527853296882189</v>
      </c>
      <c r="D75" s="16">
        <v>0.55202530012925544</v>
      </c>
      <c r="E75" s="16">
        <v>0.4695843310600567</v>
      </c>
      <c r="F75" s="16">
        <v>0.59846273682051665</v>
      </c>
      <c r="G75" s="16">
        <v>6.8239449473675051E-2</v>
      </c>
      <c r="H75" s="16">
        <v>4.2348564543634025E-2</v>
      </c>
      <c r="I75" s="16">
        <v>0.2922455453842237</v>
      </c>
      <c r="J75" s="16">
        <v>0.69545501980071478</v>
      </c>
      <c r="K75" s="16">
        <v>0.63031670277163088</v>
      </c>
      <c r="L75" s="16">
        <v>0.87439427207286669</v>
      </c>
      <c r="M75" s="16">
        <v>0.5337456161309283</v>
      </c>
      <c r="N75" s="16">
        <v>0.34305354270014776</v>
      </c>
      <c r="O75" s="16">
        <v>0.63554987302972443</v>
      </c>
      <c r="P75" s="16">
        <v>0.28128097365251598</v>
      </c>
      <c r="Q75" s="16">
        <v>0.28619522614277715</v>
      </c>
      <c r="R75" s="16">
        <v>0.4630910693771329</v>
      </c>
      <c r="T75" s="16">
        <v>0.13700036102038693</v>
      </c>
      <c r="U75" s="21">
        <v>0.18157278298792945</v>
      </c>
      <c r="V75" s="16">
        <v>0.30021190321651819</v>
      </c>
      <c r="W75" s="16">
        <v>0.20801723842965</v>
      </c>
      <c r="X75" s="16">
        <v>0.18950990273494939</v>
      </c>
      <c r="Y75" s="16">
        <v>0.19302755377365324</v>
      </c>
      <c r="Z75" s="16">
        <v>3.8339152666369815E-2</v>
      </c>
      <c r="AA75" s="16">
        <v>0.11944676475923423</v>
      </c>
      <c r="AB75" s="16">
        <v>0.81981246855934109</v>
      </c>
      <c r="AC75" s="16">
        <v>0.49659208217525008</v>
      </c>
      <c r="AD75" s="16">
        <v>1.1148195694576153</v>
      </c>
      <c r="AE75" s="16">
        <v>1.0445166832198747</v>
      </c>
      <c r="AF75" s="16">
        <v>1.2751295938921541</v>
      </c>
      <c r="AG75" s="16">
        <v>0.74344256750680926</v>
      </c>
      <c r="AH75" s="16">
        <v>0.31568711418325374</v>
      </c>
      <c r="AI75" s="16">
        <v>0.35846743322094998</v>
      </c>
      <c r="AJ75" s="16">
        <v>0.35728069418608582</v>
      </c>
      <c r="AL75" s="16">
        <f t="shared" si="12"/>
        <v>0.25621955219240988</v>
      </c>
      <c r="AM75" s="16">
        <f t="shared" si="12"/>
        <v>0.3329908881601093</v>
      </c>
      <c r="AN75" s="16">
        <f t="shared" si="12"/>
        <v>0.543837217508372</v>
      </c>
      <c r="AO75" s="16">
        <f t="shared" si="12"/>
        <v>0.44298164285010178</v>
      </c>
      <c r="AP75" s="16">
        <f t="shared" si="12"/>
        <v>0.3166611571202716</v>
      </c>
      <c r="AQ75" s="16">
        <f t="shared" si="12"/>
        <v>2.828679821752051</v>
      </c>
      <c r="AR75" s="16">
        <f t="shared" si="12"/>
        <v>0.9053235470795451</v>
      </c>
      <c r="AS75" s="16">
        <f t="shared" si="12"/>
        <v>0.40872056613281854</v>
      </c>
      <c r="AT75" s="16">
        <f t="shared" si="12"/>
        <v>1.1788145102385794</v>
      </c>
      <c r="AU75" s="16">
        <f t="shared" si="12"/>
        <v>0.78784534820612173</v>
      </c>
      <c r="AV75" s="16">
        <f t="shared" si="12"/>
        <v>1.2749621138468676</v>
      </c>
      <c r="AW75" s="16">
        <f t="shared" si="19"/>
        <v>1.9569559948641408</v>
      </c>
      <c r="AX75" s="16">
        <f t="shared" si="19"/>
        <v>3.7169987630960115</v>
      </c>
      <c r="AY75" s="16">
        <f t="shared" si="19"/>
        <v>1.1697627504238974</v>
      </c>
      <c r="AZ75" s="16">
        <f t="shared" si="19"/>
        <v>1.1223194732440092</v>
      </c>
      <c r="BA75" s="16">
        <f t="shared" si="9"/>
        <v>1.2525276471317437</v>
      </c>
      <c r="BB75" s="16">
        <f t="shared" si="8"/>
        <v>0.77151281424328866</v>
      </c>
      <c r="BC75" s="19">
        <f t="shared" si="16"/>
        <v>1.1333596357700197</v>
      </c>
      <c r="BD75" s="19">
        <f t="shared" si="17"/>
        <v>0.22682198037533233</v>
      </c>
      <c r="BE75" s="19">
        <f t="shared" si="18"/>
        <v>0.97396757158471925</v>
      </c>
      <c r="BF75" s="14" t="str">
        <f t="shared" si="13"/>
        <v>Acetyl-CoA</v>
      </c>
      <c r="BG75" s="16">
        <f t="shared" si="14"/>
        <v>5.4367741326030498E-2</v>
      </c>
      <c r="BH75" s="16">
        <f t="shared" si="15"/>
        <v>1.1455502789009371E-2</v>
      </c>
    </row>
    <row r="76" spans="1:60" x14ac:dyDescent="0.2">
      <c r="A76" s="20" t="s">
        <v>115</v>
      </c>
      <c r="J76" s="16">
        <v>2.58765936260625E-2</v>
      </c>
      <c r="K76" s="16">
        <v>4.5503867031786549E-2</v>
      </c>
      <c r="L76" s="16">
        <v>1.2904342055456356E-2</v>
      </c>
      <c r="M76" s="16">
        <v>1.0513424866987642E-2</v>
      </c>
      <c r="N76" s="16">
        <v>6.5420586820062552E-3</v>
      </c>
      <c r="O76" s="16">
        <v>0.38091583047808969</v>
      </c>
      <c r="P76" s="16">
        <v>0.36173261763810283</v>
      </c>
      <c r="Q76" s="16">
        <v>0.27377252578401767</v>
      </c>
      <c r="R76" s="16">
        <v>0.541778470972059</v>
      </c>
      <c r="U76" s="21"/>
      <c r="AB76" s="16">
        <v>4.253208859114558E-2</v>
      </c>
      <c r="AC76" s="16">
        <v>1.3025267152425524E-2</v>
      </c>
      <c r="AD76" s="16">
        <v>6.4548335597672552E-3</v>
      </c>
      <c r="AE76" s="16">
        <v>8.5168101270258374E-3</v>
      </c>
      <c r="AF76" s="16">
        <v>8.6670464421080926E-3</v>
      </c>
      <c r="AG76" s="16">
        <v>0.63074810453270391</v>
      </c>
      <c r="AH76" s="16">
        <v>0.44124005665044824</v>
      </c>
      <c r="AI76" s="16">
        <v>0.57688381472370287</v>
      </c>
      <c r="AJ76" s="16">
        <v>0.2169325847140407</v>
      </c>
      <c r="AL76" s="16"/>
      <c r="AM76" s="16"/>
      <c r="AN76" s="16"/>
      <c r="AO76" s="16"/>
      <c r="AP76" s="16"/>
      <c r="AQ76" s="16"/>
      <c r="AR76" s="16"/>
      <c r="AS76" s="16"/>
      <c r="AT76" s="16">
        <f t="shared" si="12"/>
        <v>1.6436509845835321</v>
      </c>
      <c r="AU76" s="16">
        <f t="shared" si="12"/>
        <v>0.28624527984240933</v>
      </c>
      <c r="AV76" s="16">
        <f t="shared" si="12"/>
        <v>0.50020632838370493</v>
      </c>
      <c r="AW76" s="16">
        <f t="shared" si="19"/>
        <v>0.81008902757927981</v>
      </c>
      <c r="AX76" s="16">
        <f t="shared" si="19"/>
        <v>1.3248194281635772</v>
      </c>
      <c r="AY76" s="16">
        <f t="shared" si="19"/>
        <v>1.6558726470912177</v>
      </c>
      <c r="AZ76" s="16">
        <f t="shared" si="19"/>
        <v>1.2197961564303528</v>
      </c>
      <c r="BA76" s="16">
        <f t="shared" si="9"/>
        <v>2.1071647458840088</v>
      </c>
      <c r="BB76" s="16">
        <f t="shared" si="8"/>
        <v>0.40040827817469421</v>
      </c>
      <c r="BC76" s="19">
        <f t="shared" si="16"/>
        <v>1.1053614306814197</v>
      </c>
      <c r="BD76" s="19">
        <f t="shared" si="17"/>
        <v>0.21340473903820043</v>
      </c>
      <c r="BE76" s="19">
        <f t="shared" si="18"/>
        <v>0.61091232960162989</v>
      </c>
      <c r="BF76" s="14" t="str">
        <f t="shared" si="13"/>
        <v>Succinyl-CoA</v>
      </c>
      <c r="BG76" s="16">
        <f t="shared" si="14"/>
        <v>4.350430669549131E-2</v>
      </c>
      <c r="BH76" s="16">
        <f t="shared" si="15"/>
        <v>0.21402110972816926</v>
      </c>
    </row>
    <row r="77" spans="1:60" x14ac:dyDescent="0.2">
      <c r="A77" s="20" t="s">
        <v>116</v>
      </c>
      <c r="B77" s="16">
        <v>3.7895821809007424E-3</v>
      </c>
      <c r="C77" s="16">
        <v>5.2422159860743903E-3</v>
      </c>
      <c r="D77" s="16">
        <v>4.174008134645817E-3</v>
      </c>
      <c r="E77" s="16">
        <v>3.8941427211108414E-3</v>
      </c>
      <c r="F77" s="16">
        <v>7.1660134398086328E-3</v>
      </c>
      <c r="G77" s="16">
        <v>1.0984720434689475E-3</v>
      </c>
      <c r="H77" s="16">
        <v>4.1109446892657296E-3</v>
      </c>
      <c r="I77" s="16">
        <v>3.6722608064840264E-3</v>
      </c>
      <c r="J77" s="16">
        <v>3.3258697266951284E-2</v>
      </c>
      <c r="K77" s="16">
        <v>2.7650274346075761E-2</v>
      </c>
      <c r="L77" s="16">
        <v>8.2917904223973743E-3</v>
      </c>
      <c r="M77" s="16">
        <v>1.2902222127205078E-2</v>
      </c>
      <c r="N77" s="16">
        <v>1.4339825549185942E-2</v>
      </c>
      <c r="O77" s="16">
        <v>3.1028469389356921E-2</v>
      </c>
      <c r="P77" s="16">
        <v>5.4492579159806036E-2</v>
      </c>
      <c r="Q77" s="16">
        <v>4.5273430194346292E-2</v>
      </c>
      <c r="R77" s="16">
        <v>5.0057404843140356E-2</v>
      </c>
      <c r="T77" s="16">
        <v>2.2143312047147238E-3</v>
      </c>
      <c r="U77" s="21">
        <v>2.1822238441221251E-3</v>
      </c>
      <c r="V77" s="16">
        <v>2.8845583403029574E-3</v>
      </c>
      <c r="W77" s="16">
        <v>1.0916893170861502E-3</v>
      </c>
      <c r="X77" s="16">
        <v>5.5434046085760412E-3</v>
      </c>
      <c r="Y77" s="16">
        <v>3.0020141083716635E-3</v>
      </c>
      <c r="Z77" s="16">
        <v>1.6031960223800087E-3</v>
      </c>
      <c r="AA77" s="16">
        <v>2.4228370379940326E-3</v>
      </c>
      <c r="AB77" s="16">
        <v>2.729127739093995E-2</v>
      </c>
      <c r="AC77" s="16">
        <v>8.6393553140136116E-3</v>
      </c>
      <c r="AD77" s="16">
        <v>1.5626777679340346E-2</v>
      </c>
      <c r="AE77" s="16">
        <v>1.3741298383116198E-2</v>
      </c>
      <c r="AF77" s="16">
        <v>1.5254849272274386E-2</v>
      </c>
      <c r="AG77" s="16">
        <v>5.2679325470188505E-2</v>
      </c>
      <c r="AH77" s="16">
        <v>5.6743885394536363E-2</v>
      </c>
      <c r="AI77" s="16">
        <v>5.5847380499616642E-2</v>
      </c>
      <c r="AJ77" s="16">
        <v>5.0458926006251313E-2</v>
      </c>
      <c r="AL77" s="16">
        <f t="shared" si="12"/>
        <v>0.58432067151751321</v>
      </c>
      <c r="AM77" s="16">
        <f t="shared" si="12"/>
        <v>0.41627888853093092</v>
      </c>
      <c r="AN77" s="16">
        <f t="shared" si="12"/>
        <v>0.69107635808374512</v>
      </c>
      <c r="AO77" s="16">
        <f t="shared" si="12"/>
        <v>0.28034137299794071</v>
      </c>
      <c r="AP77" s="16">
        <f t="shared" si="12"/>
        <v>0.77356882667583682</v>
      </c>
      <c r="AQ77" s="16">
        <f t="shared" si="12"/>
        <v>2.7328998732561072</v>
      </c>
      <c r="AR77" s="16">
        <f t="shared" si="12"/>
        <v>0.38998238691125792</v>
      </c>
      <c r="AS77" s="16">
        <f t="shared" si="12"/>
        <v>0.6597671477243896</v>
      </c>
      <c r="AT77" s="16">
        <f t="shared" si="12"/>
        <v>0.82057565790644849</v>
      </c>
      <c r="AU77" s="16">
        <f t="shared" si="12"/>
        <v>0.31245097990283571</v>
      </c>
      <c r="AV77" s="16">
        <f t="shared" si="12"/>
        <v>1.8846083756687899</v>
      </c>
      <c r="AW77" s="16">
        <f t="shared" si="19"/>
        <v>1.0650334684706659</v>
      </c>
      <c r="AX77" s="16">
        <f t="shared" si="19"/>
        <v>1.0638099619796553</v>
      </c>
      <c r="AY77" s="16">
        <f t="shared" si="19"/>
        <v>1.6977738994840024</v>
      </c>
      <c r="AZ77" s="16">
        <f t="shared" si="19"/>
        <v>1.0413139966843576</v>
      </c>
      <c r="BA77" s="16">
        <f t="shared" si="9"/>
        <v>1.2335575250180804</v>
      </c>
      <c r="BB77" s="16">
        <f t="shared" si="8"/>
        <v>1.0080212141314389</v>
      </c>
      <c r="BC77" s="19">
        <f t="shared" si="16"/>
        <v>0.97972827087905845</v>
      </c>
      <c r="BD77" s="19">
        <f t="shared" si="17"/>
        <v>0.15459776323071803</v>
      </c>
      <c r="BE77" s="19">
        <f t="shared" si="18"/>
        <v>0.84312135541939759</v>
      </c>
      <c r="BF77" s="14" t="str">
        <f t="shared" si="13"/>
        <v>Propanoyl-CoA</v>
      </c>
      <c r="BG77" s="16">
        <f t="shared" si="14"/>
        <v>-8.8943598396217238E-3</v>
      </c>
      <c r="BH77" s="16">
        <f t="shared" si="15"/>
        <v>7.4109910314980376E-2</v>
      </c>
    </row>
    <row r="78" spans="1:60" x14ac:dyDescent="0.2">
      <c r="A78" s="20" t="s">
        <v>117</v>
      </c>
      <c r="B78" s="16">
        <v>6.6380368541549988E-4</v>
      </c>
      <c r="C78" s="16">
        <v>1.2365560873786209E-2</v>
      </c>
      <c r="D78" s="16">
        <v>1.3789864036788103E-2</v>
      </c>
      <c r="E78" s="16">
        <v>1.0111191302437738E-2</v>
      </c>
      <c r="F78" s="16">
        <v>1.6915966542805417E-3</v>
      </c>
      <c r="G78" s="16">
        <v>1.522113652818304E-3</v>
      </c>
      <c r="H78" s="16">
        <v>2.0561618716691179E-3</v>
      </c>
      <c r="I78" s="16">
        <v>1.7386808092776263E-3</v>
      </c>
      <c r="T78" s="16">
        <v>5.5955500267055071E-3</v>
      </c>
      <c r="U78" s="21">
        <v>9.0137221621989453E-3</v>
      </c>
      <c r="V78" s="16">
        <v>6.5308897677430209E-3</v>
      </c>
      <c r="W78" s="16">
        <v>5.2313736181085315E-3</v>
      </c>
      <c r="X78" s="16">
        <v>1.5319337230573524E-3</v>
      </c>
      <c r="Y78" s="16">
        <v>1.7782414840433101E-3</v>
      </c>
      <c r="Z78" s="16">
        <v>2.3604623851770042E-3</v>
      </c>
      <c r="AA78" s="16">
        <v>1.7004939484989016E-3</v>
      </c>
      <c r="AL78" s="16">
        <f t="shared" si="12"/>
        <v>8.4295253998221487</v>
      </c>
      <c r="AM78" s="16">
        <f t="shared" si="12"/>
        <v>0.72893759160631055</v>
      </c>
      <c r="AN78" s="16">
        <f t="shared" si="12"/>
        <v>0.4736007367672479</v>
      </c>
      <c r="AO78" s="16">
        <f t="shared" si="12"/>
        <v>0.51738449621136962</v>
      </c>
      <c r="AP78" s="16">
        <f t="shared" si="12"/>
        <v>0.90561406537476508</v>
      </c>
      <c r="AQ78" s="16">
        <f t="shared" si="12"/>
        <v>1.1682711607972025</v>
      </c>
      <c r="AR78" s="16">
        <f t="shared" si="12"/>
        <v>1.1479944345339241</v>
      </c>
      <c r="AS78" s="16">
        <f t="shared" si="12"/>
        <v>0.97803687682353246</v>
      </c>
      <c r="AT78" s="16"/>
      <c r="AU78" s="16"/>
      <c r="AV78" s="16"/>
      <c r="AW78" s="16"/>
      <c r="AX78" s="16"/>
      <c r="AY78" s="16"/>
      <c r="AZ78" s="16"/>
      <c r="BA78" s="16"/>
      <c r="BB78" s="16"/>
      <c r="BC78" s="19">
        <f>AVERAGE(AL78:BB78)</f>
        <v>1.7936705952420626</v>
      </c>
      <c r="BD78" s="19">
        <f t="shared" si="17"/>
        <v>0.95245585681647638</v>
      </c>
      <c r="BE78" s="19">
        <f t="shared" si="18"/>
        <v>0.37027147638753116</v>
      </c>
      <c r="BF78" s="14" t="str">
        <f t="shared" si="13"/>
        <v>Acetylphosphate</v>
      </c>
      <c r="BG78" s="16">
        <f t="shared" si="14"/>
        <v>0.25374268853854737</v>
      </c>
      <c r="BH78" s="16">
        <f t="shared" si="15"/>
        <v>0.43147974224335767</v>
      </c>
    </row>
    <row r="79" spans="1:60" x14ac:dyDescent="0.2">
      <c r="A79" s="20" t="s">
        <v>118</v>
      </c>
      <c r="B79" s="16">
        <v>3.5260672004895216E-3</v>
      </c>
      <c r="C79" s="16">
        <v>2.9155604858443016E-3</v>
      </c>
      <c r="D79" s="16">
        <v>2.2797093274256651E-3</v>
      </c>
      <c r="E79" s="16">
        <v>3.9046702829511051E-3</v>
      </c>
      <c r="F79" s="16">
        <v>1.0866548561581368E-2</v>
      </c>
      <c r="G79" s="16">
        <v>6.4295398397715134E-3</v>
      </c>
      <c r="H79" s="16">
        <v>7.9436183276806269E-3</v>
      </c>
      <c r="I79" s="16">
        <v>1.2561923111354976E-2</v>
      </c>
      <c r="T79" s="16">
        <v>5.3282695273434832E-3</v>
      </c>
      <c r="U79" s="21">
        <v>3.5422396758223078E-3</v>
      </c>
      <c r="V79" s="16">
        <v>5.2078052055080648E-3</v>
      </c>
      <c r="W79" s="16">
        <v>4.03108278518807E-3</v>
      </c>
      <c r="X79" s="16">
        <v>4.3923814622311421E-3</v>
      </c>
      <c r="Y79" s="16">
        <v>9.8393840188903143E-3</v>
      </c>
      <c r="Z79" s="16">
        <v>7.092263884252251E-3</v>
      </c>
      <c r="AA79" s="16">
        <v>9.8525761494874416E-3</v>
      </c>
      <c r="AL79" s="16">
        <f t="shared" si="12"/>
        <v>1.5111083324230925</v>
      </c>
      <c r="AM79" s="16">
        <f t="shared" si="12"/>
        <v>1.2149429562585561</v>
      </c>
      <c r="AN79" s="16">
        <f t="shared" si="12"/>
        <v>2.2844163257378596</v>
      </c>
      <c r="AO79" s="16">
        <f t="shared" si="12"/>
        <v>1.0323746931434692</v>
      </c>
      <c r="AP79" s="16">
        <f t="shared" si="12"/>
        <v>0.40421127622439257</v>
      </c>
      <c r="AQ79" s="16">
        <f t="shared" si="12"/>
        <v>1.5303403142517857</v>
      </c>
      <c r="AR79" s="16">
        <f t="shared" si="12"/>
        <v>0.89282535888441228</v>
      </c>
      <c r="AS79" s="16">
        <f t="shared" si="12"/>
        <v>0.78432068578588088</v>
      </c>
      <c r="AT79" s="16"/>
      <c r="AU79" s="16"/>
      <c r="AV79" s="16"/>
      <c r="AW79" s="16"/>
      <c r="AX79" s="16"/>
      <c r="AY79" s="16"/>
      <c r="AZ79" s="16"/>
      <c r="BA79" s="16"/>
      <c r="BB79" s="16"/>
      <c r="BC79" s="19">
        <f t="shared" si="16"/>
        <v>1.206817492838681</v>
      </c>
      <c r="BD79" s="19">
        <f t="shared" si="17"/>
        <v>0.2031118112342451</v>
      </c>
      <c r="BE79" s="19">
        <f t="shared" si="18"/>
        <v>0.90448428536783809</v>
      </c>
      <c r="BF79" s="14" t="str">
        <f t="shared" si="13"/>
        <v>Aalantoin</v>
      </c>
      <c r="BG79" s="16">
        <f t="shared" si="14"/>
        <v>8.1641596653971776E-2</v>
      </c>
      <c r="BH79" s="16">
        <f t="shared" si="15"/>
        <v>4.3598974229617997E-2</v>
      </c>
    </row>
    <row r="80" spans="1:60" x14ac:dyDescent="0.2">
      <c r="A80" s="20" t="s">
        <v>119</v>
      </c>
      <c r="B80" s="16">
        <v>0.46045277658022277</v>
      </c>
      <c r="C80" s="16">
        <v>0.40058846718165175</v>
      </c>
      <c r="D80" s="16">
        <v>0.26789471091707512</v>
      </c>
      <c r="E80" s="16">
        <v>0.28733049836992569</v>
      </c>
      <c r="F80" s="16">
        <v>0.74108602610137086</v>
      </c>
      <c r="G80" s="16">
        <v>0.5317628753286795</v>
      </c>
      <c r="H80" s="16">
        <v>0.9938893987799714</v>
      </c>
      <c r="I80" s="16">
        <v>1.3751017680678121</v>
      </c>
      <c r="T80" s="16">
        <v>0.37651466764812186</v>
      </c>
      <c r="U80" s="21">
        <v>0.32624598771190355</v>
      </c>
      <c r="V80" s="16">
        <v>0.51795378311680929</v>
      </c>
      <c r="W80" s="16">
        <v>0.40270033344599598</v>
      </c>
      <c r="X80" s="16">
        <v>0.49266276576965623</v>
      </c>
      <c r="Y80" s="16">
        <v>0.60713017220678389</v>
      </c>
      <c r="Z80" s="16">
        <v>0.49930070441308655</v>
      </c>
      <c r="AA80" s="16">
        <v>0.81946612080734771</v>
      </c>
      <c r="AL80" s="16">
        <f t="shared" si="12"/>
        <v>0.81770528227561523</v>
      </c>
      <c r="AM80" s="16">
        <f t="shared" si="12"/>
        <v>0.81441682534500748</v>
      </c>
      <c r="AN80" s="16">
        <f t="shared" si="12"/>
        <v>1.9334229531584077</v>
      </c>
      <c r="AO80" s="16">
        <f t="shared" si="12"/>
        <v>1.4015231092090217</v>
      </c>
      <c r="AP80" s="16">
        <f t="shared" si="12"/>
        <v>0.66478485414359489</v>
      </c>
      <c r="AQ80" s="16">
        <f t="shared" si="12"/>
        <v>1.1417310240612797</v>
      </c>
      <c r="AR80" s="16">
        <f t="shared" si="12"/>
        <v>0.50237049014306112</v>
      </c>
      <c r="AS80" s="16">
        <f t="shared" si="12"/>
        <v>0.5959312538437056</v>
      </c>
      <c r="AT80" s="16"/>
      <c r="AU80" s="16"/>
      <c r="AV80" s="16"/>
      <c r="AW80" s="16"/>
      <c r="AX80" s="16"/>
      <c r="AY80" s="16"/>
      <c r="AZ80" s="16"/>
      <c r="BA80" s="16"/>
      <c r="BB80" s="16"/>
      <c r="BC80" s="19">
        <f t="shared" si="16"/>
        <v>0.98398572402246165</v>
      </c>
      <c r="BD80" s="19">
        <f t="shared" si="17"/>
        <v>0.17120808126945217</v>
      </c>
      <c r="BE80" s="19">
        <f t="shared" si="18"/>
        <v>0.2521645805555387</v>
      </c>
      <c r="BF80" s="14" t="str">
        <f t="shared" si="13"/>
        <v>Glycerol-3-phosphate</v>
      </c>
      <c r="BG80" s="16">
        <f t="shared" si="14"/>
        <v>-7.0112024052886553E-3</v>
      </c>
      <c r="BH80" s="16">
        <f t="shared" si="15"/>
        <v>0.5983159151838503</v>
      </c>
    </row>
    <row r="81" spans="1:60" x14ac:dyDescent="0.2">
      <c r="A81" s="20" t="s">
        <v>120</v>
      </c>
      <c r="B81" s="16">
        <v>0.11198516830073132</v>
      </c>
      <c r="C81" s="16">
        <v>8.0363644469948467E-2</v>
      </c>
      <c r="D81" s="16">
        <v>8.6332481854277554E-2</v>
      </c>
      <c r="E81" s="16">
        <v>4.3088044085318543E-2</v>
      </c>
      <c r="F81" s="16">
        <v>0.16862160834452594</v>
      </c>
      <c r="G81" s="16">
        <v>6.1900905359614893E-2</v>
      </c>
      <c r="H81" s="16">
        <v>8.2055883162534538E-2</v>
      </c>
      <c r="I81" s="16">
        <v>9.2229761572456617E-2</v>
      </c>
      <c r="T81" s="16">
        <v>9.3994584350581903E-2</v>
      </c>
      <c r="U81" s="21">
        <v>7.5777574661703456E-2</v>
      </c>
      <c r="V81" s="16">
        <v>8.2895780250931694E-2</v>
      </c>
      <c r="W81" s="16">
        <v>6.9920234664282474E-2</v>
      </c>
      <c r="X81" s="16">
        <v>0.22738830910013111</v>
      </c>
      <c r="Y81" s="16">
        <v>0.11085506552847432</v>
      </c>
      <c r="Z81" s="16">
        <v>7.6616731327020793E-2</v>
      </c>
      <c r="AA81" s="16">
        <v>0.10084638903844188</v>
      </c>
      <c r="AL81" s="16">
        <f t="shared" si="12"/>
        <v>0.83934851174365799</v>
      </c>
      <c r="AM81" s="16">
        <f t="shared" si="12"/>
        <v>0.94293352624195703</v>
      </c>
      <c r="AN81" s="16">
        <f t="shared" si="12"/>
        <v>0.96019225290955101</v>
      </c>
      <c r="AO81" s="16">
        <f t="shared" si="12"/>
        <v>1.6227293707236645</v>
      </c>
      <c r="AP81" s="16">
        <f t="shared" si="12"/>
        <v>1.3485122774747449</v>
      </c>
      <c r="AQ81" s="16">
        <f t="shared" si="12"/>
        <v>1.7908472401891213</v>
      </c>
      <c r="AR81" s="16">
        <f t="shared" si="12"/>
        <v>0.93371405405825703</v>
      </c>
      <c r="AS81" s="16">
        <f t="shared" si="12"/>
        <v>1.0934256721374689</v>
      </c>
      <c r="AT81" s="16"/>
      <c r="AU81" s="16"/>
      <c r="AV81" s="16"/>
      <c r="AW81" s="16"/>
      <c r="AX81" s="16"/>
      <c r="AY81" s="16"/>
      <c r="AZ81" s="16"/>
      <c r="BA81" s="16"/>
      <c r="BB81" s="16"/>
      <c r="BC81" s="19">
        <f t="shared" si="16"/>
        <v>1.191462863184803</v>
      </c>
      <c r="BD81" s="19">
        <f t="shared" si="17"/>
        <v>0.12572646988560654</v>
      </c>
      <c r="BE81" s="19">
        <f t="shared" si="18"/>
        <v>0.20056212209197158</v>
      </c>
      <c r="BF81" s="14" t="str">
        <f t="shared" si="13"/>
        <v>Shikimate</v>
      </c>
      <c r="BG81" s="16">
        <f t="shared" si="14"/>
        <v>7.6080510328916079E-2</v>
      </c>
      <c r="BH81" s="16">
        <f t="shared" si="15"/>
        <v>0.69775108387653684</v>
      </c>
    </row>
    <row r="82" spans="1:60" x14ac:dyDescent="0.2">
      <c r="A82" s="20" t="s">
        <v>121</v>
      </c>
      <c r="B82" s="16">
        <v>0.23870303129416803</v>
      </c>
      <c r="C82" s="16">
        <v>0.27306788395504916</v>
      </c>
      <c r="D82" s="16">
        <v>0.16677406986233992</v>
      </c>
      <c r="E82" s="16">
        <v>0.321115464112537</v>
      </c>
      <c r="F82" s="16">
        <v>0.2047834869588607</v>
      </c>
      <c r="G82" s="16">
        <v>0.21214243396953528</v>
      </c>
      <c r="H82" s="16">
        <v>0.17545286468562757</v>
      </c>
      <c r="I82" s="16">
        <v>0.2532199587530391</v>
      </c>
      <c r="T82" s="16">
        <v>0.21566176414082222</v>
      </c>
      <c r="U82" s="21">
        <v>0.33280108104296757</v>
      </c>
      <c r="V82" s="16">
        <v>0.33522406209520644</v>
      </c>
      <c r="W82" s="16">
        <v>0.25248639918469218</v>
      </c>
      <c r="X82" s="16">
        <v>7.1611170265851648E-2</v>
      </c>
      <c r="Y82" s="16">
        <v>0.14585014177002714</v>
      </c>
      <c r="Z82" s="16">
        <v>0.14280935531084876</v>
      </c>
      <c r="AA82" s="16">
        <v>0.23342216374937133</v>
      </c>
      <c r="AL82" s="16">
        <f t="shared" si="12"/>
        <v>0.90347308524561354</v>
      </c>
      <c r="AM82" s="16">
        <f t="shared" si="12"/>
        <v>1.2187485259077604</v>
      </c>
      <c r="AN82" s="16">
        <f t="shared" si="12"/>
        <v>2.0100490584172346</v>
      </c>
      <c r="AO82" s="16">
        <f t="shared" si="12"/>
        <v>0.7862791656032071</v>
      </c>
      <c r="AP82" s="16">
        <f t="shared" si="12"/>
        <v>0.34969211301806641</v>
      </c>
      <c r="AQ82" s="16">
        <f t="shared" si="12"/>
        <v>0.68751045720052384</v>
      </c>
      <c r="AR82" s="16">
        <f t="shared" si="12"/>
        <v>0.81394712800347435</v>
      </c>
      <c r="AS82" s="16">
        <f t="shared" si="12"/>
        <v>0.92181581933288204</v>
      </c>
      <c r="AT82" s="16"/>
      <c r="AU82" s="16"/>
      <c r="AV82" s="16"/>
      <c r="AW82" s="16"/>
      <c r="AX82" s="16"/>
      <c r="AY82" s="16"/>
      <c r="AZ82" s="16"/>
      <c r="BA82" s="16"/>
      <c r="BB82" s="16"/>
      <c r="BC82" s="19">
        <f t="shared" si="16"/>
        <v>0.96143941909109532</v>
      </c>
      <c r="BD82" s="19">
        <f t="shared" si="17"/>
        <v>0.17281426914041675</v>
      </c>
      <c r="BE82" s="19">
        <f t="shared" si="18"/>
        <v>0.67045657213232523</v>
      </c>
      <c r="BF82" s="14" t="str">
        <f t="shared" si="13"/>
        <v>N-Carbamoyl-L-aspartate</v>
      </c>
      <c r="BG82" s="16">
        <f t="shared" si="14"/>
        <v>-1.7078075734739042E-2</v>
      </c>
      <c r="BH82" s="16">
        <f t="shared" si="15"/>
        <v>0.17362934770665406</v>
      </c>
    </row>
    <row r="83" spans="1:60" x14ac:dyDescent="0.2">
      <c r="A83" s="20" t="s">
        <v>122</v>
      </c>
      <c r="B83" s="16">
        <v>2.4670905752378851</v>
      </c>
      <c r="C83" s="16">
        <v>3.6162467025848777</v>
      </c>
      <c r="D83" s="16">
        <v>3.0782215412171214</v>
      </c>
      <c r="E83" s="16">
        <v>3.0977667983263619</v>
      </c>
      <c r="F83" s="16">
        <v>0.51449283286954406</v>
      </c>
      <c r="G83" s="16">
        <v>1.6169419784623522</v>
      </c>
      <c r="H83" s="16">
        <v>1.6350069143290544</v>
      </c>
      <c r="I83" s="16">
        <v>1.5794519890366745</v>
      </c>
      <c r="T83" s="16">
        <v>5.4622739535708238</v>
      </c>
      <c r="U83" s="21">
        <v>3.5018369960144855</v>
      </c>
      <c r="V83" s="16">
        <v>2.5326835110225789</v>
      </c>
      <c r="W83" s="16">
        <v>5.2745354767097075</v>
      </c>
      <c r="X83" s="16">
        <v>1.4089314863174047</v>
      </c>
      <c r="Y83" s="16">
        <v>1.6789215993569431</v>
      </c>
      <c r="Z83" s="16">
        <v>1.5295804837646974</v>
      </c>
      <c r="AA83" s="16">
        <v>0.83473277046964145</v>
      </c>
      <c r="AL83" s="16">
        <f t="shared" si="12"/>
        <v>2.2140548905644186</v>
      </c>
      <c r="AM83" s="16">
        <f t="shared" si="12"/>
        <v>0.96836230600953954</v>
      </c>
      <c r="AN83" s="16">
        <f t="shared" si="12"/>
        <v>0.82277492932531493</v>
      </c>
      <c r="AO83" s="16">
        <f t="shared" si="12"/>
        <v>1.702689653578634</v>
      </c>
      <c r="AP83" s="16">
        <f t="shared" si="12"/>
        <v>2.738486129066557</v>
      </c>
      <c r="AQ83" s="16">
        <f t="shared" si="12"/>
        <v>1.0383313821523337</v>
      </c>
      <c r="AR83" s="16">
        <f t="shared" si="12"/>
        <v>0.93551927539852631</v>
      </c>
      <c r="AS83" s="16">
        <f t="shared" si="12"/>
        <v>0.52849518457269118</v>
      </c>
      <c r="AT83" s="16"/>
      <c r="AU83" s="16"/>
      <c r="AV83" s="16"/>
      <c r="AW83" s="16"/>
      <c r="AX83" s="16"/>
      <c r="AY83" s="16"/>
      <c r="AZ83" s="16"/>
      <c r="BA83" s="16"/>
      <c r="BB83" s="16"/>
      <c r="BC83" s="19">
        <f t="shared" si="16"/>
        <v>1.368589218833502</v>
      </c>
      <c r="BD83" s="19">
        <f t="shared" si="17"/>
        <v>0.2726695235672858</v>
      </c>
      <c r="BE83" s="19">
        <f t="shared" si="18"/>
        <v>0.26515547627747271</v>
      </c>
      <c r="BF83" s="14" t="str">
        <f t="shared" si="13"/>
        <v>1,3-Di-P-Glycerate</v>
      </c>
      <c r="BG83" s="16">
        <f t="shared" si="14"/>
        <v>0.13627311448568991</v>
      </c>
      <c r="BH83" s="16">
        <f t="shared" si="15"/>
        <v>0.576499398933773</v>
      </c>
    </row>
    <row r="84" spans="1:60" x14ac:dyDescent="0.2">
      <c r="A84" s="20" t="s">
        <v>123</v>
      </c>
      <c r="B84" s="16">
        <v>5.9599203375847828E-2</v>
      </c>
      <c r="C84" s="16">
        <v>4.9215564808046557E-2</v>
      </c>
      <c r="D84" s="16">
        <v>2.6470823804240068E-2</v>
      </c>
      <c r="E84" s="16">
        <v>5.2882373191648083E-2</v>
      </c>
      <c r="F84" s="16">
        <v>4.9215564808046557E-2</v>
      </c>
      <c r="G84" s="16">
        <v>4.4842112265340954E-2</v>
      </c>
      <c r="H84" s="16">
        <v>5.1723981642541411E-2</v>
      </c>
      <c r="I84" s="16">
        <v>1.228271971342183E-2</v>
      </c>
      <c r="T84" s="16">
        <v>5.0335753428299358E-2</v>
      </c>
      <c r="U84" s="21">
        <v>0.11181392640134244</v>
      </c>
      <c r="V84" s="16">
        <v>0.11385456731226132</v>
      </c>
      <c r="W84" s="16">
        <v>0.12380412922855424</v>
      </c>
      <c r="X84" s="16">
        <v>5.8727451934278203E-2</v>
      </c>
      <c r="Y84" s="16">
        <v>5.8346870953735461E-2</v>
      </c>
      <c r="Z84" s="16">
        <v>3.7717140329459158E-2</v>
      </c>
      <c r="AA84" s="16">
        <v>6.1612688180940595E-2</v>
      </c>
      <c r="AL84" s="16">
        <f t="shared" si="12"/>
        <v>0.84457090996450435</v>
      </c>
      <c r="AM84" s="16">
        <f t="shared" si="12"/>
        <v>2.2719220400587843</v>
      </c>
      <c r="AN84" s="16">
        <f t="shared" si="12"/>
        <v>4.3011342659469562</v>
      </c>
      <c r="AO84" s="16">
        <f t="shared" si="12"/>
        <v>2.3411227930312912</v>
      </c>
      <c r="AP84" s="16">
        <f t="shared" si="12"/>
        <v>1.1932698966948865</v>
      </c>
      <c r="AQ84" s="16">
        <f t="shared" si="12"/>
        <v>1.3011624119863887</v>
      </c>
      <c r="AR84" s="16">
        <f t="shared" si="12"/>
        <v>0.72920024970463504</v>
      </c>
      <c r="AS84" s="16">
        <f t="shared" si="12"/>
        <v>5.0162089193986814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9">
        <f t="shared" si="16"/>
        <v>2.2498239358482657</v>
      </c>
      <c r="BD84" s="19">
        <f t="shared" si="17"/>
        <v>0.56966282855423778</v>
      </c>
      <c r="BE84" s="19">
        <f t="shared" si="18"/>
        <v>4.2889487750515438E-2</v>
      </c>
      <c r="BF84" s="14" t="str">
        <f t="shared" si="13"/>
        <v>6-Phospho-D-gluconate</v>
      </c>
      <c r="BG84" s="16">
        <f t="shared" si="14"/>
        <v>0.35214853291963572</v>
      </c>
      <c r="BH84" s="16">
        <f t="shared" si="15"/>
        <v>1.3676491407148323</v>
      </c>
    </row>
    <row r="85" spans="1:60" x14ac:dyDescent="0.2">
      <c r="A85" s="20" t="s">
        <v>124</v>
      </c>
      <c r="B85" s="16">
        <v>2.8211049630152224E-2</v>
      </c>
      <c r="C85" s="16">
        <v>2.3901860656184586E-2</v>
      </c>
      <c r="D85" s="16">
        <v>1.5235935349075601E-2</v>
      </c>
      <c r="E85" s="16">
        <v>1.3755286908026425E-2</v>
      </c>
      <c r="F85" s="16">
        <v>2.7473258092817414E-2</v>
      </c>
      <c r="G85" s="16">
        <v>1.7819583846479085E-2</v>
      </c>
      <c r="H85" s="16">
        <v>3.9391347777211753E-2</v>
      </c>
      <c r="I85" s="16">
        <v>3.3642823886187584E-2</v>
      </c>
      <c r="T85" s="16">
        <v>1.2094466040532749E-2</v>
      </c>
      <c r="U85" s="21">
        <v>1.3278392612953219E-2</v>
      </c>
      <c r="V85" s="16">
        <v>1.877698576634481E-2</v>
      </c>
      <c r="W85" s="16">
        <v>1.1056256719445606E-2</v>
      </c>
      <c r="X85" s="16">
        <v>4.2933968387825011E-2</v>
      </c>
      <c r="Y85" s="16">
        <v>1.8755711074200664E-2</v>
      </c>
      <c r="Z85" s="16">
        <v>1.9460189860829258E-2</v>
      </c>
      <c r="AA85" s="16">
        <v>3.1347766908799465E-2</v>
      </c>
      <c r="AL85" s="16">
        <f t="shared" si="12"/>
        <v>0.42871379119499597</v>
      </c>
      <c r="AM85" s="16">
        <f t="shared" si="12"/>
        <v>0.55553803128366275</v>
      </c>
      <c r="AN85" s="16">
        <f t="shared" si="12"/>
        <v>1.2324143766784921</v>
      </c>
      <c r="AO85" s="16">
        <f t="shared" si="12"/>
        <v>0.80378234153691897</v>
      </c>
      <c r="AP85" s="16">
        <f t="shared" si="12"/>
        <v>1.5627548885091875</v>
      </c>
      <c r="AQ85" s="16">
        <f t="shared" si="12"/>
        <v>1.0525336189546619</v>
      </c>
      <c r="AR85" s="16">
        <f t="shared" si="12"/>
        <v>0.49402193524556554</v>
      </c>
      <c r="AS85" s="16">
        <f t="shared" si="12"/>
        <v>0.93178167845980442</v>
      </c>
      <c r="AT85" s="16"/>
      <c r="AU85" s="16"/>
      <c r="AV85" s="16"/>
      <c r="AW85" s="16"/>
      <c r="AX85" s="16"/>
      <c r="AY85" s="16"/>
      <c r="AZ85" s="16"/>
      <c r="BA85" s="16"/>
      <c r="BB85" s="16"/>
      <c r="BC85" s="19">
        <f t="shared" si="16"/>
        <v>0.88269258273291118</v>
      </c>
      <c r="BD85" s="19">
        <f t="shared" si="17"/>
        <v>0.13928800660389457</v>
      </c>
      <c r="BE85" s="19">
        <f t="shared" si="18"/>
        <v>0.35773461787287075</v>
      </c>
      <c r="BF85" s="14" t="str">
        <f t="shared" si="13"/>
        <v>N-Acetyl-Glucosamine-1-P</v>
      </c>
      <c r="BG85" s="16">
        <f t="shared" si="14"/>
        <v>-5.4190522774507748E-2</v>
      </c>
      <c r="BH85" s="16">
        <f t="shared" si="15"/>
        <v>0.44643903126924495</v>
      </c>
    </row>
    <row r="86" spans="1:60" x14ac:dyDescent="0.2">
      <c r="A86" s="20" t="s">
        <v>125</v>
      </c>
      <c r="B86" s="16">
        <v>2.5521371217530966E-2</v>
      </c>
      <c r="C86" s="16">
        <v>3.3953861419408302E-2</v>
      </c>
      <c r="D86" s="16">
        <v>2.979745169614148E-2</v>
      </c>
      <c r="E86" s="16">
        <v>2.9764462971727974E-2</v>
      </c>
      <c r="F86" s="16">
        <v>2.9569328800892164E-2</v>
      </c>
      <c r="G86" s="16">
        <v>1.8131186879531348E-2</v>
      </c>
      <c r="H86" s="16">
        <v>1.1050268931508735E-2</v>
      </c>
      <c r="I86" s="16">
        <v>2.1265176967151106E-2</v>
      </c>
      <c r="T86" s="16">
        <v>1.9496829065541805E-2</v>
      </c>
      <c r="U86" s="21">
        <v>2.6489703851725523E-2</v>
      </c>
      <c r="V86" s="16">
        <v>3.8681343299688559E-2</v>
      </c>
      <c r="W86" s="16">
        <v>2.897757161291771E-2</v>
      </c>
      <c r="X86" s="16">
        <v>1.1388417264468341E-2</v>
      </c>
      <c r="Y86" s="16">
        <v>1.5688064063877388E-2</v>
      </c>
      <c r="Z86" s="16">
        <v>1.12062270624569E-2</v>
      </c>
      <c r="AA86" s="16">
        <v>1.861195550767086E-2</v>
      </c>
      <c r="AL86" s="16">
        <f t="shared" si="12"/>
        <v>0.76394128275322348</v>
      </c>
      <c r="AM86" s="16">
        <f t="shared" si="12"/>
        <v>0.7801676376220289</v>
      </c>
      <c r="AN86" s="16">
        <f t="shared" si="12"/>
        <v>1.2981426631424817</v>
      </c>
      <c r="AO86" s="16">
        <f t="shared" si="12"/>
        <v>0.97356272278261158</v>
      </c>
      <c r="AP86" s="16">
        <f t="shared" si="12"/>
        <v>0.38514290740764906</v>
      </c>
      <c r="AQ86" s="16">
        <f t="shared" si="12"/>
        <v>0.86525301228834339</v>
      </c>
      <c r="AR86" s="16">
        <f t="shared" si="12"/>
        <v>1.0141135145139741</v>
      </c>
      <c r="AS86" s="16">
        <f t="shared" si="12"/>
        <v>0.87523163039843266</v>
      </c>
      <c r="AT86" s="16"/>
      <c r="AU86" s="16"/>
      <c r="AV86" s="16"/>
      <c r="AW86" s="16"/>
      <c r="AX86" s="16"/>
      <c r="AY86" s="16"/>
      <c r="AZ86" s="16"/>
      <c r="BA86" s="16"/>
      <c r="BB86" s="16"/>
      <c r="BC86" s="19">
        <f t="shared" si="16"/>
        <v>0.86944442136359312</v>
      </c>
      <c r="BD86" s="19">
        <f t="shared" si="17"/>
        <v>9.1539630585999621E-2</v>
      </c>
      <c r="BE86" s="19">
        <f t="shared" si="18"/>
        <v>0.23102883875508215</v>
      </c>
      <c r="BF86" s="14" t="str">
        <f t="shared" si="13"/>
        <v>AICAR</v>
      </c>
      <c r="BG86" s="16">
        <f t="shared" si="14"/>
        <v>-6.0758174749909515E-2</v>
      </c>
      <c r="BH86" s="16">
        <f t="shared" si="15"/>
        <v>0.63633380482446711</v>
      </c>
    </row>
    <row r="87" spans="1:60" x14ac:dyDescent="0.2">
      <c r="A87" s="20" t="s">
        <v>126</v>
      </c>
      <c r="B87" s="16">
        <v>0.10664238847088196</v>
      </c>
      <c r="C87" s="16">
        <v>9.7321916177197834E-2</v>
      </c>
      <c r="D87" s="16">
        <v>0.16065476914663446</v>
      </c>
      <c r="E87" s="16">
        <v>9.1764103743359957E-2</v>
      </c>
      <c r="F87" s="16">
        <v>0.59709103014239451</v>
      </c>
      <c r="G87" s="16">
        <v>0.16065476914663446</v>
      </c>
      <c r="H87" s="16">
        <v>0.270530816544924</v>
      </c>
      <c r="I87" s="16">
        <v>0.6015467253636908</v>
      </c>
      <c r="T87" s="16">
        <v>6.7170472359998887E-2</v>
      </c>
      <c r="U87" s="21">
        <v>0.10799997147239893</v>
      </c>
      <c r="V87" s="16">
        <v>0.47857500312364154</v>
      </c>
      <c r="W87" s="16">
        <v>0.19656068220447911</v>
      </c>
      <c r="X87" s="16">
        <v>0.69597388525556292</v>
      </c>
      <c r="Y87" s="16">
        <v>0.38004453429907215</v>
      </c>
      <c r="Z87" s="16">
        <v>0.2316003910699099</v>
      </c>
      <c r="AA87" s="16">
        <v>1.0444827524902021</v>
      </c>
      <c r="AL87" s="16">
        <f t="shared" si="12"/>
        <v>0.6298665410925165</v>
      </c>
      <c r="AM87" s="16">
        <f t="shared" si="12"/>
        <v>1.1097189175330162</v>
      </c>
      <c r="AN87" s="16">
        <f t="shared" si="12"/>
        <v>2.9789031826800714</v>
      </c>
      <c r="AO87" s="16">
        <f t="shared" si="12"/>
        <v>2.1420214897342387</v>
      </c>
      <c r="AP87" s="16">
        <f t="shared" si="12"/>
        <v>1.1656076713957448</v>
      </c>
      <c r="AQ87" s="16">
        <f t="shared" si="12"/>
        <v>2.365597587409273</v>
      </c>
      <c r="AR87" s="16">
        <f t="shared" si="12"/>
        <v>0.85609615210491419</v>
      </c>
      <c r="AS87" s="16">
        <f t="shared" si="12"/>
        <v>1.7363285484742941</v>
      </c>
      <c r="AT87" s="16"/>
      <c r="AU87" s="16"/>
      <c r="AV87" s="16"/>
      <c r="AW87" s="16"/>
      <c r="AX87" s="16"/>
      <c r="AY87" s="16"/>
      <c r="AZ87" s="16"/>
      <c r="BA87" s="16"/>
      <c r="BB87" s="16"/>
      <c r="BC87" s="19">
        <f t="shared" si="16"/>
        <v>1.6230175113030085</v>
      </c>
      <c r="BD87" s="19">
        <f t="shared" si="17"/>
        <v>0.29029763276194021</v>
      </c>
      <c r="BE87" s="19">
        <f t="shared" si="18"/>
        <v>5.8407427277902428E-2</v>
      </c>
      <c r="BF87" s="14" t="str">
        <f t="shared" si="13"/>
        <v>IMP</v>
      </c>
      <c r="BG87" s="16">
        <f t="shared" si="14"/>
        <v>0.21032320560641707</v>
      </c>
      <c r="BH87" s="16">
        <f t="shared" si="15"/>
        <v>1.2335319230809332</v>
      </c>
    </row>
    <row r="88" spans="1:60" x14ac:dyDescent="0.2">
      <c r="A88" s="20" t="s">
        <v>127</v>
      </c>
      <c r="B88" s="16">
        <v>8.6229397311916742E-2</v>
      </c>
      <c r="C88" s="16">
        <v>0.10218054265649722</v>
      </c>
      <c r="D88" s="16">
        <v>8.6618787226152932E-2</v>
      </c>
      <c r="E88" s="16">
        <v>9.0113465997581618E-2</v>
      </c>
      <c r="F88" s="16">
        <v>9.8917114456690214E-2</v>
      </c>
      <c r="G88" s="16">
        <v>6.6526991659806176E-2</v>
      </c>
      <c r="H88" s="16">
        <v>6.2156960544277502E-2</v>
      </c>
      <c r="I88" s="16">
        <v>8.996442443565518E-2</v>
      </c>
      <c r="T88" s="16">
        <v>9.6009460922884995E-2</v>
      </c>
      <c r="U88" s="21">
        <v>7.7003093840602957E-2</v>
      </c>
      <c r="V88" s="16">
        <v>7.2450086015533391E-2</v>
      </c>
      <c r="W88" s="16">
        <v>7.8246201764581663E-2</v>
      </c>
      <c r="X88" s="16">
        <v>4.6954146135121562E-2</v>
      </c>
      <c r="Y88" s="16">
        <v>6.3889266655987112E-2</v>
      </c>
      <c r="Z88" s="16">
        <v>4.4402684953060698E-2</v>
      </c>
      <c r="AA88" s="16">
        <v>8.4330410423890848E-2</v>
      </c>
      <c r="AL88" s="16">
        <f t="shared" si="12"/>
        <v>1.1134191344929727</v>
      </c>
      <c r="AM88" s="16">
        <f t="shared" si="12"/>
        <v>0.75359840375350229</v>
      </c>
      <c r="AN88" s="16">
        <f t="shared" si="12"/>
        <v>0.83642461798008683</v>
      </c>
      <c r="AO88" s="16">
        <f t="shared" si="12"/>
        <v>0.86830753759578572</v>
      </c>
      <c r="AP88" s="16">
        <f t="shared" si="12"/>
        <v>0.47468172108558548</v>
      </c>
      <c r="AQ88" s="16">
        <f t="shared" si="12"/>
        <v>0.96035105544367028</v>
      </c>
      <c r="AR88" s="16">
        <f t="shared" si="12"/>
        <v>0.71436383896909583</v>
      </c>
      <c r="AS88" s="16">
        <f t="shared" si="12"/>
        <v>0.93737508968565764</v>
      </c>
      <c r="AT88" s="16"/>
      <c r="AU88" s="16"/>
      <c r="AV88" s="16"/>
      <c r="AW88" s="16"/>
      <c r="AX88" s="16"/>
      <c r="AY88" s="16"/>
      <c r="AZ88" s="16"/>
      <c r="BA88" s="16"/>
      <c r="BB88" s="16"/>
      <c r="BC88" s="19">
        <f t="shared" si="16"/>
        <v>0.83231517487579454</v>
      </c>
      <c r="BD88" s="19">
        <f t="shared" si="17"/>
        <v>6.7582367891482961E-2</v>
      </c>
      <c r="BE88" s="19">
        <f t="shared" si="18"/>
        <v>5.4340351715334606E-2</v>
      </c>
      <c r="BF88" s="14" t="str">
        <f t="shared" si="13"/>
        <v>5-P-Ribosyl-1-Pyro-P</v>
      </c>
      <c r="BG88" s="16">
        <f t="shared" si="14"/>
        <v>-7.9712187182812019E-2</v>
      </c>
      <c r="BH88" s="16">
        <f t="shared" si="15"/>
        <v>1.2648775549587115</v>
      </c>
    </row>
    <row r="89" spans="1:60" x14ac:dyDescent="0.2">
      <c r="A89" s="20" t="s">
        <v>128</v>
      </c>
      <c r="B89" s="16">
        <v>3.4585873638322218E-2</v>
      </c>
      <c r="C89" s="16">
        <v>6.8140965318280761E-2</v>
      </c>
      <c r="D89" s="16">
        <v>6.9523587654200594E-2</v>
      </c>
      <c r="E89" s="16">
        <v>6.2097021638615399E-2</v>
      </c>
      <c r="F89" s="16">
        <v>0.19889043532731795</v>
      </c>
      <c r="G89" s="16">
        <v>0.18034531500231091</v>
      </c>
      <c r="H89" s="16">
        <v>0.15844647411511667</v>
      </c>
      <c r="I89" s="16">
        <v>0.40256871300251007</v>
      </c>
      <c r="T89" s="16">
        <v>4.1769333337608308E-2</v>
      </c>
      <c r="U89" s="21">
        <v>6.1673875782758306E-2</v>
      </c>
      <c r="V89" s="16">
        <v>6.3195547636193533E-2</v>
      </c>
      <c r="W89" s="16">
        <v>4.8564972280716413E-2</v>
      </c>
      <c r="X89" s="16">
        <v>0.35532835367417082</v>
      </c>
      <c r="Y89" s="16">
        <v>0.31891628725765786</v>
      </c>
      <c r="Z89" s="16">
        <v>0.25330620524427488</v>
      </c>
      <c r="AA89" s="16">
        <v>0.56008217337021782</v>
      </c>
      <c r="AL89" s="16">
        <f t="shared" si="12"/>
        <v>1.2076992408636626</v>
      </c>
      <c r="AM89" s="16">
        <f t="shared" si="12"/>
        <v>0.90509248723854707</v>
      </c>
      <c r="AN89" s="16">
        <f t="shared" si="12"/>
        <v>0.90897995584632751</v>
      </c>
      <c r="AO89" s="16">
        <f t="shared" si="12"/>
        <v>0.78208215143310511</v>
      </c>
      <c r="AP89" s="16">
        <f t="shared" si="12"/>
        <v>1.7865532502324704</v>
      </c>
      <c r="AQ89" s="16">
        <f t="shared" si="12"/>
        <v>1.7683646911125543</v>
      </c>
      <c r="AR89" s="16">
        <f t="shared" si="12"/>
        <v>1.5986862860718469</v>
      </c>
      <c r="AS89" s="16">
        <f t="shared" si="12"/>
        <v>1.3912709936967347</v>
      </c>
      <c r="AT89" s="16"/>
      <c r="AU89" s="16"/>
      <c r="AV89" s="16"/>
      <c r="AW89" s="16"/>
      <c r="AX89" s="16"/>
      <c r="AY89" s="16"/>
      <c r="AZ89" s="16"/>
      <c r="BA89" s="16"/>
      <c r="BB89" s="16"/>
      <c r="BC89" s="19">
        <f t="shared" si="16"/>
        <v>1.2935911320619058</v>
      </c>
      <c r="BD89" s="19">
        <f t="shared" si="17"/>
        <v>0.14261097175478249</v>
      </c>
      <c r="BE89" s="19">
        <f t="shared" si="18"/>
        <v>4.8519365726307891E-2</v>
      </c>
      <c r="BF89" s="14" t="str">
        <f t="shared" si="13"/>
        <v>UDP</v>
      </c>
      <c r="BG89" s="16">
        <f t="shared" si="14"/>
        <v>0.11179702969536003</v>
      </c>
      <c r="BH89" s="16">
        <f t="shared" si="15"/>
        <v>1.3140848851213136</v>
      </c>
    </row>
    <row r="90" spans="1:60" x14ac:dyDescent="0.2">
      <c r="A90" s="20" t="s">
        <v>129</v>
      </c>
      <c r="B90" s="16">
        <v>1.7561011056471801E-2</v>
      </c>
      <c r="C90" s="16">
        <v>1.7136703528392659E-2</v>
      </c>
      <c r="D90" s="16">
        <v>2.3559723188580781E-2</v>
      </c>
      <c r="E90" s="16">
        <v>1.0695385674319728E-2</v>
      </c>
      <c r="F90" s="16">
        <v>2.4839559561362034E-2</v>
      </c>
      <c r="G90" s="16">
        <v>2.3839986053611879E-2</v>
      </c>
      <c r="H90" s="16">
        <v>1.6208332935924337E-2</v>
      </c>
      <c r="I90" s="16">
        <v>3.0808833174959978E-2</v>
      </c>
      <c r="T90" s="16">
        <v>2.2871797305934066E-2</v>
      </c>
      <c r="U90" s="21">
        <v>1.4874153017826401E-2</v>
      </c>
      <c r="V90" s="16">
        <v>1.3729148005530569E-2</v>
      </c>
      <c r="W90" s="16">
        <v>2.0516438716269077E-2</v>
      </c>
      <c r="X90" s="16">
        <v>2.0630524692216816E-2</v>
      </c>
      <c r="Y90" s="16">
        <v>1.3168971257981055E-2</v>
      </c>
      <c r="Z90" s="16">
        <v>1.6857136557172702E-2</v>
      </c>
      <c r="AA90" s="16">
        <v>2.3527150855692177E-2</v>
      </c>
      <c r="AL90" s="16">
        <f t="shared" si="12"/>
        <v>1.3024191621077004</v>
      </c>
      <c r="AM90" s="16">
        <f t="shared" si="12"/>
        <v>0.86797049346056609</v>
      </c>
      <c r="AN90" s="16">
        <f t="shared" si="12"/>
        <v>0.58273808633647206</v>
      </c>
      <c r="AO90" s="16">
        <f t="shared" si="12"/>
        <v>1.9182514161719566</v>
      </c>
      <c r="AP90" s="16">
        <f t="shared" si="12"/>
        <v>0.83055114730406188</v>
      </c>
      <c r="AQ90" s="16">
        <f t="shared" si="12"/>
        <v>0.55239005712362355</v>
      </c>
      <c r="AR90" s="16">
        <f t="shared" si="12"/>
        <v>1.040029016174165</v>
      </c>
      <c r="AS90" s="16">
        <f t="shared" si="12"/>
        <v>0.76364952616296999</v>
      </c>
      <c r="AT90" s="16"/>
      <c r="AU90" s="16"/>
      <c r="AV90" s="16"/>
      <c r="AW90" s="16"/>
      <c r="AX90" s="16"/>
      <c r="AY90" s="16"/>
      <c r="AZ90" s="16"/>
      <c r="BA90" s="16"/>
      <c r="BB90" s="16"/>
      <c r="BC90" s="19">
        <f t="shared" si="16"/>
        <v>0.98224986310518947</v>
      </c>
      <c r="BD90" s="19">
        <f t="shared" si="17"/>
        <v>0.15868844208549879</v>
      </c>
      <c r="BE90" s="19">
        <f t="shared" si="18"/>
        <v>0.3980845015954948</v>
      </c>
      <c r="BF90" s="14" t="str">
        <f t="shared" si="13"/>
        <v>dATP</v>
      </c>
      <c r="BG90" s="16">
        <f t="shared" si="14"/>
        <v>-7.7780230431758338E-3</v>
      </c>
      <c r="BH90" s="16">
        <f t="shared" si="15"/>
        <v>0.40002473023448498</v>
      </c>
    </row>
    <row r="91" spans="1:60" x14ac:dyDescent="0.2">
      <c r="A91" s="20" t="s">
        <v>130</v>
      </c>
      <c r="B91" s="16">
        <v>6.8052540634354564E-2</v>
      </c>
      <c r="C91" s="16">
        <v>9.7059745706620307E-2</v>
      </c>
      <c r="D91" s="16">
        <v>0.11158553383131588</v>
      </c>
      <c r="E91" s="16">
        <v>4.8270984498877977E-2</v>
      </c>
      <c r="F91" s="16">
        <v>0.28761767964183765</v>
      </c>
      <c r="G91" s="16">
        <v>0.19018096479640831</v>
      </c>
      <c r="H91" s="16">
        <v>0.17674909389588314</v>
      </c>
      <c r="I91" s="16">
        <v>0.36012120174152812</v>
      </c>
      <c r="T91" s="16">
        <v>6.3771254255156479E-2</v>
      </c>
      <c r="U91" s="16">
        <v>8.0417002841107033E-2</v>
      </c>
      <c r="V91" s="16">
        <v>0.13084425705421865</v>
      </c>
      <c r="W91" s="16">
        <v>8.0209243267453212E-2</v>
      </c>
      <c r="X91" s="16">
        <v>0.25299372378464313</v>
      </c>
      <c r="Y91" s="16">
        <v>0.25204110924069917</v>
      </c>
      <c r="Z91" s="16">
        <v>0.25253278431959253</v>
      </c>
      <c r="AA91" s="16">
        <v>0.38259588032607561</v>
      </c>
      <c r="AL91" s="16">
        <f t="shared" si="12"/>
        <v>0.93708851514888503</v>
      </c>
      <c r="AM91" s="16">
        <f t="shared" si="12"/>
        <v>0.82853094509624192</v>
      </c>
      <c r="AN91" s="16">
        <f t="shared" si="12"/>
        <v>1.1725915767183248</v>
      </c>
      <c r="AO91" s="16">
        <f t="shared" si="12"/>
        <v>1.6616450669100735</v>
      </c>
      <c r="AP91" s="16">
        <f t="shared" si="12"/>
        <v>0.87961812396125727</v>
      </c>
      <c r="AQ91" s="16">
        <f t="shared" si="12"/>
        <v>1.3252699054845636</v>
      </c>
      <c r="AR91" s="16">
        <f t="shared" si="12"/>
        <v>1.4287642372206499</v>
      </c>
      <c r="AS91" s="16">
        <f t="shared" si="12"/>
        <v>1.0624086515202689</v>
      </c>
      <c r="AT91" s="16"/>
      <c r="AU91" s="16"/>
      <c r="AV91" s="16"/>
      <c r="AW91" s="16"/>
      <c r="AX91" s="16"/>
      <c r="AY91" s="16"/>
      <c r="AZ91" s="16"/>
      <c r="BA91" s="16"/>
      <c r="BB91" s="16"/>
      <c r="BC91" s="19">
        <f t="shared" si="16"/>
        <v>1.161989627757533</v>
      </c>
      <c r="BD91" s="19">
        <f t="shared" si="17"/>
        <v>0.10342546842193796</v>
      </c>
      <c r="BE91" s="19">
        <f t="shared" si="18"/>
        <v>0.18702458811919576</v>
      </c>
      <c r="BF91" s="14" t="str">
        <f t="shared" si="13"/>
        <v>Adenosine-5'-P-Sulfate</v>
      </c>
      <c r="BG91" s="16">
        <f t="shared" si="14"/>
        <v>6.5202251438328279E-2</v>
      </c>
      <c r="BH91" s="16">
        <f t="shared" si="15"/>
        <v>0.7281012930222911</v>
      </c>
    </row>
    <row r="92" spans="1:60" x14ac:dyDescent="0.2">
      <c r="A92" s="20" t="s">
        <v>131</v>
      </c>
      <c r="B92" s="16">
        <v>1.3532664839983676E-2</v>
      </c>
      <c r="C92" s="16">
        <v>1.6723765696426793E-2</v>
      </c>
      <c r="D92" s="16">
        <v>1.3968805968882106E-2</v>
      </c>
      <c r="E92" s="16">
        <v>8.0900717760123263E-3</v>
      </c>
      <c r="F92" s="16">
        <v>7.1472934690559745E-3</v>
      </c>
      <c r="G92" s="16">
        <v>7.0666268058788562E-3</v>
      </c>
      <c r="H92" s="16">
        <v>8.5611000564679539E-3</v>
      </c>
      <c r="I92" s="16">
        <v>7.6814100975770823E-3</v>
      </c>
      <c r="T92" s="16">
        <v>8.6233768659800952E-3</v>
      </c>
      <c r="U92" s="16">
        <v>5.0039397250610934E-3</v>
      </c>
      <c r="V92" s="16">
        <v>5.1153362597684462E-3</v>
      </c>
      <c r="W92" s="16">
        <v>5.4100535582965441E-3</v>
      </c>
      <c r="X92" s="16">
        <v>1.6949856583082127E-2</v>
      </c>
      <c r="Y92" s="16">
        <v>1.0117207793150663E-2</v>
      </c>
      <c r="Z92" s="16">
        <v>8.026955671650347E-3</v>
      </c>
      <c r="AA92" s="16">
        <v>2.6195650039789142E-2</v>
      </c>
      <c r="AL92" s="16">
        <f t="shared" si="12"/>
        <v>0.63722681141865156</v>
      </c>
      <c r="AM92" s="16">
        <f t="shared" si="12"/>
        <v>0.2992113029979987</v>
      </c>
      <c r="AN92" s="16">
        <f t="shared" si="12"/>
        <v>0.36619710168240072</v>
      </c>
      <c r="AO92" s="16">
        <f t="shared" si="12"/>
        <v>0.66872751047002588</v>
      </c>
      <c r="AP92" s="16">
        <f t="shared" si="12"/>
        <v>2.371507012614789</v>
      </c>
      <c r="AQ92" s="16">
        <f t="shared" si="12"/>
        <v>1.431688423780066</v>
      </c>
      <c r="AR92" s="16">
        <f t="shared" si="12"/>
        <v>0.93760797312326027</v>
      </c>
      <c r="AS92" s="16">
        <f t="shared" si="12"/>
        <v>3.4102657854515455</v>
      </c>
      <c r="AT92" s="16"/>
      <c r="AU92" s="16"/>
      <c r="AV92" s="16"/>
      <c r="AW92" s="16"/>
      <c r="AX92" s="16"/>
      <c r="AY92" s="16"/>
      <c r="AZ92" s="16"/>
      <c r="BA92" s="16"/>
      <c r="BB92" s="16"/>
      <c r="BC92" s="19">
        <f t="shared" si="16"/>
        <v>1.2653039901923422</v>
      </c>
      <c r="BD92" s="19">
        <f t="shared" si="17"/>
        <v>0.38848900069812592</v>
      </c>
      <c r="BE92" s="19">
        <f t="shared" si="18"/>
        <v>0.92713924075918053</v>
      </c>
      <c r="BF92" s="14" t="str">
        <f t="shared" si="13"/>
        <v>ADP-D-glucose</v>
      </c>
      <c r="BG92" s="16">
        <f t="shared" si="14"/>
        <v>0.10219487760884469</v>
      </c>
      <c r="BH92" s="16">
        <f t="shared" si="15"/>
        <v>3.2855037212311006E-2</v>
      </c>
    </row>
    <row r="93" spans="1:60" x14ac:dyDescent="0.2">
      <c r="A93" s="20" t="s">
        <v>132</v>
      </c>
      <c r="B93" s="16">
        <v>2.6024887933401027E-2</v>
      </c>
      <c r="C93" s="16">
        <v>2.1013759186204631E-2</v>
      </c>
      <c r="D93" s="16">
        <v>1.620215578956993E-2</v>
      </c>
      <c r="E93" s="16">
        <v>1.9617001991245851E-2</v>
      </c>
      <c r="F93" s="16">
        <v>7.9193338991709241E-3</v>
      </c>
      <c r="G93" s="16">
        <v>1.4652443614494979E-2</v>
      </c>
      <c r="H93" s="16">
        <v>1.684866798858144E-2</v>
      </c>
      <c r="I93" s="16">
        <v>2.4574122270108245E-2</v>
      </c>
      <c r="T93" s="16">
        <v>1.7966857853495152E-2</v>
      </c>
      <c r="U93" s="16">
        <v>1.7542056726225917E-2</v>
      </c>
      <c r="V93" s="16">
        <v>2.1911164010298481E-2</v>
      </c>
      <c r="W93" s="16">
        <v>1.9696619522362284E-2</v>
      </c>
      <c r="X93" s="16">
        <v>1.2698940429739538E-2</v>
      </c>
      <c r="Y93" s="16">
        <v>1.5995518909434226E-2</v>
      </c>
      <c r="Z93" s="16">
        <v>1.4976601862006264E-2</v>
      </c>
      <c r="AA93" s="16">
        <v>1.9727257601913864E-2</v>
      </c>
      <c r="AL93" s="16">
        <f t="shared" si="12"/>
        <v>0.69037215066874558</v>
      </c>
      <c r="AM93" s="16">
        <f t="shared" si="12"/>
        <v>0.83478908132449425</v>
      </c>
      <c r="AN93" s="16">
        <f t="shared" si="12"/>
        <v>1.3523610249695106</v>
      </c>
      <c r="AO93" s="16">
        <f t="shared" si="12"/>
        <v>1.0040585983093626</v>
      </c>
      <c r="AP93" s="16">
        <f t="shared" si="12"/>
        <v>1.6035364326624733</v>
      </c>
      <c r="AQ93" s="16">
        <f t="shared" si="12"/>
        <v>1.0916622053136997</v>
      </c>
      <c r="AR93" s="16">
        <f t="shared" si="12"/>
        <v>0.88888936930540152</v>
      </c>
      <c r="AS93" s="16">
        <f t="shared" si="12"/>
        <v>0.8027655020627098</v>
      </c>
      <c r="AT93" s="16"/>
      <c r="AU93" s="16"/>
      <c r="AV93" s="16"/>
      <c r="AW93" s="16"/>
      <c r="AX93" s="16"/>
      <c r="AY93" s="16"/>
      <c r="AZ93" s="16"/>
      <c r="BA93" s="16"/>
      <c r="BB93" s="16"/>
      <c r="BC93" s="19">
        <f t="shared" si="16"/>
        <v>1.0335542955770496</v>
      </c>
      <c r="BD93" s="19">
        <f t="shared" si="17"/>
        <v>0.10874584521779036</v>
      </c>
      <c r="BE93" s="19">
        <f t="shared" si="18"/>
        <v>0.64971993951176477</v>
      </c>
      <c r="BF93" s="14" t="str">
        <f t="shared" si="13"/>
        <v>Dehydro-D-gluconate</v>
      </c>
      <c r="BG93" s="16">
        <f t="shared" si="14"/>
        <v>1.4333296299663017E-2</v>
      </c>
      <c r="BH93" s="16">
        <f t="shared" si="15"/>
        <v>0.18727380479527364</v>
      </c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</sheetData>
  <phoneticPr fontId="22" type="noConversion"/>
  <conditionalFormatting sqref="J92:P93 B7:P90">
    <cfRule type="cellIs" dxfId="4" priority="4" operator="equal">
      <formula>0</formula>
    </cfRule>
  </conditionalFormatting>
  <conditionalFormatting sqref="T7:T93">
    <cfRule type="cellIs" dxfId="3" priority="3" operator="greaterThan">
      <formula>#REF!</formula>
    </cfRule>
  </conditionalFormatting>
  <conditionalFormatting sqref="S7:S90">
    <cfRule type="cellIs" dxfId="2" priority="2" operator="equal">
      <formula>17</formula>
    </cfRule>
  </conditionalFormatting>
  <conditionalFormatting sqref="BE7:BE93">
    <cfRule type="cellIs" dxfId="1" priority="1" operator="lessThan">
      <formula>0.05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B0B9-877A-451C-9D7E-5EFE2B3D9126}">
  <dimension ref="A1:AB23"/>
  <sheetViews>
    <sheetView zoomScaleNormal="100" workbookViewId="0">
      <selection activeCell="R35" sqref="R35"/>
    </sheetView>
  </sheetViews>
  <sheetFormatPr defaultRowHeight="11.25" x14ac:dyDescent="0.2"/>
  <cols>
    <col min="1" max="1" width="11.85546875" style="1" bestFit="1" customWidth="1"/>
    <col min="2" max="2" width="22.5703125" style="9" bestFit="1" customWidth="1"/>
    <col min="3" max="9" width="4" style="1" bestFit="1" customWidth="1"/>
    <col min="10" max="10" width="3.5703125" style="1" customWidth="1"/>
    <col min="11" max="17" width="4" style="1" bestFit="1" customWidth="1"/>
    <col min="18" max="18" width="8.28515625" style="1" bestFit="1" customWidth="1"/>
    <col min="19" max="19" width="5.28515625" style="1" bestFit="1" customWidth="1"/>
    <col min="20" max="20" width="2.42578125" style="1" customWidth="1"/>
    <col min="21" max="21" width="5.5703125" style="1" bestFit="1" customWidth="1"/>
    <col min="22" max="25" width="4.85546875" style="1" bestFit="1" customWidth="1"/>
    <col min="26" max="27" width="4" style="1" bestFit="1" customWidth="1"/>
    <col min="28" max="256" width="9.140625" style="1"/>
    <col min="257" max="257" width="11.85546875" style="1" bestFit="1" customWidth="1"/>
    <col min="258" max="258" width="22.5703125" style="1" bestFit="1" customWidth="1"/>
    <col min="259" max="260" width="4" style="1" bestFit="1" customWidth="1"/>
    <col min="261" max="261" width="4.85546875" style="1" bestFit="1" customWidth="1"/>
    <col min="262" max="262" width="4.5703125" style="1" bestFit="1" customWidth="1"/>
    <col min="263" max="263" width="4" style="1" bestFit="1" customWidth="1"/>
    <col min="264" max="265" width="5.7109375" style="1" bestFit="1" customWidth="1"/>
    <col min="266" max="266" width="3.5703125" style="1" customWidth="1"/>
    <col min="267" max="274" width="5.7109375" style="1" bestFit="1" customWidth="1"/>
    <col min="275" max="275" width="5.28515625" style="1" bestFit="1" customWidth="1"/>
    <col min="276" max="276" width="2.42578125" style="1" customWidth="1"/>
    <col min="277" max="277" width="5.5703125" style="1" bestFit="1" customWidth="1"/>
    <col min="278" max="281" width="4.85546875" style="1" bestFit="1" customWidth="1"/>
    <col min="282" max="283" width="4" style="1" bestFit="1" customWidth="1"/>
    <col min="284" max="512" width="9.140625" style="1"/>
    <col min="513" max="513" width="11.85546875" style="1" bestFit="1" customWidth="1"/>
    <col min="514" max="514" width="22.5703125" style="1" bestFit="1" customWidth="1"/>
    <col min="515" max="516" width="4" style="1" bestFit="1" customWidth="1"/>
    <col min="517" max="517" width="4.85546875" style="1" bestFit="1" customWidth="1"/>
    <col min="518" max="518" width="4.5703125" style="1" bestFit="1" customWidth="1"/>
    <col min="519" max="519" width="4" style="1" bestFit="1" customWidth="1"/>
    <col min="520" max="521" width="5.7109375" style="1" bestFit="1" customWidth="1"/>
    <col min="522" max="522" width="3.5703125" style="1" customWidth="1"/>
    <col min="523" max="530" width="5.7109375" style="1" bestFit="1" customWidth="1"/>
    <col min="531" max="531" width="5.28515625" style="1" bestFit="1" customWidth="1"/>
    <col min="532" max="532" width="2.42578125" style="1" customWidth="1"/>
    <col min="533" max="533" width="5.5703125" style="1" bestFit="1" customWidth="1"/>
    <col min="534" max="537" width="4.85546875" style="1" bestFit="1" customWidth="1"/>
    <col min="538" max="539" width="4" style="1" bestFit="1" customWidth="1"/>
    <col min="540" max="768" width="9.140625" style="1"/>
    <col min="769" max="769" width="11.85546875" style="1" bestFit="1" customWidth="1"/>
    <col min="770" max="770" width="22.5703125" style="1" bestFit="1" customWidth="1"/>
    <col min="771" max="772" width="4" style="1" bestFit="1" customWidth="1"/>
    <col min="773" max="773" width="4.85546875" style="1" bestFit="1" customWidth="1"/>
    <col min="774" max="774" width="4.5703125" style="1" bestFit="1" customWidth="1"/>
    <col min="775" max="775" width="4" style="1" bestFit="1" customWidth="1"/>
    <col min="776" max="777" width="5.7109375" style="1" bestFit="1" customWidth="1"/>
    <col min="778" max="778" width="3.5703125" style="1" customWidth="1"/>
    <col min="779" max="786" width="5.7109375" style="1" bestFit="1" customWidth="1"/>
    <col min="787" max="787" width="5.28515625" style="1" bestFit="1" customWidth="1"/>
    <col min="788" max="788" width="2.42578125" style="1" customWidth="1"/>
    <col min="789" max="789" width="5.5703125" style="1" bestFit="1" customWidth="1"/>
    <col min="790" max="793" width="4.85546875" style="1" bestFit="1" customWidth="1"/>
    <col min="794" max="795" width="4" style="1" bestFit="1" customWidth="1"/>
    <col min="796" max="1024" width="9.140625" style="1"/>
    <col min="1025" max="1025" width="11.85546875" style="1" bestFit="1" customWidth="1"/>
    <col min="1026" max="1026" width="22.5703125" style="1" bestFit="1" customWidth="1"/>
    <col min="1027" max="1028" width="4" style="1" bestFit="1" customWidth="1"/>
    <col min="1029" max="1029" width="4.85546875" style="1" bestFit="1" customWidth="1"/>
    <col min="1030" max="1030" width="4.5703125" style="1" bestFit="1" customWidth="1"/>
    <col min="1031" max="1031" width="4" style="1" bestFit="1" customWidth="1"/>
    <col min="1032" max="1033" width="5.7109375" style="1" bestFit="1" customWidth="1"/>
    <col min="1034" max="1034" width="3.5703125" style="1" customWidth="1"/>
    <col min="1035" max="1042" width="5.7109375" style="1" bestFit="1" customWidth="1"/>
    <col min="1043" max="1043" width="5.28515625" style="1" bestFit="1" customWidth="1"/>
    <col min="1044" max="1044" width="2.42578125" style="1" customWidth="1"/>
    <col min="1045" max="1045" width="5.5703125" style="1" bestFit="1" customWidth="1"/>
    <col min="1046" max="1049" width="4.85546875" style="1" bestFit="1" customWidth="1"/>
    <col min="1050" max="1051" width="4" style="1" bestFit="1" customWidth="1"/>
    <col min="1052" max="1280" width="9.140625" style="1"/>
    <col min="1281" max="1281" width="11.85546875" style="1" bestFit="1" customWidth="1"/>
    <col min="1282" max="1282" width="22.5703125" style="1" bestFit="1" customWidth="1"/>
    <col min="1283" max="1284" width="4" style="1" bestFit="1" customWidth="1"/>
    <col min="1285" max="1285" width="4.85546875" style="1" bestFit="1" customWidth="1"/>
    <col min="1286" max="1286" width="4.5703125" style="1" bestFit="1" customWidth="1"/>
    <col min="1287" max="1287" width="4" style="1" bestFit="1" customWidth="1"/>
    <col min="1288" max="1289" width="5.7109375" style="1" bestFit="1" customWidth="1"/>
    <col min="1290" max="1290" width="3.5703125" style="1" customWidth="1"/>
    <col min="1291" max="1298" width="5.7109375" style="1" bestFit="1" customWidth="1"/>
    <col min="1299" max="1299" width="5.28515625" style="1" bestFit="1" customWidth="1"/>
    <col min="1300" max="1300" width="2.42578125" style="1" customWidth="1"/>
    <col min="1301" max="1301" width="5.5703125" style="1" bestFit="1" customWidth="1"/>
    <col min="1302" max="1305" width="4.85546875" style="1" bestFit="1" customWidth="1"/>
    <col min="1306" max="1307" width="4" style="1" bestFit="1" customWidth="1"/>
    <col min="1308" max="1536" width="9.140625" style="1"/>
    <col min="1537" max="1537" width="11.85546875" style="1" bestFit="1" customWidth="1"/>
    <col min="1538" max="1538" width="22.5703125" style="1" bestFit="1" customWidth="1"/>
    <col min="1539" max="1540" width="4" style="1" bestFit="1" customWidth="1"/>
    <col min="1541" max="1541" width="4.85546875" style="1" bestFit="1" customWidth="1"/>
    <col min="1542" max="1542" width="4.5703125" style="1" bestFit="1" customWidth="1"/>
    <col min="1543" max="1543" width="4" style="1" bestFit="1" customWidth="1"/>
    <col min="1544" max="1545" width="5.7109375" style="1" bestFit="1" customWidth="1"/>
    <col min="1546" max="1546" width="3.5703125" style="1" customWidth="1"/>
    <col min="1547" max="1554" width="5.7109375" style="1" bestFit="1" customWidth="1"/>
    <col min="1555" max="1555" width="5.28515625" style="1" bestFit="1" customWidth="1"/>
    <col min="1556" max="1556" width="2.42578125" style="1" customWidth="1"/>
    <col min="1557" max="1557" width="5.5703125" style="1" bestFit="1" customWidth="1"/>
    <col min="1558" max="1561" width="4.85546875" style="1" bestFit="1" customWidth="1"/>
    <col min="1562" max="1563" width="4" style="1" bestFit="1" customWidth="1"/>
    <col min="1564" max="1792" width="9.140625" style="1"/>
    <col min="1793" max="1793" width="11.85546875" style="1" bestFit="1" customWidth="1"/>
    <col min="1794" max="1794" width="22.5703125" style="1" bestFit="1" customWidth="1"/>
    <col min="1795" max="1796" width="4" style="1" bestFit="1" customWidth="1"/>
    <col min="1797" max="1797" width="4.85546875" style="1" bestFit="1" customWidth="1"/>
    <col min="1798" max="1798" width="4.5703125" style="1" bestFit="1" customWidth="1"/>
    <col min="1799" max="1799" width="4" style="1" bestFit="1" customWidth="1"/>
    <col min="1800" max="1801" width="5.7109375" style="1" bestFit="1" customWidth="1"/>
    <col min="1802" max="1802" width="3.5703125" style="1" customWidth="1"/>
    <col min="1803" max="1810" width="5.7109375" style="1" bestFit="1" customWidth="1"/>
    <col min="1811" max="1811" width="5.28515625" style="1" bestFit="1" customWidth="1"/>
    <col min="1812" max="1812" width="2.42578125" style="1" customWidth="1"/>
    <col min="1813" max="1813" width="5.5703125" style="1" bestFit="1" customWidth="1"/>
    <col min="1814" max="1817" width="4.85546875" style="1" bestFit="1" customWidth="1"/>
    <col min="1818" max="1819" width="4" style="1" bestFit="1" customWidth="1"/>
    <col min="1820" max="2048" width="9.140625" style="1"/>
    <col min="2049" max="2049" width="11.85546875" style="1" bestFit="1" customWidth="1"/>
    <col min="2050" max="2050" width="22.5703125" style="1" bestFit="1" customWidth="1"/>
    <col min="2051" max="2052" width="4" style="1" bestFit="1" customWidth="1"/>
    <col min="2053" max="2053" width="4.85546875" style="1" bestFit="1" customWidth="1"/>
    <col min="2054" max="2054" width="4.5703125" style="1" bestFit="1" customWidth="1"/>
    <col min="2055" max="2055" width="4" style="1" bestFit="1" customWidth="1"/>
    <col min="2056" max="2057" width="5.7109375" style="1" bestFit="1" customWidth="1"/>
    <col min="2058" max="2058" width="3.5703125" style="1" customWidth="1"/>
    <col min="2059" max="2066" width="5.7109375" style="1" bestFit="1" customWidth="1"/>
    <col min="2067" max="2067" width="5.28515625" style="1" bestFit="1" customWidth="1"/>
    <col min="2068" max="2068" width="2.42578125" style="1" customWidth="1"/>
    <col min="2069" max="2069" width="5.5703125" style="1" bestFit="1" customWidth="1"/>
    <col min="2070" max="2073" width="4.85546875" style="1" bestFit="1" customWidth="1"/>
    <col min="2074" max="2075" width="4" style="1" bestFit="1" customWidth="1"/>
    <col min="2076" max="2304" width="9.140625" style="1"/>
    <col min="2305" max="2305" width="11.85546875" style="1" bestFit="1" customWidth="1"/>
    <col min="2306" max="2306" width="22.5703125" style="1" bestFit="1" customWidth="1"/>
    <col min="2307" max="2308" width="4" style="1" bestFit="1" customWidth="1"/>
    <col min="2309" max="2309" width="4.85546875" style="1" bestFit="1" customWidth="1"/>
    <col min="2310" max="2310" width="4.5703125" style="1" bestFit="1" customWidth="1"/>
    <col min="2311" max="2311" width="4" style="1" bestFit="1" customWidth="1"/>
    <col min="2312" max="2313" width="5.7109375" style="1" bestFit="1" customWidth="1"/>
    <col min="2314" max="2314" width="3.5703125" style="1" customWidth="1"/>
    <col min="2315" max="2322" width="5.7109375" style="1" bestFit="1" customWidth="1"/>
    <col min="2323" max="2323" width="5.28515625" style="1" bestFit="1" customWidth="1"/>
    <col min="2324" max="2324" width="2.42578125" style="1" customWidth="1"/>
    <col min="2325" max="2325" width="5.5703125" style="1" bestFit="1" customWidth="1"/>
    <col min="2326" max="2329" width="4.85546875" style="1" bestFit="1" customWidth="1"/>
    <col min="2330" max="2331" width="4" style="1" bestFit="1" customWidth="1"/>
    <col min="2332" max="2560" width="9.140625" style="1"/>
    <col min="2561" max="2561" width="11.85546875" style="1" bestFit="1" customWidth="1"/>
    <col min="2562" max="2562" width="22.5703125" style="1" bestFit="1" customWidth="1"/>
    <col min="2563" max="2564" width="4" style="1" bestFit="1" customWidth="1"/>
    <col min="2565" max="2565" width="4.85546875" style="1" bestFit="1" customWidth="1"/>
    <col min="2566" max="2566" width="4.5703125" style="1" bestFit="1" customWidth="1"/>
    <col min="2567" max="2567" width="4" style="1" bestFit="1" customWidth="1"/>
    <col min="2568" max="2569" width="5.7109375" style="1" bestFit="1" customWidth="1"/>
    <col min="2570" max="2570" width="3.5703125" style="1" customWidth="1"/>
    <col min="2571" max="2578" width="5.7109375" style="1" bestFit="1" customWidth="1"/>
    <col min="2579" max="2579" width="5.28515625" style="1" bestFit="1" customWidth="1"/>
    <col min="2580" max="2580" width="2.42578125" style="1" customWidth="1"/>
    <col min="2581" max="2581" width="5.5703125" style="1" bestFit="1" customWidth="1"/>
    <col min="2582" max="2585" width="4.85546875" style="1" bestFit="1" customWidth="1"/>
    <col min="2586" max="2587" width="4" style="1" bestFit="1" customWidth="1"/>
    <col min="2588" max="2816" width="9.140625" style="1"/>
    <col min="2817" max="2817" width="11.85546875" style="1" bestFit="1" customWidth="1"/>
    <col min="2818" max="2818" width="22.5703125" style="1" bestFit="1" customWidth="1"/>
    <col min="2819" max="2820" width="4" style="1" bestFit="1" customWidth="1"/>
    <col min="2821" max="2821" width="4.85546875" style="1" bestFit="1" customWidth="1"/>
    <col min="2822" max="2822" width="4.5703125" style="1" bestFit="1" customWidth="1"/>
    <col min="2823" max="2823" width="4" style="1" bestFit="1" customWidth="1"/>
    <col min="2824" max="2825" width="5.7109375" style="1" bestFit="1" customWidth="1"/>
    <col min="2826" max="2826" width="3.5703125" style="1" customWidth="1"/>
    <col min="2827" max="2834" width="5.7109375" style="1" bestFit="1" customWidth="1"/>
    <col min="2835" max="2835" width="5.28515625" style="1" bestFit="1" customWidth="1"/>
    <col min="2836" max="2836" width="2.42578125" style="1" customWidth="1"/>
    <col min="2837" max="2837" width="5.5703125" style="1" bestFit="1" customWidth="1"/>
    <col min="2838" max="2841" width="4.85546875" style="1" bestFit="1" customWidth="1"/>
    <col min="2842" max="2843" width="4" style="1" bestFit="1" customWidth="1"/>
    <col min="2844" max="3072" width="9.140625" style="1"/>
    <col min="3073" max="3073" width="11.85546875" style="1" bestFit="1" customWidth="1"/>
    <col min="3074" max="3074" width="22.5703125" style="1" bestFit="1" customWidth="1"/>
    <col min="3075" max="3076" width="4" style="1" bestFit="1" customWidth="1"/>
    <col min="3077" max="3077" width="4.85546875" style="1" bestFit="1" customWidth="1"/>
    <col min="3078" max="3078" width="4.5703125" style="1" bestFit="1" customWidth="1"/>
    <col min="3079" max="3079" width="4" style="1" bestFit="1" customWidth="1"/>
    <col min="3080" max="3081" width="5.7109375" style="1" bestFit="1" customWidth="1"/>
    <col min="3082" max="3082" width="3.5703125" style="1" customWidth="1"/>
    <col min="3083" max="3090" width="5.7109375" style="1" bestFit="1" customWidth="1"/>
    <col min="3091" max="3091" width="5.28515625" style="1" bestFit="1" customWidth="1"/>
    <col min="3092" max="3092" width="2.42578125" style="1" customWidth="1"/>
    <col min="3093" max="3093" width="5.5703125" style="1" bestFit="1" customWidth="1"/>
    <col min="3094" max="3097" width="4.85546875" style="1" bestFit="1" customWidth="1"/>
    <col min="3098" max="3099" width="4" style="1" bestFit="1" customWidth="1"/>
    <col min="3100" max="3328" width="9.140625" style="1"/>
    <col min="3329" max="3329" width="11.85546875" style="1" bestFit="1" customWidth="1"/>
    <col min="3330" max="3330" width="22.5703125" style="1" bestFit="1" customWidth="1"/>
    <col min="3331" max="3332" width="4" style="1" bestFit="1" customWidth="1"/>
    <col min="3333" max="3333" width="4.85546875" style="1" bestFit="1" customWidth="1"/>
    <col min="3334" max="3334" width="4.5703125" style="1" bestFit="1" customWidth="1"/>
    <col min="3335" max="3335" width="4" style="1" bestFit="1" customWidth="1"/>
    <col min="3336" max="3337" width="5.7109375" style="1" bestFit="1" customWidth="1"/>
    <col min="3338" max="3338" width="3.5703125" style="1" customWidth="1"/>
    <col min="3339" max="3346" width="5.7109375" style="1" bestFit="1" customWidth="1"/>
    <col min="3347" max="3347" width="5.28515625" style="1" bestFit="1" customWidth="1"/>
    <col min="3348" max="3348" width="2.42578125" style="1" customWidth="1"/>
    <col min="3349" max="3349" width="5.5703125" style="1" bestFit="1" customWidth="1"/>
    <col min="3350" max="3353" width="4.85546875" style="1" bestFit="1" customWidth="1"/>
    <col min="3354" max="3355" width="4" style="1" bestFit="1" customWidth="1"/>
    <col min="3356" max="3584" width="9.140625" style="1"/>
    <col min="3585" max="3585" width="11.85546875" style="1" bestFit="1" customWidth="1"/>
    <col min="3586" max="3586" width="22.5703125" style="1" bestFit="1" customWidth="1"/>
    <col min="3587" max="3588" width="4" style="1" bestFit="1" customWidth="1"/>
    <col min="3589" max="3589" width="4.85546875" style="1" bestFit="1" customWidth="1"/>
    <col min="3590" max="3590" width="4.5703125" style="1" bestFit="1" customWidth="1"/>
    <col min="3591" max="3591" width="4" style="1" bestFit="1" customWidth="1"/>
    <col min="3592" max="3593" width="5.7109375" style="1" bestFit="1" customWidth="1"/>
    <col min="3594" max="3594" width="3.5703125" style="1" customWidth="1"/>
    <col min="3595" max="3602" width="5.7109375" style="1" bestFit="1" customWidth="1"/>
    <col min="3603" max="3603" width="5.28515625" style="1" bestFit="1" customWidth="1"/>
    <col min="3604" max="3604" width="2.42578125" style="1" customWidth="1"/>
    <col min="3605" max="3605" width="5.5703125" style="1" bestFit="1" customWidth="1"/>
    <col min="3606" max="3609" width="4.85546875" style="1" bestFit="1" customWidth="1"/>
    <col min="3610" max="3611" width="4" style="1" bestFit="1" customWidth="1"/>
    <col min="3612" max="3840" width="9.140625" style="1"/>
    <col min="3841" max="3841" width="11.85546875" style="1" bestFit="1" customWidth="1"/>
    <col min="3842" max="3842" width="22.5703125" style="1" bestFit="1" customWidth="1"/>
    <col min="3843" max="3844" width="4" style="1" bestFit="1" customWidth="1"/>
    <col min="3845" max="3845" width="4.85546875" style="1" bestFit="1" customWidth="1"/>
    <col min="3846" max="3846" width="4.5703125" style="1" bestFit="1" customWidth="1"/>
    <col min="3847" max="3847" width="4" style="1" bestFit="1" customWidth="1"/>
    <col min="3848" max="3849" width="5.7109375" style="1" bestFit="1" customWidth="1"/>
    <col min="3850" max="3850" width="3.5703125" style="1" customWidth="1"/>
    <col min="3851" max="3858" width="5.7109375" style="1" bestFit="1" customWidth="1"/>
    <col min="3859" max="3859" width="5.28515625" style="1" bestFit="1" customWidth="1"/>
    <col min="3860" max="3860" width="2.42578125" style="1" customWidth="1"/>
    <col min="3861" max="3861" width="5.5703125" style="1" bestFit="1" customWidth="1"/>
    <col min="3862" max="3865" width="4.85546875" style="1" bestFit="1" customWidth="1"/>
    <col min="3866" max="3867" width="4" style="1" bestFit="1" customWidth="1"/>
    <col min="3868" max="4096" width="9.140625" style="1"/>
    <col min="4097" max="4097" width="11.85546875" style="1" bestFit="1" customWidth="1"/>
    <col min="4098" max="4098" width="22.5703125" style="1" bestFit="1" customWidth="1"/>
    <col min="4099" max="4100" width="4" style="1" bestFit="1" customWidth="1"/>
    <col min="4101" max="4101" width="4.85546875" style="1" bestFit="1" customWidth="1"/>
    <col min="4102" max="4102" width="4.5703125" style="1" bestFit="1" customWidth="1"/>
    <col min="4103" max="4103" width="4" style="1" bestFit="1" customWidth="1"/>
    <col min="4104" max="4105" width="5.7109375" style="1" bestFit="1" customWidth="1"/>
    <col min="4106" max="4106" width="3.5703125" style="1" customWidth="1"/>
    <col min="4107" max="4114" width="5.7109375" style="1" bestFit="1" customWidth="1"/>
    <col min="4115" max="4115" width="5.28515625" style="1" bestFit="1" customWidth="1"/>
    <col min="4116" max="4116" width="2.42578125" style="1" customWidth="1"/>
    <col min="4117" max="4117" width="5.5703125" style="1" bestFit="1" customWidth="1"/>
    <col min="4118" max="4121" width="4.85546875" style="1" bestFit="1" customWidth="1"/>
    <col min="4122" max="4123" width="4" style="1" bestFit="1" customWidth="1"/>
    <col min="4124" max="4352" width="9.140625" style="1"/>
    <col min="4353" max="4353" width="11.85546875" style="1" bestFit="1" customWidth="1"/>
    <col min="4354" max="4354" width="22.5703125" style="1" bestFit="1" customWidth="1"/>
    <col min="4355" max="4356" width="4" style="1" bestFit="1" customWidth="1"/>
    <col min="4357" max="4357" width="4.85546875" style="1" bestFit="1" customWidth="1"/>
    <col min="4358" max="4358" width="4.5703125" style="1" bestFit="1" customWidth="1"/>
    <col min="4359" max="4359" width="4" style="1" bestFit="1" customWidth="1"/>
    <col min="4360" max="4361" width="5.7109375" style="1" bestFit="1" customWidth="1"/>
    <col min="4362" max="4362" width="3.5703125" style="1" customWidth="1"/>
    <col min="4363" max="4370" width="5.7109375" style="1" bestFit="1" customWidth="1"/>
    <col min="4371" max="4371" width="5.28515625" style="1" bestFit="1" customWidth="1"/>
    <col min="4372" max="4372" width="2.42578125" style="1" customWidth="1"/>
    <col min="4373" max="4373" width="5.5703125" style="1" bestFit="1" customWidth="1"/>
    <col min="4374" max="4377" width="4.85546875" style="1" bestFit="1" customWidth="1"/>
    <col min="4378" max="4379" width="4" style="1" bestFit="1" customWidth="1"/>
    <col min="4380" max="4608" width="9.140625" style="1"/>
    <col min="4609" max="4609" width="11.85546875" style="1" bestFit="1" customWidth="1"/>
    <col min="4610" max="4610" width="22.5703125" style="1" bestFit="1" customWidth="1"/>
    <col min="4611" max="4612" width="4" style="1" bestFit="1" customWidth="1"/>
    <col min="4613" max="4613" width="4.85546875" style="1" bestFit="1" customWidth="1"/>
    <col min="4614" max="4614" width="4.5703125" style="1" bestFit="1" customWidth="1"/>
    <col min="4615" max="4615" width="4" style="1" bestFit="1" customWidth="1"/>
    <col min="4616" max="4617" width="5.7109375" style="1" bestFit="1" customWidth="1"/>
    <col min="4618" max="4618" width="3.5703125" style="1" customWidth="1"/>
    <col min="4619" max="4626" width="5.7109375" style="1" bestFit="1" customWidth="1"/>
    <col min="4627" max="4627" width="5.28515625" style="1" bestFit="1" customWidth="1"/>
    <col min="4628" max="4628" width="2.42578125" style="1" customWidth="1"/>
    <col min="4629" max="4629" width="5.5703125" style="1" bestFit="1" customWidth="1"/>
    <col min="4630" max="4633" width="4.85546875" style="1" bestFit="1" customWidth="1"/>
    <col min="4634" max="4635" width="4" style="1" bestFit="1" customWidth="1"/>
    <col min="4636" max="4864" width="9.140625" style="1"/>
    <col min="4865" max="4865" width="11.85546875" style="1" bestFit="1" customWidth="1"/>
    <col min="4866" max="4866" width="22.5703125" style="1" bestFit="1" customWidth="1"/>
    <col min="4867" max="4868" width="4" style="1" bestFit="1" customWidth="1"/>
    <col min="4869" max="4869" width="4.85546875" style="1" bestFit="1" customWidth="1"/>
    <col min="4870" max="4870" width="4.5703125" style="1" bestFit="1" customWidth="1"/>
    <col min="4871" max="4871" width="4" style="1" bestFit="1" customWidth="1"/>
    <col min="4872" max="4873" width="5.7109375" style="1" bestFit="1" customWidth="1"/>
    <col min="4874" max="4874" width="3.5703125" style="1" customWidth="1"/>
    <col min="4875" max="4882" width="5.7109375" style="1" bestFit="1" customWidth="1"/>
    <col min="4883" max="4883" width="5.28515625" style="1" bestFit="1" customWidth="1"/>
    <col min="4884" max="4884" width="2.42578125" style="1" customWidth="1"/>
    <col min="4885" max="4885" width="5.5703125" style="1" bestFit="1" customWidth="1"/>
    <col min="4886" max="4889" width="4.85546875" style="1" bestFit="1" customWidth="1"/>
    <col min="4890" max="4891" width="4" style="1" bestFit="1" customWidth="1"/>
    <col min="4892" max="5120" width="9.140625" style="1"/>
    <col min="5121" max="5121" width="11.85546875" style="1" bestFit="1" customWidth="1"/>
    <col min="5122" max="5122" width="22.5703125" style="1" bestFit="1" customWidth="1"/>
    <col min="5123" max="5124" width="4" style="1" bestFit="1" customWidth="1"/>
    <col min="5125" max="5125" width="4.85546875" style="1" bestFit="1" customWidth="1"/>
    <col min="5126" max="5126" width="4.5703125" style="1" bestFit="1" customWidth="1"/>
    <col min="5127" max="5127" width="4" style="1" bestFit="1" customWidth="1"/>
    <col min="5128" max="5129" width="5.7109375" style="1" bestFit="1" customWidth="1"/>
    <col min="5130" max="5130" width="3.5703125" style="1" customWidth="1"/>
    <col min="5131" max="5138" width="5.7109375" style="1" bestFit="1" customWidth="1"/>
    <col min="5139" max="5139" width="5.28515625" style="1" bestFit="1" customWidth="1"/>
    <col min="5140" max="5140" width="2.42578125" style="1" customWidth="1"/>
    <col min="5141" max="5141" width="5.5703125" style="1" bestFit="1" customWidth="1"/>
    <col min="5142" max="5145" width="4.85546875" style="1" bestFit="1" customWidth="1"/>
    <col min="5146" max="5147" width="4" style="1" bestFit="1" customWidth="1"/>
    <col min="5148" max="5376" width="9.140625" style="1"/>
    <col min="5377" max="5377" width="11.85546875" style="1" bestFit="1" customWidth="1"/>
    <col min="5378" max="5378" width="22.5703125" style="1" bestFit="1" customWidth="1"/>
    <col min="5379" max="5380" width="4" style="1" bestFit="1" customWidth="1"/>
    <col min="5381" max="5381" width="4.85546875" style="1" bestFit="1" customWidth="1"/>
    <col min="5382" max="5382" width="4.5703125" style="1" bestFit="1" customWidth="1"/>
    <col min="5383" max="5383" width="4" style="1" bestFit="1" customWidth="1"/>
    <col min="5384" max="5385" width="5.7109375" style="1" bestFit="1" customWidth="1"/>
    <col min="5386" max="5386" width="3.5703125" style="1" customWidth="1"/>
    <col min="5387" max="5394" width="5.7109375" style="1" bestFit="1" customWidth="1"/>
    <col min="5395" max="5395" width="5.28515625" style="1" bestFit="1" customWidth="1"/>
    <col min="5396" max="5396" width="2.42578125" style="1" customWidth="1"/>
    <col min="5397" max="5397" width="5.5703125" style="1" bestFit="1" customWidth="1"/>
    <col min="5398" max="5401" width="4.85546875" style="1" bestFit="1" customWidth="1"/>
    <col min="5402" max="5403" width="4" style="1" bestFit="1" customWidth="1"/>
    <col min="5404" max="5632" width="9.140625" style="1"/>
    <col min="5633" max="5633" width="11.85546875" style="1" bestFit="1" customWidth="1"/>
    <col min="5634" max="5634" width="22.5703125" style="1" bestFit="1" customWidth="1"/>
    <col min="5635" max="5636" width="4" style="1" bestFit="1" customWidth="1"/>
    <col min="5637" max="5637" width="4.85546875" style="1" bestFit="1" customWidth="1"/>
    <col min="5638" max="5638" width="4.5703125" style="1" bestFit="1" customWidth="1"/>
    <col min="5639" max="5639" width="4" style="1" bestFit="1" customWidth="1"/>
    <col min="5640" max="5641" width="5.7109375" style="1" bestFit="1" customWidth="1"/>
    <col min="5642" max="5642" width="3.5703125" style="1" customWidth="1"/>
    <col min="5643" max="5650" width="5.7109375" style="1" bestFit="1" customWidth="1"/>
    <col min="5651" max="5651" width="5.28515625" style="1" bestFit="1" customWidth="1"/>
    <col min="5652" max="5652" width="2.42578125" style="1" customWidth="1"/>
    <col min="5653" max="5653" width="5.5703125" style="1" bestFit="1" customWidth="1"/>
    <col min="5654" max="5657" width="4.85546875" style="1" bestFit="1" customWidth="1"/>
    <col min="5658" max="5659" width="4" style="1" bestFit="1" customWidth="1"/>
    <col min="5660" max="5888" width="9.140625" style="1"/>
    <col min="5889" max="5889" width="11.85546875" style="1" bestFit="1" customWidth="1"/>
    <col min="5890" max="5890" width="22.5703125" style="1" bestFit="1" customWidth="1"/>
    <col min="5891" max="5892" width="4" style="1" bestFit="1" customWidth="1"/>
    <col min="5893" max="5893" width="4.85546875" style="1" bestFit="1" customWidth="1"/>
    <col min="5894" max="5894" width="4.5703125" style="1" bestFit="1" customWidth="1"/>
    <col min="5895" max="5895" width="4" style="1" bestFit="1" customWidth="1"/>
    <col min="5896" max="5897" width="5.7109375" style="1" bestFit="1" customWidth="1"/>
    <col min="5898" max="5898" width="3.5703125" style="1" customWidth="1"/>
    <col min="5899" max="5906" width="5.7109375" style="1" bestFit="1" customWidth="1"/>
    <col min="5907" max="5907" width="5.28515625" style="1" bestFit="1" customWidth="1"/>
    <col min="5908" max="5908" width="2.42578125" style="1" customWidth="1"/>
    <col min="5909" max="5909" width="5.5703125" style="1" bestFit="1" customWidth="1"/>
    <col min="5910" max="5913" width="4.85546875" style="1" bestFit="1" customWidth="1"/>
    <col min="5914" max="5915" width="4" style="1" bestFit="1" customWidth="1"/>
    <col min="5916" max="6144" width="9.140625" style="1"/>
    <col min="6145" max="6145" width="11.85546875" style="1" bestFit="1" customWidth="1"/>
    <col min="6146" max="6146" width="22.5703125" style="1" bestFit="1" customWidth="1"/>
    <col min="6147" max="6148" width="4" style="1" bestFit="1" customWidth="1"/>
    <col min="6149" max="6149" width="4.85546875" style="1" bestFit="1" customWidth="1"/>
    <col min="6150" max="6150" width="4.5703125" style="1" bestFit="1" customWidth="1"/>
    <col min="6151" max="6151" width="4" style="1" bestFit="1" customWidth="1"/>
    <col min="6152" max="6153" width="5.7109375" style="1" bestFit="1" customWidth="1"/>
    <col min="6154" max="6154" width="3.5703125" style="1" customWidth="1"/>
    <col min="6155" max="6162" width="5.7109375" style="1" bestFit="1" customWidth="1"/>
    <col min="6163" max="6163" width="5.28515625" style="1" bestFit="1" customWidth="1"/>
    <col min="6164" max="6164" width="2.42578125" style="1" customWidth="1"/>
    <col min="6165" max="6165" width="5.5703125" style="1" bestFit="1" customWidth="1"/>
    <col min="6166" max="6169" width="4.85546875" style="1" bestFit="1" customWidth="1"/>
    <col min="6170" max="6171" width="4" style="1" bestFit="1" customWidth="1"/>
    <col min="6172" max="6400" width="9.140625" style="1"/>
    <col min="6401" max="6401" width="11.85546875" style="1" bestFit="1" customWidth="1"/>
    <col min="6402" max="6402" width="22.5703125" style="1" bestFit="1" customWidth="1"/>
    <col min="6403" max="6404" width="4" style="1" bestFit="1" customWidth="1"/>
    <col min="6405" max="6405" width="4.85546875" style="1" bestFit="1" customWidth="1"/>
    <col min="6406" max="6406" width="4.5703125" style="1" bestFit="1" customWidth="1"/>
    <col min="6407" max="6407" width="4" style="1" bestFit="1" customWidth="1"/>
    <col min="6408" max="6409" width="5.7109375" style="1" bestFit="1" customWidth="1"/>
    <col min="6410" max="6410" width="3.5703125" style="1" customWidth="1"/>
    <col min="6411" max="6418" width="5.7109375" style="1" bestFit="1" customWidth="1"/>
    <col min="6419" max="6419" width="5.28515625" style="1" bestFit="1" customWidth="1"/>
    <col min="6420" max="6420" width="2.42578125" style="1" customWidth="1"/>
    <col min="6421" max="6421" width="5.5703125" style="1" bestFit="1" customWidth="1"/>
    <col min="6422" max="6425" width="4.85546875" style="1" bestFit="1" customWidth="1"/>
    <col min="6426" max="6427" width="4" style="1" bestFit="1" customWidth="1"/>
    <col min="6428" max="6656" width="9.140625" style="1"/>
    <col min="6657" max="6657" width="11.85546875" style="1" bestFit="1" customWidth="1"/>
    <col min="6658" max="6658" width="22.5703125" style="1" bestFit="1" customWidth="1"/>
    <col min="6659" max="6660" width="4" style="1" bestFit="1" customWidth="1"/>
    <col min="6661" max="6661" width="4.85546875" style="1" bestFit="1" customWidth="1"/>
    <col min="6662" max="6662" width="4.5703125" style="1" bestFit="1" customWidth="1"/>
    <col min="6663" max="6663" width="4" style="1" bestFit="1" customWidth="1"/>
    <col min="6664" max="6665" width="5.7109375" style="1" bestFit="1" customWidth="1"/>
    <col min="6666" max="6666" width="3.5703125" style="1" customWidth="1"/>
    <col min="6667" max="6674" width="5.7109375" style="1" bestFit="1" customWidth="1"/>
    <col min="6675" max="6675" width="5.28515625" style="1" bestFit="1" customWidth="1"/>
    <col min="6676" max="6676" width="2.42578125" style="1" customWidth="1"/>
    <col min="6677" max="6677" width="5.5703125" style="1" bestFit="1" customWidth="1"/>
    <col min="6678" max="6681" width="4.85546875" style="1" bestFit="1" customWidth="1"/>
    <col min="6682" max="6683" width="4" style="1" bestFit="1" customWidth="1"/>
    <col min="6684" max="6912" width="9.140625" style="1"/>
    <col min="6913" max="6913" width="11.85546875" style="1" bestFit="1" customWidth="1"/>
    <col min="6914" max="6914" width="22.5703125" style="1" bestFit="1" customWidth="1"/>
    <col min="6915" max="6916" width="4" style="1" bestFit="1" customWidth="1"/>
    <col min="6917" max="6917" width="4.85546875" style="1" bestFit="1" customWidth="1"/>
    <col min="6918" max="6918" width="4.5703125" style="1" bestFit="1" customWidth="1"/>
    <col min="6919" max="6919" width="4" style="1" bestFit="1" customWidth="1"/>
    <col min="6920" max="6921" width="5.7109375" style="1" bestFit="1" customWidth="1"/>
    <col min="6922" max="6922" width="3.5703125" style="1" customWidth="1"/>
    <col min="6923" max="6930" width="5.7109375" style="1" bestFit="1" customWidth="1"/>
    <col min="6931" max="6931" width="5.28515625" style="1" bestFit="1" customWidth="1"/>
    <col min="6932" max="6932" width="2.42578125" style="1" customWidth="1"/>
    <col min="6933" max="6933" width="5.5703125" style="1" bestFit="1" customWidth="1"/>
    <col min="6934" max="6937" width="4.85546875" style="1" bestFit="1" customWidth="1"/>
    <col min="6938" max="6939" width="4" style="1" bestFit="1" customWidth="1"/>
    <col min="6940" max="7168" width="9.140625" style="1"/>
    <col min="7169" max="7169" width="11.85546875" style="1" bestFit="1" customWidth="1"/>
    <col min="7170" max="7170" width="22.5703125" style="1" bestFit="1" customWidth="1"/>
    <col min="7171" max="7172" width="4" style="1" bestFit="1" customWidth="1"/>
    <col min="7173" max="7173" width="4.85546875" style="1" bestFit="1" customWidth="1"/>
    <col min="7174" max="7174" width="4.5703125" style="1" bestFit="1" customWidth="1"/>
    <col min="7175" max="7175" width="4" style="1" bestFit="1" customWidth="1"/>
    <col min="7176" max="7177" width="5.7109375" style="1" bestFit="1" customWidth="1"/>
    <col min="7178" max="7178" width="3.5703125" style="1" customWidth="1"/>
    <col min="7179" max="7186" width="5.7109375" style="1" bestFit="1" customWidth="1"/>
    <col min="7187" max="7187" width="5.28515625" style="1" bestFit="1" customWidth="1"/>
    <col min="7188" max="7188" width="2.42578125" style="1" customWidth="1"/>
    <col min="7189" max="7189" width="5.5703125" style="1" bestFit="1" customWidth="1"/>
    <col min="7190" max="7193" width="4.85546875" style="1" bestFit="1" customWidth="1"/>
    <col min="7194" max="7195" width="4" style="1" bestFit="1" customWidth="1"/>
    <col min="7196" max="7424" width="9.140625" style="1"/>
    <col min="7425" max="7425" width="11.85546875" style="1" bestFit="1" customWidth="1"/>
    <col min="7426" max="7426" width="22.5703125" style="1" bestFit="1" customWidth="1"/>
    <col min="7427" max="7428" width="4" style="1" bestFit="1" customWidth="1"/>
    <col min="7429" max="7429" width="4.85546875" style="1" bestFit="1" customWidth="1"/>
    <col min="7430" max="7430" width="4.5703125" style="1" bestFit="1" customWidth="1"/>
    <col min="7431" max="7431" width="4" style="1" bestFit="1" customWidth="1"/>
    <col min="7432" max="7433" width="5.7109375" style="1" bestFit="1" customWidth="1"/>
    <col min="7434" max="7434" width="3.5703125" style="1" customWidth="1"/>
    <col min="7435" max="7442" width="5.7109375" style="1" bestFit="1" customWidth="1"/>
    <col min="7443" max="7443" width="5.28515625" style="1" bestFit="1" customWidth="1"/>
    <col min="7444" max="7444" width="2.42578125" style="1" customWidth="1"/>
    <col min="7445" max="7445" width="5.5703125" style="1" bestFit="1" customWidth="1"/>
    <col min="7446" max="7449" width="4.85546875" style="1" bestFit="1" customWidth="1"/>
    <col min="7450" max="7451" width="4" style="1" bestFit="1" customWidth="1"/>
    <col min="7452" max="7680" width="9.140625" style="1"/>
    <col min="7681" max="7681" width="11.85546875" style="1" bestFit="1" customWidth="1"/>
    <col min="7682" max="7682" width="22.5703125" style="1" bestFit="1" customWidth="1"/>
    <col min="7683" max="7684" width="4" style="1" bestFit="1" customWidth="1"/>
    <col min="7685" max="7685" width="4.85546875" style="1" bestFit="1" customWidth="1"/>
    <col min="7686" max="7686" width="4.5703125" style="1" bestFit="1" customWidth="1"/>
    <col min="7687" max="7687" width="4" style="1" bestFit="1" customWidth="1"/>
    <col min="7688" max="7689" width="5.7109375" style="1" bestFit="1" customWidth="1"/>
    <col min="7690" max="7690" width="3.5703125" style="1" customWidth="1"/>
    <col min="7691" max="7698" width="5.7109375" style="1" bestFit="1" customWidth="1"/>
    <col min="7699" max="7699" width="5.28515625" style="1" bestFit="1" customWidth="1"/>
    <col min="7700" max="7700" width="2.42578125" style="1" customWidth="1"/>
    <col min="7701" max="7701" width="5.5703125" style="1" bestFit="1" customWidth="1"/>
    <col min="7702" max="7705" width="4.85546875" style="1" bestFit="1" customWidth="1"/>
    <col min="7706" max="7707" width="4" style="1" bestFit="1" customWidth="1"/>
    <col min="7708" max="7936" width="9.140625" style="1"/>
    <col min="7937" max="7937" width="11.85546875" style="1" bestFit="1" customWidth="1"/>
    <col min="7938" max="7938" width="22.5703125" style="1" bestFit="1" customWidth="1"/>
    <col min="7939" max="7940" width="4" style="1" bestFit="1" customWidth="1"/>
    <col min="7941" max="7941" width="4.85546875" style="1" bestFit="1" customWidth="1"/>
    <col min="7942" max="7942" width="4.5703125" style="1" bestFit="1" customWidth="1"/>
    <col min="7943" max="7943" width="4" style="1" bestFit="1" customWidth="1"/>
    <col min="7944" max="7945" width="5.7109375" style="1" bestFit="1" customWidth="1"/>
    <col min="7946" max="7946" width="3.5703125" style="1" customWidth="1"/>
    <col min="7947" max="7954" width="5.7109375" style="1" bestFit="1" customWidth="1"/>
    <col min="7955" max="7955" width="5.28515625" style="1" bestFit="1" customWidth="1"/>
    <col min="7956" max="7956" width="2.42578125" style="1" customWidth="1"/>
    <col min="7957" max="7957" width="5.5703125" style="1" bestFit="1" customWidth="1"/>
    <col min="7958" max="7961" width="4.85546875" style="1" bestFit="1" customWidth="1"/>
    <col min="7962" max="7963" width="4" style="1" bestFit="1" customWidth="1"/>
    <col min="7964" max="8192" width="9.140625" style="1"/>
    <col min="8193" max="8193" width="11.85546875" style="1" bestFit="1" customWidth="1"/>
    <col min="8194" max="8194" width="22.5703125" style="1" bestFit="1" customWidth="1"/>
    <col min="8195" max="8196" width="4" style="1" bestFit="1" customWidth="1"/>
    <col min="8197" max="8197" width="4.85546875" style="1" bestFit="1" customWidth="1"/>
    <col min="8198" max="8198" width="4.5703125" style="1" bestFit="1" customWidth="1"/>
    <col min="8199" max="8199" width="4" style="1" bestFit="1" customWidth="1"/>
    <col min="8200" max="8201" width="5.7109375" style="1" bestFit="1" customWidth="1"/>
    <col min="8202" max="8202" width="3.5703125" style="1" customWidth="1"/>
    <col min="8203" max="8210" width="5.7109375" style="1" bestFit="1" customWidth="1"/>
    <col min="8211" max="8211" width="5.28515625" style="1" bestFit="1" customWidth="1"/>
    <col min="8212" max="8212" width="2.42578125" style="1" customWidth="1"/>
    <col min="8213" max="8213" width="5.5703125" style="1" bestFit="1" customWidth="1"/>
    <col min="8214" max="8217" width="4.85546875" style="1" bestFit="1" customWidth="1"/>
    <col min="8218" max="8219" width="4" style="1" bestFit="1" customWidth="1"/>
    <col min="8220" max="8448" width="9.140625" style="1"/>
    <col min="8449" max="8449" width="11.85546875" style="1" bestFit="1" customWidth="1"/>
    <col min="8450" max="8450" width="22.5703125" style="1" bestFit="1" customWidth="1"/>
    <col min="8451" max="8452" width="4" style="1" bestFit="1" customWidth="1"/>
    <col min="8453" max="8453" width="4.85546875" style="1" bestFit="1" customWidth="1"/>
    <col min="8454" max="8454" width="4.5703125" style="1" bestFit="1" customWidth="1"/>
    <col min="8455" max="8455" width="4" style="1" bestFit="1" customWidth="1"/>
    <col min="8456" max="8457" width="5.7109375" style="1" bestFit="1" customWidth="1"/>
    <col min="8458" max="8458" width="3.5703125" style="1" customWidth="1"/>
    <col min="8459" max="8466" width="5.7109375" style="1" bestFit="1" customWidth="1"/>
    <col min="8467" max="8467" width="5.28515625" style="1" bestFit="1" customWidth="1"/>
    <col min="8468" max="8468" width="2.42578125" style="1" customWidth="1"/>
    <col min="8469" max="8469" width="5.5703125" style="1" bestFit="1" customWidth="1"/>
    <col min="8470" max="8473" width="4.85546875" style="1" bestFit="1" customWidth="1"/>
    <col min="8474" max="8475" width="4" style="1" bestFit="1" customWidth="1"/>
    <col min="8476" max="8704" width="9.140625" style="1"/>
    <col min="8705" max="8705" width="11.85546875" style="1" bestFit="1" customWidth="1"/>
    <col min="8706" max="8706" width="22.5703125" style="1" bestFit="1" customWidth="1"/>
    <col min="8707" max="8708" width="4" style="1" bestFit="1" customWidth="1"/>
    <col min="8709" max="8709" width="4.85546875" style="1" bestFit="1" customWidth="1"/>
    <col min="8710" max="8710" width="4.5703125" style="1" bestFit="1" customWidth="1"/>
    <col min="8711" max="8711" width="4" style="1" bestFit="1" customWidth="1"/>
    <col min="8712" max="8713" width="5.7109375" style="1" bestFit="1" customWidth="1"/>
    <col min="8714" max="8714" width="3.5703125" style="1" customWidth="1"/>
    <col min="8715" max="8722" width="5.7109375" style="1" bestFit="1" customWidth="1"/>
    <col min="8723" max="8723" width="5.28515625" style="1" bestFit="1" customWidth="1"/>
    <col min="8724" max="8724" width="2.42578125" style="1" customWidth="1"/>
    <col min="8725" max="8725" width="5.5703125" style="1" bestFit="1" customWidth="1"/>
    <col min="8726" max="8729" width="4.85546875" style="1" bestFit="1" customWidth="1"/>
    <col min="8730" max="8731" width="4" style="1" bestFit="1" customWidth="1"/>
    <col min="8732" max="8960" width="9.140625" style="1"/>
    <col min="8961" max="8961" width="11.85546875" style="1" bestFit="1" customWidth="1"/>
    <col min="8962" max="8962" width="22.5703125" style="1" bestFit="1" customWidth="1"/>
    <col min="8963" max="8964" width="4" style="1" bestFit="1" customWidth="1"/>
    <col min="8965" max="8965" width="4.85546875" style="1" bestFit="1" customWidth="1"/>
    <col min="8966" max="8966" width="4.5703125" style="1" bestFit="1" customWidth="1"/>
    <col min="8967" max="8967" width="4" style="1" bestFit="1" customWidth="1"/>
    <col min="8968" max="8969" width="5.7109375" style="1" bestFit="1" customWidth="1"/>
    <col min="8970" max="8970" width="3.5703125" style="1" customWidth="1"/>
    <col min="8971" max="8978" width="5.7109375" style="1" bestFit="1" customWidth="1"/>
    <col min="8979" max="8979" width="5.28515625" style="1" bestFit="1" customWidth="1"/>
    <col min="8980" max="8980" width="2.42578125" style="1" customWidth="1"/>
    <col min="8981" max="8981" width="5.5703125" style="1" bestFit="1" customWidth="1"/>
    <col min="8982" max="8985" width="4.85546875" style="1" bestFit="1" customWidth="1"/>
    <col min="8986" max="8987" width="4" style="1" bestFit="1" customWidth="1"/>
    <col min="8988" max="9216" width="9.140625" style="1"/>
    <col min="9217" max="9217" width="11.85546875" style="1" bestFit="1" customWidth="1"/>
    <col min="9218" max="9218" width="22.5703125" style="1" bestFit="1" customWidth="1"/>
    <col min="9219" max="9220" width="4" style="1" bestFit="1" customWidth="1"/>
    <col min="9221" max="9221" width="4.85546875" style="1" bestFit="1" customWidth="1"/>
    <col min="9222" max="9222" width="4.5703125" style="1" bestFit="1" customWidth="1"/>
    <col min="9223" max="9223" width="4" style="1" bestFit="1" customWidth="1"/>
    <col min="9224" max="9225" width="5.7109375" style="1" bestFit="1" customWidth="1"/>
    <col min="9226" max="9226" width="3.5703125" style="1" customWidth="1"/>
    <col min="9227" max="9234" width="5.7109375" style="1" bestFit="1" customWidth="1"/>
    <col min="9235" max="9235" width="5.28515625" style="1" bestFit="1" customWidth="1"/>
    <col min="9236" max="9236" width="2.42578125" style="1" customWidth="1"/>
    <col min="9237" max="9237" width="5.5703125" style="1" bestFit="1" customWidth="1"/>
    <col min="9238" max="9241" width="4.85546875" style="1" bestFit="1" customWidth="1"/>
    <col min="9242" max="9243" width="4" style="1" bestFit="1" customWidth="1"/>
    <col min="9244" max="9472" width="9.140625" style="1"/>
    <col min="9473" max="9473" width="11.85546875" style="1" bestFit="1" customWidth="1"/>
    <col min="9474" max="9474" width="22.5703125" style="1" bestFit="1" customWidth="1"/>
    <col min="9475" max="9476" width="4" style="1" bestFit="1" customWidth="1"/>
    <col min="9477" max="9477" width="4.85546875" style="1" bestFit="1" customWidth="1"/>
    <col min="9478" max="9478" width="4.5703125" style="1" bestFit="1" customWidth="1"/>
    <col min="9479" max="9479" width="4" style="1" bestFit="1" customWidth="1"/>
    <col min="9480" max="9481" width="5.7109375" style="1" bestFit="1" customWidth="1"/>
    <col min="9482" max="9482" width="3.5703125" style="1" customWidth="1"/>
    <col min="9483" max="9490" width="5.7109375" style="1" bestFit="1" customWidth="1"/>
    <col min="9491" max="9491" width="5.28515625" style="1" bestFit="1" customWidth="1"/>
    <col min="9492" max="9492" width="2.42578125" style="1" customWidth="1"/>
    <col min="9493" max="9493" width="5.5703125" style="1" bestFit="1" customWidth="1"/>
    <col min="9494" max="9497" width="4.85546875" style="1" bestFit="1" customWidth="1"/>
    <col min="9498" max="9499" width="4" style="1" bestFit="1" customWidth="1"/>
    <col min="9500" max="9728" width="9.140625" style="1"/>
    <col min="9729" max="9729" width="11.85546875" style="1" bestFit="1" customWidth="1"/>
    <col min="9730" max="9730" width="22.5703125" style="1" bestFit="1" customWidth="1"/>
    <col min="9731" max="9732" width="4" style="1" bestFit="1" customWidth="1"/>
    <col min="9733" max="9733" width="4.85546875" style="1" bestFit="1" customWidth="1"/>
    <col min="9734" max="9734" width="4.5703125" style="1" bestFit="1" customWidth="1"/>
    <col min="9735" max="9735" width="4" style="1" bestFit="1" customWidth="1"/>
    <col min="9736" max="9737" width="5.7109375" style="1" bestFit="1" customWidth="1"/>
    <col min="9738" max="9738" width="3.5703125" style="1" customWidth="1"/>
    <col min="9739" max="9746" width="5.7109375" style="1" bestFit="1" customWidth="1"/>
    <col min="9747" max="9747" width="5.28515625" style="1" bestFit="1" customWidth="1"/>
    <col min="9748" max="9748" width="2.42578125" style="1" customWidth="1"/>
    <col min="9749" max="9749" width="5.5703125" style="1" bestFit="1" customWidth="1"/>
    <col min="9750" max="9753" width="4.85546875" style="1" bestFit="1" customWidth="1"/>
    <col min="9754" max="9755" width="4" style="1" bestFit="1" customWidth="1"/>
    <col min="9756" max="9984" width="9.140625" style="1"/>
    <col min="9985" max="9985" width="11.85546875" style="1" bestFit="1" customWidth="1"/>
    <col min="9986" max="9986" width="22.5703125" style="1" bestFit="1" customWidth="1"/>
    <col min="9987" max="9988" width="4" style="1" bestFit="1" customWidth="1"/>
    <col min="9989" max="9989" width="4.85546875" style="1" bestFit="1" customWidth="1"/>
    <col min="9990" max="9990" width="4.5703125" style="1" bestFit="1" customWidth="1"/>
    <col min="9991" max="9991" width="4" style="1" bestFit="1" customWidth="1"/>
    <col min="9992" max="9993" width="5.7109375" style="1" bestFit="1" customWidth="1"/>
    <col min="9994" max="9994" width="3.5703125" style="1" customWidth="1"/>
    <col min="9995" max="10002" width="5.7109375" style="1" bestFit="1" customWidth="1"/>
    <col min="10003" max="10003" width="5.28515625" style="1" bestFit="1" customWidth="1"/>
    <col min="10004" max="10004" width="2.42578125" style="1" customWidth="1"/>
    <col min="10005" max="10005" width="5.5703125" style="1" bestFit="1" customWidth="1"/>
    <col min="10006" max="10009" width="4.85546875" style="1" bestFit="1" customWidth="1"/>
    <col min="10010" max="10011" width="4" style="1" bestFit="1" customWidth="1"/>
    <col min="10012" max="10240" width="9.140625" style="1"/>
    <col min="10241" max="10241" width="11.85546875" style="1" bestFit="1" customWidth="1"/>
    <col min="10242" max="10242" width="22.5703125" style="1" bestFit="1" customWidth="1"/>
    <col min="10243" max="10244" width="4" style="1" bestFit="1" customWidth="1"/>
    <col min="10245" max="10245" width="4.85546875" style="1" bestFit="1" customWidth="1"/>
    <col min="10246" max="10246" width="4.5703125" style="1" bestFit="1" customWidth="1"/>
    <col min="10247" max="10247" width="4" style="1" bestFit="1" customWidth="1"/>
    <col min="10248" max="10249" width="5.7109375" style="1" bestFit="1" customWidth="1"/>
    <col min="10250" max="10250" width="3.5703125" style="1" customWidth="1"/>
    <col min="10251" max="10258" width="5.7109375" style="1" bestFit="1" customWidth="1"/>
    <col min="10259" max="10259" width="5.28515625" style="1" bestFit="1" customWidth="1"/>
    <col min="10260" max="10260" width="2.42578125" style="1" customWidth="1"/>
    <col min="10261" max="10261" width="5.5703125" style="1" bestFit="1" customWidth="1"/>
    <col min="10262" max="10265" width="4.85546875" style="1" bestFit="1" customWidth="1"/>
    <col min="10266" max="10267" width="4" style="1" bestFit="1" customWidth="1"/>
    <col min="10268" max="10496" width="9.140625" style="1"/>
    <col min="10497" max="10497" width="11.85546875" style="1" bestFit="1" customWidth="1"/>
    <col min="10498" max="10498" width="22.5703125" style="1" bestFit="1" customWidth="1"/>
    <col min="10499" max="10500" width="4" style="1" bestFit="1" customWidth="1"/>
    <col min="10501" max="10501" width="4.85546875" style="1" bestFit="1" customWidth="1"/>
    <col min="10502" max="10502" width="4.5703125" style="1" bestFit="1" customWidth="1"/>
    <col min="10503" max="10503" width="4" style="1" bestFit="1" customWidth="1"/>
    <col min="10504" max="10505" width="5.7109375" style="1" bestFit="1" customWidth="1"/>
    <col min="10506" max="10506" width="3.5703125" style="1" customWidth="1"/>
    <col min="10507" max="10514" width="5.7109375" style="1" bestFit="1" customWidth="1"/>
    <col min="10515" max="10515" width="5.28515625" style="1" bestFit="1" customWidth="1"/>
    <col min="10516" max="10516" width="2.42578125" style="1" customWidth="1"/>
    <col min="10517" max="10517" width="5.5703125" style="1" bestFit="1" customWidth="1"/>
    <col min="10518" max="10521" width="4.85546875" style="1" bestFit="1" customWidth="1"/>
    <col min="10522" max="10523" width="4" style="1" bestFit="1" customWidth="1"/>
    <col min="10524" max="10752" width="9.140625" style="1"/>
    <col min="10753" max="10753" width="11.85546875" style="1" bestFit="1" customWidth="1"/>
    <col min="10754" max="10754" width="22.5703125" style="1" bestFit="1" customWidth="1"/>
    <col min="10755" max="10756" width="4" style="1" bestFit="1" customWidth="1"/>
    <col min="10757" max="10757" width="4.85546875" style="1" bestFit="1" customWidth="1"/>
    <col min="10758" max="10758" width="4.5703125" style="1" bestFit="1" customWidth="1"/>
    <col min="10759" max="10759" width="4" style="1" bestFit="1" customWidth="1"/>
    <col min="10760" max="10761" width="5.7109375" style="1" bestFit="1" customWidth="1"/>
    <col min="10762" max="10762" width="3.5703125" style="1" customWidth="1"/>
    <col min="10763" max="10770" width="5.7109375" style="1" bestFit="1" customWidth="1"/>
    <col min="10771" max="10771" width="5.28515625" style="1" bestFit="1" customWidth="1"/>
    <col min="10772" max="10772" width="2.42578125" style="1" customWidth="1"/>
    <col min="10773" max="10773" width="5.5703125" style="1" bestFit="1" customWidth="1"/>
    <col min="10774" max="10777" width="4.85546875" style="1" bestFit="1" customWidth="1"/>
    <col min="10778" max="10779" width="4" style="1" bestFit="1" customWidth="1"/>
    <col min="10780" max="11008" width="9.140625" style="1"/>
    <col min="11009" max="11009" width="11.85546875" style="1" bestFit="1" customWidth="1"/>
    <col min="11010" max="11010" width="22.5703125" style="1" bestFit="1" customWidth="1"/>
    <col min="11011" max="11012" width="4" style="1" bestFit="1" customWidth="1"/>
    <col min="11013" max="11013" width="4.85546875" style="1" bestFit="1" customWidth="1"/>
    <col min="11014" max="11014" width="4.5703125" style="1" bestFit="1" customWidth="1"/>
    <col min="11015" max="11015" width="4" style="1" bestFit="1" customWidth="1"/>
    <col min="11016" max="11017" width="5.7109375" style="1" bestFit="1" customWidth="1"/>
    <col min="11018" max="11018" width="3.5703125" style="1" customWidth="1"/>
    <col min="11019" max="11026" width="5.7109375" style="1" bestFit="1" customWidth="1"/>
    <col min="11027" max="11027" width="5.28515625" style="1" bestFit="1" customWidth="1"/>
    <col min="11028" max="11028" width="2.42578125" style="1" customWidth="1"/>
    <col min="11029" max="11029" width="5.5703125" style="1" bestFit="1" customWidth="1"/>
    <col min="11030" max="11033" width="4.85546875" style="1" bestFit="1" customWidth="1"/>
    <col min="11034" max="11035" width="4" style="1" bestFit="1" customWidth="1"/>
    <col min="11036" max="11264" width="9.140625" style="1"/>
    <col min="11265" max="11265" width="11.85546875" style="1" bestFit="1" customWidth="1"/>
    <col min="11266" max="11266" width="22.5703125" style="1" bestFit="1" customWidth="1"/>
    <col min="11267" max="11268" width="4" style="1" bestFit="1" customWidth="1"/>
    <col min="11269" max="11269" width="4.85546875" style="1" bestFit="1" customWidth="1"/>
    <col min="11270" max="11270" width="4.5703125" style="1" bestFit="1" customWidth="1"/>
    <col min="11271" max="11271" width="4" style="1" bestFit="1" customWidth="1"/>
    <col min="11272" max="11273" width="5.7109375" style="1" bestFit="1" customWidth="1"/>
    <col min="11274" max="11274" width="3.5703125" style="1" customWidth="1"/>
    <col min="11275" max="11282" width="5.7109375" style="1" bestFit="1" customWidth="1"/>
    <col min="11283" max="11283" width="5.28515625" style="1" bestFit="1" customWidth="1"/>
    <col min="11284" max="11284" width="2.42578125" style="1" customWidth="1"/>
    <col min="11285" max="11285" width="5.5703125" style="1" bestFit="1" customWidth="1"/>
    <col min="11286" max="11289" width="4.85546875" style="1" bestFit="1" customWidth="1"/>
    <col min="11290" max="11291" width="4" style="1" bestFit="1" customWidth="1"/>
    <col min="11292" max="11520" width="9.140625" style="1"/>
    <col min="11521" max="11521" width="11.85546875" style="1" bestFit="1" customWidth="1"/>
    <col min="11522" max="11522" width="22.5703125" style="1" bestFit="1" customWidth="1"/>
    <col min="11523" max="11524" width="4" style="1" bestFit="1" customWidth="1"/>
    <col min="11525" max="11525" width="4.85546875" style="1" bestFit="1" customWidth="1"/>
    <col min="11526" max="11526" width="4.5703125" style="1" bestFit="1" customWidth="1"/>
    <col min="11527" max="11527" width="4" style="1" bestFit="1" customWidth="1"/>
    <col min="11528" max="11529" width="5.7109375" style="1" bestFit="1" customWidth="1"/>
    <col min="11530" max="11530" width="3.5703125" style="1" customWidth="1"/>
    <col min="11531" max="11538" width="5.7109375" style="1" bestFit="1" customWidth="1"/>
    <col min="11539" max="11539" width="5.28515625" style="1" bestFit="1" customWidth="1"/>
    <col min="11540" max="11540" width="2.42578125" style="1" customWidth="1"/>
    <col min="11541" max="11541" width="5.5703125" style="1" bestFit="1" customWidth="1"/>
    <col min="11542" max="11545" width="4.85546875" style="1" bestFit="1" customWidth="1"/>
    <col min="11546" max="11547" width="4" style="1" bestFit="1" customWidth="1"/>
    <col min="11548" max="11776" width="9.140625" style="1"/>
    <col min="11777" max="11777" width="11.85546875" style="1" bestFit="1" customWidth="1"/>
    <col min="11778" max="11778" width="22.5703125" style="1" bestFit="1" customWidth="1"/>
    <col min="11779" max="11780" width="4" style="1" bestFit="1" customWidth="1"/>
    <col min="11781" max="11781" width="4.85546875" style="1" bestFit="1" customWidth="1"/>
    <col min="11782" max="11782" width="4.5703125" style="1" bestFit="1" customWidth="1"/>
    <col min="11783" max="11783" width="4" style="1" bestFit="1" customWidth="1"/>
    <col min="11784" max="11785" width="5.7109375" style="1" bestFit="1" customWidth="1"/>
    <col min="11786" max="11786" width="3.5703125" style="1" customWidth="1"/>
    <col min="11787" max="11794" width="5.7109375" style="1" bestFit="1" customWidth="1"/>
    <col min="11795" max="11795" width="5.28515625" style="1" bestFit="1" customWidth="1"/>
    <col min="11796" max="11796" width="2.42578125" style="1" customWidth="1"/>
    <col min="11797" max="11797" width="5.5703125" style="1" bestFit="1" customWidth="1"/>
    <col min="11798" max="11801" width="4.85546875" style="1" bestFit="1" customWidth="1"/>
    <col min="11802" max="11803" width="4" style="1" bestFit="1" customWidth="1"/>
    <col min="11804" max="12032" width="9.140625" style="1"/>
    <col min="12033" max="12033" width="11.85546875" style="1" bestFit="1" customWidth="1"/>
    <col min="12034" max="12034" width="22.5703125" style="1" bestFit="1" customWidth="1"/>
    <col min="12035" max="12036" width="4" style="1" bestFit="1" customWidth="1"/>
    <col min="12037" max="12037" width="4.85546875" style="1" bestFit="1" customWidth="1"/>
    <col min="12038" max="12038" width="4.5703125" style="1" bestFit="1" customWidth="1"/>
    <col min="12039" max="12039" width="4" style="1" bestFit="1" customWidth="1"/>
    <col min="12040" max="12041" width="5.7109375" style="1" bestFit="1" customWidth="1"/>
    <col min="12042" max="12042" width="3.5703125" style="1" customWidth="1"/>
    <col min="12043" max="12050" width="5.7109375" style="1" bestFit="1" customWidth="1"/>
    <col min="12051" max="12051" width="5.28515625" style="1" bestFit="1" customWidth="1"/>
    <col min="12052" max="12052" width="2.42578125" style="1" customWidth="1"/>
    <col min="12053" max="12053" width="5.5703125" style="1" bestFit="1" customWidth="1"/>
    <col min="12054" max="12057" width="4.85546875" style="1" bestFit="1" customWidth="1"/>
    <col min="12058" max="12059" width="4" style="1" bestFit="1" customWidth="1"/>
    <col min="12060" max="12288" width="9.140625" style="1"/>
    <col min="12289" max="12289" width="11.85546875" style="1" bestFit="1" customWidth="1"/>
    <col min="12290" max="12290" width="22.5703125" style="1" bestFit="1" customWidth="1"/>
    <col min="12291" max="12292" width="4" style="1" bestFit="1" customWidth="1"/>
    <col min="12293" max="12293" width="4.85546875" style="1" bestFit="1" customWidth="1"/>
    <col min="12294" max="12294" width="4.5703125" style="1" bestFit="1" customWidth="1"/>
    <col min="12295" max="12295" width="4" style="1" bestFit="1" customWidth="1"/>
    <col min="12296" max="12297" width="5.7109375" style="1" bestFit="1" customWidth="1"/>
    <col min="12298" max="12298" width="3.5703125" style="1" customWidth="1"/>
    <col min="12299" max="12306" width="5.7109375" style="1" bestFit="1" customWidth="1"/>
    <col min="12307" max="12307" width="5.28515625" style="1" bestFit="1" customWidth="1"/>
    <col min="12308" max="12308" width="2.42578125" style="1" customWidth="1"/>
    <col min="12309" max="12309" width="5.5703125" style="1" bestFit="1" customWidth="1"/>
    <col min="12310" max="12313" width="4.85546875" style="1" bestFit="1" customWidth="1"/>
    <col min="12314" max="12315" width="4" style="1" bestFit="1" customWidth="1"/>
    <col min="12316" max="12544" width="9.140625" style="1"/>
    <col min="12545" max="12545" width="11.85546875" style="1" bestFit="1" customWidth="1"/>
    <col min="12546" max="12546" width="22.5703125" style="1" bestFit="1" customWidth="1"/>
    <col min="12547" max="12548" width="4" style="1" bestFit="1" customWidth="1"/>
    <col min="12549" max="12549" width="4.85546875" style="1" bestFit="1" customWidth="1"/>
    <col min="12550" max="12550" width="4.5703125" style="1" bestFit="1" customWidth="1"/>
    <col min="12551" max="12551" width="4" style="1" bestFit="1" customWidth="1"/>
    <col min="12552" max="12553" width="5.7109375" style="1" bestFit="1" customWidth="1"/>
    <col min="12554" max="12554" width="3.5703125" style="1" customWidth="1"/>
    <col min="12555" max="12562" width="5.7109375" style="1" bestFit="1" customWidth="1"/>
    <col min="12563" max="12563" width="5.28515625" style="1" bestFit="1" customWidth="1"/>
    <col min="12564" max="12564" width="2.42578125" style="1" customWidth="1"/>
    <col min="12565" max="12565" width="5.5703125" style="1" bestFit="1" customWidth="1"/>
    <col min="12566" max="12569" width="4.85546875" style="1" bestFit="1" customWidth="1"/>
    <col min="12570" max="12571" width="4" style="1" bestFit="1" customWidth="1"/>
    <col min="12572" max="12800" width="9.140625" style="1"/>
    <col min="12801" max="12801" width="11.85546875" style="1" bestFit="1" customWidth="1"/>
    <col min="12802" max="12802" width="22.5703125" style="1" bestFit="1" customWidth="1"/>
    <col min="12803" max="12804" width="4" style="1" bestFit="1" customWidth="1"/>
    <col min="12805" max="12805" width="4.85546875" style="1" bestFit="1" customWidth="1"/>
    <col min="12806" max="12806" width="4.5703125" style="1" bestFit="1" customWidth="1"/>
    <col min="12807" max="12807" width="4" style="1" bestFit="1" customWidth="1"/>
    <col min="12808" max="12809" width="5.7109375" style="1" bestFit="1" customWidth="1"/>
    <col min="12810" max="12810" width="3.5703125" style="1" customWidth="1"/>
    <col min="12811" max="12818" width="5.7109375" style="1" bestFit="1" customWidth="1"/>
    <col min="12819" max="12819" width="5.28515625" style="1" bestFit="1" customWidth="1"/>
    <col min="12820" max="12820" width="2.42578125" style="1" customWidth="1"/>
    <col min="12821" max="12821" width="5.5703125" style="1" bestFit="1" customWidth="1"/>
    <col min="12822" max="12825" width="4.85546875" style="1" bestFit="1" customWidth="1"/>
    <col min="12826" max="12827" width="4" style="1" bestFit="1" customWidth="1"/>
    <col min="12828" max="13056" width="9.140625" style="1"/>
    <col min="13057" max="13057" width="11.85546875" style="1" bestFit="1" customWidth="1"/>
    <col min="13058" max="13058" width="22.5703125" style="1" bestFit="1" customWidth="1"/>
    <col min="13059" max="13060" width="4" style="1" bestFit="1" customWidth="1"/>
    <col min="13061" max="13061" width="4.85546875" style="1" bestFit="1" customWidth="1"/>
    <col min="13062" max="13062" width="4.5703125" style="1" bestFit="1" customWidth="1"/>
    <col min="13063" max="13063" width="4" style="1" bestFit="1" customWidth="1"/>
    <col min="13064" max="13065" width="5.7109375" style="1" bestFit="1" customWidth="1"/>
    <col min="13066" max="13066" width="3.5703125" style="1" customWidth="1"/>
    <col min="13067" max="13074" width="5.7109375" style="1" bestFit="1" customWidth="1"/>
    <col min="13075" max="13075" width="5.28515625" style="1" bestFit="1" customWidth="1"/>
    <col min="13076" max="13076" width="2.42578125" style="1" customWidth="1"/>
    <col min="13077" max="13077" width="5.5703125" style="1" bestFit="1" customWidth="1"/>
    <col min="13078" max="13081" width="4.85546875" style="1" bestFit="1" customWidth="1"/>
    <col min="13082" max="13083" width="4" style="1" bestFit="1" customWidth="1"/>
    <col min="13084" max="13312" width="9.140625" style="1"/>
    <col min="13313" max="13313" width="11.85546875" style="1" bestFit="1" customWidth="1"/>
    <col min="13314" max="13314" width="22.5703125" style="1" bestFit="1" customWidth="1"/>
    <col min="13315" max="13316" width="4" style="1" bestFit="1" customWidth="1"/>
    <col min="13317" max="13317" width="4.85546875" style="1" bestFit="1" customWidth="1"/>
    <col min="13318" max="13318" width="4.5703125" style="1" bestFit="1" customWidth="1"/>
    <col min="13319" max="13319" width="4" style="1" bestFit="1" customWidth="1"/>
    <col min="13320" max="13321" width="5.7109375" style="1" bestFit="1" customWidth="1"/>
    <col min="13322" max="13322" width="3.5703125" style="1" customWidth="1"/>
    <col min="13323" max="13330" width="5.7109375" style="1" bestFit="1" customWidth="1"/>
    <col min="13331" max="13331" width="5.28515625" style="1" bestFit="1" customWidth="1"/>
    <col min="13332" max="13332" width="2.42578125" style="1" customWidth="1"/>
    <col min="13333" max="13333" width="5.5703125" style="1" bestFit="1" customWidth="1"/>
    <col min="13334" max="13337" width="4.85546875" style="1" bestFit="1" customWidth="1"/>
    <col min="13338" max="13339" width="4" style="1" bestFit="1" customWidth="1"/>
    <col min="13340" max="13568" width="9.140625" style="1"/>
    <col min="13569" max="13569" width="11.85546875" style="1" bestFit="1" customWidth="1"/>
    <col min="13570" max="13570" width="22.5703125" style="1" bestFit="1" customWidth="1"/>
    <col min="13571" max="13572" width="4" style="1" bestFit="1" customWidth="1"/>
    <col min="13573" max="13573" width="4.85546875" style="1" bestFit="1" customWidth="1"/>
    <col min="13574" max="13574" width="4.5703125" style="1" bestFit="1" customWidth="1"/>
    <col min="13575" max="13575" width="4" style="1" bestFit="1" customWidth="1"/>
    <col min="13576" max="13577" width="5.7109375" style="1" bestFit="1" customWidth="1"/>
    <col min="13578" max="13578" width="3.5703125" style="1" customWidth="1"/>
    <col min="13579" max="13586" width="5.7109375" style="1" bestFit="1" customWidth="1"/>
    <col min="13587" max="13587" width="5.28515625" style="1" bestFit="1" customWidth="1"/>
    <col min="13588" max="13588" width="2.42578125" style="1" customWidth="1"/>
    <col min="13589" max="13589" width="5.5703125" style="1" bestFit="1" customWidth="1"/>
    <col min="13590" max="13593" width="4.85546875" style="1" bestFit="1" customWidth="1"/>
    <col min="13594" max="13595" width="4" style="1" bestFit="1" customWidth="1"/>
    <col min="13596" max="13824" width="9.140625" style="1"/>
    <col min="13825" max="13825" width="11.85546875" style="1" bestFit="1" customWidth="1"/>
    <col min="13826" max="13826" width="22.5703125" style="1" bestFit="1" customWidth="1"/>
    <col min="13827" max="13828" width="4" style="1" bestFit="1" customWidth="1"/>
    <col min="13829" max="13829" width="4.85546875" style="1" bestFit="1" customWidth="1"/>
    <col min="13830" max="13830" width="4.5703125" style="1" bestFit="1" customWidth="1"/>
    <col min="13831" max="13831" width="4" style="1" bestFit="1" customWidth="1"/>
    <col min="13832" max="13833" width="5.7109375" style="1" bestFit="1" customWidth="1"/>
    <col min="13834" max="13834" width="3.5703125" style="1" customWidth="1"/>
    <col min="13835" max="13842" width="5.7109375" style="1" bestFit="1" customWidth="1"/>
    <col min="13843" max="13843" width="5.28515625" style="1" bestFit="1" customWidth="1"/>
    <col min="13844" max="13844" width="2.42578125" style="1" customWidth="1"/>
    <col min="13845" max="13845" width="5.5703125" style="1" bestFit="1" customWidth="1"/>
    <col min="13846" max="13849" width="4.85546875" style="1" bestFit="1" customWidth="1"/>
    <col min="13850" max="13851" width="4" style="1" bestFit="1" customWidth="1"/>
    <col min="13852" max="14080" width="9.140625" style="1"/>
    <col min="14081" max="14081" width="11.85546875" style="1" bestFit="1" customWidth="1"/>
    <col min="14082" max="14082" width="22.5703125" style="1" bestFit="1" customWidth="1"/>
    <col min="14083" max="14084" width="4" style="1" bestFit="1" customWidth="1"/>
    <col min="14085" max="14085" width="4.85546875" style="1" bestFit="1" customWidth="1"/>
    <col min="14086" max="14086" width="4.5703125" style="1" bestFit="1" customWidth="1"/>
    <col min="14087" max="14087" width="4" style="1" bestFit="1" customWidth="1"/>
    <col min="14088" max="14089" width="5.7109375" style="1" bestFit="1" customWidth="1"/>
    <col min="14090" max="14090" width="3.5703125" style="1" customWidth="1"/>
    <col min="14091" max="14098" width="5.7109375" style="1" bestFit="1" customWidth="1"/>
    <col min="14099" max="14099" width="5.28515625" style="1" bestFit="1" customWidth="1"/>
    <col min="14100" max="14100" width="2.42578125" style="1" customWidth="1"/>
    <col min="14101" max="14101" width="5.5703125" style="1" bestFit="1" customWidth="1"/>
    <col min="14102" max="14105" width="4.85546875" style="1" bestFit="1" customWidth="1"/>
    <col min="14106" max="14107" width="4" style="1" bestFit="1" customWidth="1"/>
    <col min="14108" max="14336" width="9.140625" style="1"/>
    <col min="14337" max="14337" width="11.85546875" style="1" bestFit="1" customWidth="1"/>
    <col min="14338" max="14338" width="22.5703125" style="1" bestFit="1" customWidth="1"/>
    <col min="14339" max="14340" width="4" style="1" bestFit="1" customWidth="1"/>
    <col min="14341" max="14341" width="4.85546875" style="1" bestFit="1" customWidth="1"/>
    <col min="14342" max="14342" width="4.5703125" style="1" bestFit="1" customWidth="1"/>
    <col min="14343" max="14343" width="4" style="1" bestFit="1" customWidth="1"/>
    <col min="14344" max="14345" width="5.7109375" style="1" bestFit="1" customWidth="1"/>
    <col min="14346" max="14346" width="3.5703125" style="1" customWidth="1"/>
    <col min="14347" max="14354" width="5.7109375" style="1" bestFit="1" customWidth="1"/>
    <col min="14355" max="14355" width="5.28515625" style="1" bestFit="1" customWidth="1"/>
    <col min="14356" max="14356" width="2.42578125" style="1" customWidth="1"/>
    <col min="14357" max="14357" width="5.5703125" style="1" bestFit="1" customWidth="1"/>
    <col min="14358" max="14361" width="4.85546875" style="1" bestFit="1" customWidth="1"/>
    <col min="14362" max="14363" width="4" style="1" bestFit="1" customWidth="1"/>
    <col min="14364" max="14592" width="9.140625" style="1"/>
    <col min="14593" max="14593" width="11.85546875" style="1" bestFit="1" customWidth="1"/>
    <col min="14594" max="14594" width="22.5703125" style="1" bestFit="1" customWidth="1"/>
    <col min="14595" max="14596" width="4" style="1" bestFit="1" customWidth="1"/>
    <col min="14597" max="14597" width="4.85546875" style="1" bestFit="1" customWidth="1"/>
    <col min="14598" max="14598" width="4.5703125" style="1" bestFit="1" customWidth="1"/>
    <col min="14599" max="14599" width="4" style="1" bestFit="1" customWidth="1"/>
    <col min="14600" max="14601" width="5.7109375" style="1" bestFit="1" customWidth="1"/>
    <col min="14602" max="14602" width="3.5703125" style="1" customWidth="1"/>
    <col min="14603" max="14610" width="5.7109375" style="1" bestFit="1" customWidth="1"/>
    <col min="14611" max="14611" width="5.28515625" style="1" bestFit="1" customWidth="1"/>
    <col min="14612" max="14612" width="2.42578125" style="1" customWidth="1"/>
    <col min="14613" max="14613" width="5.5703125" style="1" bestFit="1" customWidth="1"/>
    <col min="14614" max="14617" width="4.85546875" style="1" bestFit="1" customWidth="1"/>
    <col min="14618" max="14619" width="4" style="1" bestFit="1" customWidth="1"/>
    <col min="14620" max="14848" width="9.140625" style="1"/>
    <col min="14849" max="14849" width="11.85546875" style="1" bestFit="1" customWidth="1"/>
    <col min="14850" max="14850" width="22.5703125" style="1" bestFit="1" customWidth="1"/>
    <col min="14851" max="14852" width="4" style="1" bestFit="1" customWidth="1"/>
    <col min="14853" max="14853" width="4.85546875" style="1" bestFit="1" customWidth="1"/>
    <col min="14854" max="14854" width="4.5703125" style="1" bestFit="1" customWidth="1"/>
    <col min="14855" max="14855" width="4" style="1" bestFit="1" customWidth="1"/>
    <col min="14856" max="14857" width="5.7109375" style="1" bestFit="1" customWidth="1"/>
    <col min="14858" max="14858" width="3.5703125" style="1" customWidth="1"/>
    <col min="14859" max="14866" width="5.7109375" style="1" bestFit="1" customWidth="1"/>
    <col min="14867" max="14867" width="5.28515625" style="1" bestFit="1" customWidth="1"/>
    <col min="14868" max="14868" width="2.42578125" style="1" customWidth="1"/>
    <col min="14869" max="14869" width="5.5703125" style="1" bestFit="1" customWidth="1"/>
    <col min="14870" max="14873" width="4.85546875" style="1" bestFit="1" customWidth="1"/>
    <col min="14874" max="14875" width="4" style="1" bestFit="1" customWidth="1"/>
    <col min="14876" max="15104" width="9.140625" style="1"/>
    <col min="15105" max="15105" width="11.85546875" style="1" bestFit="1" customWidth="1"/>
    <col min="15106" max="15106" width="22.5703125" style="1" bestFit="1" customWidth="1"/>
    <col min="15107" max="15108" width="4" style="1" bestFit="1" customWidth="1"/>
    <col min="15109" max="15109" width="4.85546875" style="1" bestFit="1" customWidth="1"/>
    <col min="15110" max="15110" width="4.5703125" style="1" bestFit="1" customWidth="1"/>
    <col min="15111" max="15111" width="4" style="1" bestFit="1" customWidth="1"/>
    <col min="15112" max="15113" width="5.7109375" style="1" bestFit="1" customWidth="1"/>
    <col min="15114" max="15114" width="3.5703125" style="1" customWidth="1"/>
    <col min="15115" max="15122" width="5.7109375" style="1" bestFit="1" customWidth="1"/>
    <col min="15123" max="15123" width="5.28515625" style="1" bestFit="1" customWidth="1"/>
    <col min="15124" max="15124" width="2.42578125" style="1" customWidth="1"/>
    <col min="15125" max="15125" width="5.5703125" style="1" bestFit="1" customWidth="1"/>
    <col min="15126" max="15129" width="4.85546875" style="1" bestFit="1" customWidth="1"/>
    <col min="15130" max="15131" width="4" style="1" bestFit="1" customWidth="1"/>
    <col min="15132" max="15360" width="9.140625" style="1"/>
    <col min="15361" max="15361" width="11.85546875" style="1" bestFit="1" customWidth="1"/>
    <col min="15362" max="15362" width="22.5703125" style="1" bestFit="1" customWidth="1"/>
    <col min="15363" max="15364" width="4" style="1" bestFit="1" customWidth="1"/>
    <col min="15365" max="15365" width="4.85546875" style="1" bestFit="1" customWidth="1"/>
    <col min="15366" max="15366" width="4.5703125" style="1" bestFit="1" customWidth="1"/>
    <col min="15367" max="15367" width="4" style="1" bestFit="1" customWidth="1"/>
    <col min="15368" max="15369" width="5.7109375" style="1" bestFit="1" customWidth="1"/>
    <col min="15370" max="15370" width="3.5703125" style="1" customWidth="1"/>
    <col min="15371" max="15378" width="5.7109375" style="1" bestFit="1" customWidth="1"/>
    <col min="15379" max="15379" width="5.28515625" style="1" bestFit="1" customWidth="1"/>
    <col min="15380" max="15380" width="2.42578125" style="1" customWidth="1"/>
    <col min="15381" max="15381" width="5.5703125" style="1" bestFit="1" customWidth="1"/>
    <col min="15382" max="15385" width="4.85546875" style="1" bestFit="1" customWidth="1"/>
    <col min="15386" max="15387" width="4" style="1" bestFit="1" customWidth="1"/>
    <col min="15388" max="15616" width="9.140625" style="1"/>
    <col min="15617" max="15617" width="11.85546875" style="1" bestFit="1" customWidth="1"/>
    <col min="15618" max="15618" width="22.5703125" style="1" bestFit="1" customWidth="1"/>
    <col min="15619" max="15620" width="4" style="1" bestFit="1" customWidth="1"/>
    <col min="15621" max="15621" width="4.85546875" style="1" bestFit="1" customWidth="1"/>
    <col min="15622" max="15622" width="4.5703125" style="1" bestFit="1" customWidth="1"/>
    <col min="15623" max="15623" width="4" style="1" bestFit="1" customWidth="1"/>
    <col min="15624" max="15625" width="5.7109375" style="1" bestFit="1" customWidth="1"/>
    <col min="15626" max="15626" width="3.5703125" style="1" customWidth="1"/>
    <col min="15627" max="15634" width="5.7109375" style="1" bestFit="1" customWidth="1"/>
    <col min="15635" max="15635" width="5.28515625" style="1" bestFit="1" customWidth="1"/>
    <col min="15636" max="15636" width="2.42578125" style="1" customWidth="1"/>
    <col min="15637" max="15637" width="5.5703125" style="1" bestFit="1" customWidth="1"/>
    <col min="15638" max="15641" width="4.85546875" style="1" bestFit="1" customWidth="1"/>
    <col min="15642" max="15643" width="4" style="1" bestFit="1" customWidth="1"/>
    <col min="15644" max="15872" width="9.140625" style="1"/>
    <col min="15873" max="15873" width="11.85546875" style="1" bestFit="1" customWidth="1"/>
    <col min="15874" max="15874" width="22.5703125" style="1" bestFit="1" customWidth="1"/>
    <col min="15875" max="15876" width="4" style="1" bestFit="1" customWidth="1"/>
    <col min="15877" max="15877" width="4.85546875" style="1" bestFit="1" customWidth="1"/>
    <col min="15878" max="15878" width="4.5703125" style="1" bestFit="1" customWidth="1"/>
    <col min="15879" max="15879" width="4" style="1" bestFit="1" customWidth="1"/>
    <col min="15880" max="15881" width="5.7109375" style="1" bestFit="1" customWidth="1"/>
    <col min="15882" max="15882" width="3.5703125" style="1" customWidth="1"/>
    <col min="15883" max="15890" width="5.7109375" style="1" bestFit="1" customWidth="1"/>
    <col min="15891" max="15891" width="5.28515625" style="1" bestFit="1" customWidth="1"/>
    <col min="15892" max="15892" width="2.42578125" style="1" customWidth="1"/>
    <col min="15893" max="15893" width="5.5703125" style="1" bestFit="1" customWidth="1"/>
    <col min="15894" max="15897" width="4.85546875" style="1" bestFit="1" customWidth="1"/>
    <col min="15898" max="15899" width="4" style="1" bestFit="1" customWidth="1"/>
    <col min="15900" max="16128" width="9.140625" style="1"/>
    <col min="16129" max="16129" width="11.85546875" style="1" bestFit="1" customWidth="1"/>
    <col min="16130" max="16130" width="22.5703125" style="1" bestFit="1" customWidth="1"/>
    <col min="16131" max="16132" width="4" style="1" bestFit="1" customWidth="1"/>
    <col min="16133" max="16133" width="4.85546875" style="1" bestFit="1" customWidth="1"/>
    <col min="16134" max="16134" width="4.5703125" style="1" bestFit="1" customWidth="1"/>
    <col min="16135" max="16135" width="4" style="1" bestFit="1" customWidth="1"/>
    <col min="16136" max="16137" width="5.7109375" style="1" bestFit="1" customWidth="1"/>
    <col min="16138" max="16138" width="3.5703125" style="1" customWidth="1"/>
    <col min="16139" max="16146" width="5.7109375" style="1" bestFit="1" customWidth="1"/>
    <col min="16147" max="16147" width="5.28515625" style="1" bestFit="1" customWidth="1"/>
    <col min="16148" max="16148" width="2.42578125" style="1" customWidth="1"/>
    <col min="16149" max="16149" width="5.5703125" style="1" bestFit="1" customWidth="1"/>
    <col min="16150" max="16153" width="4.85546875" style="1" bestFit="1" customWidth="1"/>
    <col min="16154" max="16155" width="4" style="1" bestFit="1" customWidth="1"/>
    <col min="16156" max="16384" width="9.140625" style="1"/>
  </cols>
  <sheetData>
    <row r="1" spans="1:28" x14ac:dyDescent="0.2">
      <c r="A1" s="6" t="s">
        <v>139</v>
      </c>
    </row>
    <row r="2" spans="1:28" x14ac:dyDescent="0.2">
      <c r="B2" s="1"/>
    </row>
    <row r="3" spans="1:28" x14ac:dyDescent="0.2">
      <c r="U3" s="2"/>
      <c r="V3" s="2"/>
      <c r="W3" s="2"/>
      <c r="X3" s="2"/>
      <c r="Y3" s="2"/>
    </row>
    <row r="4" spans="1:28" x14ac:dyDescent="0.2">
      <c r="C4" s="2" t="s">
        <v>6</v>
      </c>
      <c r="D4" s="2" t="s">
        <v>8</v>
      </c>
      <c r="E4" s="2" t="s">
        <v>10</v>
      </c>
      <c r="F4" s="2" t="s">
        <v>12</v>
      </c>
      <c r="G4" s="2" t="s">
        <v>14</v>
      </c>
      <c r="H4" s="2" t="s">
        <v>2</v>
      </c>
      <c r="I4" s="2" t="s">
        <v>0</v>
      </c>
      <c r="J4" s="2"/>
      <c r="K4" s="2" t="s">
        <v>5</v>
      </c>
      <c r="L4" s="2" t="s">
        <v>7</v>
      </c>
      <c r="M4" s="2" t="s">
        <v>9</v>
      </c>
      <c r="N4" s="2" t="s">
        <v>11</v>
      </c>
      <c r="O4" s="2" t="s">
        <v>13</v>
      </c>
      <c r="P4" s="2" t="s">
        <v>2</v>
      </c>
      <c r="Q4" s="2" t="s">
        <v>0</v>
      </c>
      <c r="R4" s="2" t="s">
        <v>140</v>
      </c>
      <c r="U4" s="2"/>
      <c r="V4" s="2"/>
      <c r="W4" s="2"/>
      <c r="X4" s="2"/>
      <c r="Y4" s="2"/>
      <c r="Z4" s="2"/>
      <c r="AA4" s="2"/>
    </row>
    <row r="5" spans="1:28" x14ac:dyDescent="0.2">
      <c r="A5" s="26"/>
      <c r="B5" s="9" t="s">
        <v>17</v>
      </c>
      <c r="C5" s="4">
        <v>0.78659301054513031</v>
      </c>
      <c r="D5" s="4">
        <v>0.74656083949397878</v>
      </c>
      <c r="E5" s="4">
        <v>0.79194058219320407</v>
      </c>
      <c r="F5" s="4">
        <v>0.71053476053387965</v>
      </c>
      <c r="G5" s="4">
        <v>0.77115927821246943</v>
      </c>
      <c r="H5" s="10">
        <f>AVERAGE(C5:G5)</f>
        <v>0.7613576941957324</v>
      </c>
      <c r="I5" s="10">
        <f>STDEV(C5:G5)/SQRT(5)</f>
        <v>1.4950121694854416E-2</v>
      </c>
      <c r="J5" s="4"/>
      <c r="K5" s="4">
        <v>0.68563985341886402</v>
      </c>
      <c r="L5" s="4">
        <v>0.78681441343322733</v>
      </c>
      <c r="M5" s="4">
        <v>0.86084194623354582</v>
      </c>
      <c r="N5" s="4">
        <v>0.48050051678501127</v>
      </c>
      <c r="O5" s="4">
        <v>0.4637429044125348</v>
      </c>
      <c r="P5" s="10">
        <f>AVERAGE(K5:O5)</f>
        <v>0.65550792685663672</v>
      </c>
      <c r="Q5" s="10">
        <f>STDEV(K5:O5)/SQRT(5)</f>
        <v>7.9910200644811705E-2</v>
      </c>
      <c r="R5" s="10">
        <f>TTEST(C5:G5,K5:O5,2,2)</f>
        <v>0.22914536802281765</v>
      </c>
      <c r="U5" s="5"/>
      <c r="V5" s="5"/>
      <c r="W5" s="5"/>
      <c r="X5" s="5"/>
      <c r="Y5" s="5"/>
      <c r="Z5" s="10"/>
      <c r="AA5" s="10"/>
    </row>
    <row r="6" spans="1:28" x14ac:dyDescent="0.2">
      <c r="B6" s="9" t="s">
        <v>18</v>
      </c>
      <c r="C6" s="4">
        <v>0.91657218426114473</v>
      </c>
      <c r="D6" s="4">
        <v>0.89309121162263461</v>
      </c>
      <c r="E6" s="4">
        <v>0.89293550759854201</v>
      </c>
      <c r="F6" s="4">
        <v>0.88451046485844742</v>
      </c>
      <c r="G6" s="4">
        <v>0.84314742055770564</v>
      </c>
      <c r="H6" s="10">
        <f t="shared" ref="H6:H9" si="0">AVERAGE(C6:G6)</f>
        <v>0.8860513577796949</v>
      </c>
      <c r="I6" s="10">
        <f t="shared" ref="I6:I9" si="1">STDEV(C6:G6)/SQRT(5)</f>
        <v>1.1982474890673046E-2</v>
      </c>
      <c r="J6" s="4"/>
      <c r="K6" s="4">
        <v>0.80686629007309851</v>
      </c>
      <c r="L6" s="4">
        <v>0.83893408620372723</v>
      </c>
      <c r="M6" s="11"/>
      <c r="N6" s="4">
        <v>0.79389055028312006</v>
      </c>
      <c r="O6" s="4">
        <v>0.62006648015348897</v>
      </c>
      <c r="P6" s="10">
        <f t="shared" ref="P6:P10" si="2">AVERAGE(K6:O6)</f>
        <v>0.76493935167835869</v>
      </c>
      <c r="Q6" s="10">
        <f>STDEV(K6:O6)/SQRT(4)</f>
        <v>4.920993269076035E-2</v>
      </c>
      <c r="R6" s="10">
        <f t="shared" ref="R6:R10" si="3">TTEST(C6:G6,K6:O6,2,2)</f>
        <v>3.185380461156806E-2</v>
      </c>
      <c r="S6" s="12"/>
      <c r="T6" s="12"/>
      <c r="U6" s="5"/>
      <c r="V6" s="5"/>
      <c r="W6" s="5"/>
      <c r="X6" s="5"/>
      <c r="Y6" s="5"/>
      <c r="Z6" s="10"/>
      <c r="AA6" s="10"/>
    </row>
    <row r="7" spans="1:28" x14ac:dyDescent="0.2">
      <c r="B7" s="9" t="s">
        <v>19</v>
      </c>
      <c r="C7" s="4">
        <v>0.85992969456764146</v>
      </c>
      <c r="D7" s="4">
        <v>0.79257288488545807</v>
      </c>
      <c r="E7" s="4">
        <v>0.84881009041333677</v>
      </c>
      <c r="F7" s="4">
        <v>0.8616358124666087</v>
      </c>
      <c r="G7" s="4">
        <v>0.81097713664432414</v>
      </c>
      <c r="H7" s="10">
        <f t="shared" si="0"/>
        <v>0.83478512379547387</v>
      </c>
      <c r="I7" s="10">
        <f t="shared" si="1"/>
        <v>1.3961736955064873E-2</v>
      </c>
      <c r="J7" s="4"/>
      <c r="K7" s="4">
        <v>0.72604987642921281</v>
      </c>
      <c r="L7" s="4">
        <v>0.68098071089619627</v>
      </c>
      <c r="M7" s="4">
        <v>0.78275539983266507</v>
      </c>
      <c r="N7" s="4">
        <v>0.72637343864394222</v>
      </c>
      <c r="O7" s="4">
        <v>0.52886078934717173</v>
      </c>
      <c r="P7" s="10">
        <f t="shared" si="2"/>
        <v>0.68900404302983753</v>
      </c>
      <c r="Q7" s="10">
        <f t="shared" ref="Q7:Q10" si="4">STDEV(K7:O7)/SQRT(5)</f>
        <v>4.316735917437331E-2</v>
      </c>
      <c r="R7" s="10">
        <f t="shared" si="3"/>
        <v>1.2364241277689737E-2</v>
      </c>
      <c r="U7" s="5"/>
      <c r="V7" s="5"/>
      <c r="W7" s="5"/>
      <c r="X7" s="5"/>
      <c r="Y7" s="5"/>
      <c r="Z7" s="10"/>
      <c r="AA7" s="10"/>
    </row>
    <row r="8" spans="1:28" x14ac:dyDescent="0.2">
      <c r="B8" s="9" t="s">
        <v>20</v>
      </c>
      <c r="C8" s="4">
        <v>0.85427322019492924</v>
      </c>
      <c r="D8" s="4">
        <v>0.78859919431298831</v>
      </c>
      <c r="E8" s="4">
        <v>0.82009441428230234</v>
      </c>
      <c r="F8" s="4">
        <v>0.81624721105211584</v>
      </c>
      <c r="G8" s="4">
        <v>0.79977372283978299</v>
      </c>
      <c r="H8" s="10">
        <f t="shared" si="0"/>
        <v>0.81579755253642383</v>
      </c>
      <c r="I8" s="10">
        <f t="shared" si="1"/>
        <v>1.1170398434274758E-2</v>
      </c>
      <c r="J8" s="4"/>
      <c r="K8" s="4">
        <v>0.75844699252761416</v>
      </c>
      <c r="L8" s="4">
        <v>0.63319099215176888</v>
      </c>
      <c r="M8" s="4">
        <v>0.75269234904498983</v>
      </c>
      <c r="N8" s="4">
        <v>0.70975728964607943</v>
      </c>
      <c r="O8" s="4">
        <v>0.55134165874107588</v>
      </c>
      <c r="P8" s="10">
        <f t="shared" si="2"/>
        <v>0.68108585642230568</v>
      </c>
      <c r="Q8" s="10">
        <f t="shared" si="4"/>
        <v>3.9409238195993117E-2</v>
      </c>
      <c r="R8" s="10">
        <f t="shared" si="3"/>
        <v>1.1043138129579666E-2</v>
      </c>
      <c r="U8" s="5"/>
      <c r="V8" s="5"/>
      <c r="W8" s="5"/>
      <c r="X8" s="5"/>
      <c r="Y8" s="5"/>
      <c r="Z8" s="10"/>
      <c r="AA8" s="10"/>
    </row>
    <row r="9" spans="1:28" x14ac:dyDescent="0.2">
      <c r="B9" s="9" t="s">
        <v>21</v>
      </c>
      <c r="C9" s="4">
        <v>0.91483986721854438</v>
      </c>
      <c r="D9" s="4">
        <v>0.88069038952496226</v>
      </c>
      <c r="E9" s="4">
        <v>0.83951077928360751</v>
      </c>
      <c r="F9" s="4">
        <v>0.84468167837532437</v>
      </c>
      <c r="G9" s="4">
        <v>0.90317734677668327</v>
      </c>
      <c r="H9" s="10">
        <f t="shared" si="0"/>
        <v>0.87658001223582427</v>
      </c>
      <c r="I9" s="10">
        <f t="shared" si="1"/>
        <v>1.5132352170396102E-2</v>
      </c>
      <c r="J9" s="4"/>
      <c r="K9" s="4">
        <v>0.96755512229360541</v>
      </c>
      <c r="L9" s="4">
        <v>0.86794616419797088</v>
      </c>
      <c r="M9" s="4">
        <v>0.89979255700856653</v>
      </c>
      <c r="N9" s="4">
        <v>0.88876677404049542</v>
      </c>
      <c r="O9" s="4">
        <v>0.85174451213858315</v>
      </c>
      <c r="P9" s="10">
        <f t="shared" si="2"/>
        <v>0.89516102593584423</v>
      </c>
      <c r="Q9" s="10">
        <f t="shared" si="4"/>
        <v>1.9910907933284833E-2</v>
      </c>
      <c r="R9" s="10">
        <f t="shared" si="3"/>
        <v>0.47873908638821427</v>
      </c>
      <c r="U9" s="5"/>
      <c r="V9" s="5"/>
      <c r="W9" s="5"/>
      <c r="X9" s="5"/>
      <c r="Y9" s="5"/>
      <c r="Z9" s="10"/>
      <c r="AA9" s="10"/>
    </row>
    <row r="10" spans="1:28" x14ac:dyDescent="0.2">
      <c r="B10" s="9" t="s">
        <v>16</v>
      </c>
      <c r="C10" s="4">
        <v>0.10519149823123541</v>
      </c>
      <c r="D10" s="4">
        <v>0.10287517260284693</v>
      </c>
      <c r="E10" s="4">
        <v>0.10291912134919022</v>
      </c>
      <c r="F10" s="4">
        <v>0.10193852456703559</v>
      </c>
      <c r="G10" s="4">
        <v>0.10966135043438953</v>
      </c>
      <c r="H10" s="10">
        <f>AVERAGE(C10:G10)</f>
        <v>0.10451713343693954</v>
      </c>
      <c r="I10" s="10">
        <f>STDEV(C10:G10)/SQRT(5)</f>
        <v>1.3931374323783257E-3</v>
      </c>
      <c r="J10" s="7"/>
      <c r="K10" s="4">
        <v>9.5036762413128223E-2</v>
      </c>
      <c r="L10" s="4">
        <v>9.0566381306040611E-2</v>
      </c>
      <c r="M10" s="4">
        <v>0.1029698939707261</v>
      </c>
      <c r="N10" s="4">
        <v>8.974777799243594E-2</v>
      </c>
      <c r="O10" s="4">
        <v>0.10438595705216383</v>
      </c>
      <c r="P10" s="10">
        <f t="shared" si="2"/>
        <v>9.6541354546898939E-2</v>
      </c>
      <c r="Q10" s="10">
        <f t="shared" si="4"/>
        <v>3.057619112223066E-3</v>
      </c>
      <c r="R10" s="10">
        <f t="shared" si="3"/>
        <v>4.4984761045015212E-2</v>
      </c>
      <c r="U10" s="5"/>
      <c r="V10" s="5"/>
      <c r="W10" s="5"/>
      <c r="X10" s="5"/>
      <c r="Y10" s="5"/>
      <c r="Z10" s="10"/>
      <c r="AA10" s="10"/>
    </row>
    <row r="11" spans="1:28" x14ac:dyDescent="0.2"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4"/>
      <c r="P11" s="10"/>
      <c r="Q11" s="10"/>
      <c r="R11" s="10"/>
    </row>
    <row r="12" spans="1:28" x14ac:dyDescent="0.2">
      <c r="B12" s="1"/>
      <c r="Z12" s="4"/>
    </row>
    <row r="13" spans="1:28" x14ac:dyDescent="0.2"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4"/>
      <c r="P13" s="10"/>
      <c r="Q13" s="10"/>
      <c r="R13" s="10"/>
      <c r="S13" s="4"/>
      <c r="T13" s="4"/>
      <c r="U13" s="4"/>
      <c r="V13" s="4"/>
      <c r="W13" s="4"/>
      <c r="X13" s="4"/>
      <c r="Y13" s="4"/>
      <c r="AA13" s="4"/>
      <c r="AB13" s="4"/>
    </row>
    <row r="14" spans="1:28" x14ac:dyDescent="0.2"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4"/>
      <c r="P14" s="10"/>
      <c r="Q14" s="10"/>
      <c r="R14" s="10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7" spans="3:10" x14ac:dyDescent="0.2">
      <c r="I17" s="13"/>
    </row>
    <row r="18" spans="3:10" x14ac:dyDescent="0.2">
      <c r="C18" s="4"/>
      <c r="D18" s="4"/>
      <c r="E18" s="4"/>
      <c r="F18" s="4"/>
      <c r="I18" s="4"/>
      <c r="J18" s="4"/>
    </row>
    <row r="19" spans="3:10" x14ac:dyDescent="0.2">
      <c r="C19" s="4"/>
      <c r="D19" s="4"/>
      <c r="E19" s="4"/>
      <c r="F19" s="4"/>
      <c r="I19" s="4"/>
      <c r="J19" s="4"/>
    </row>
    <row r="20" spans="3:10" x14ac:dyDescent="0.2">
      <c r="C20" s="4"/>
      <c r="D20" s="4"/>
      <c r="E20" s="4"/>
      <c r="F20" s="4"/>
      <c r="I20" s="4"/>
      <c r="J20" s="4"/>
    </row>
    <row r="21" spans="3:10" x14ac:dyDescent="0.2">
      <c r="C21" s="4"/>
      <c r="D21" s="4"/>
      <c r="E21" s="4"/>
      <c r="F21" s="4"/>
      <c r="I21" s="4"/>
      <c r="J21" s="4"/>
    </row>
    <row r="22" spans="3:10" x14ac:dyDescent="0.2">
      <c r="C22" s="4"/>
      <c r="D22" s="4"/>
      <c r="E22" s="4"/>
      <c r="F22" s="4"/>
      <c r="I22" s="4"/>
      <c r="J22" s="4"/>
    </row>
    <row r="23" spans="3:10" x14ac:dyDescent="0.2">
      <c r="C23" s="4"/>
      <c r="D23" s="4"/>
      <c r="E23" s="4"/>
      <c r="F23" s="4"/>
    </row>
  </sheetData>
  <conditionalFormatting sqref="R5:R10">
    <cfRule type="cellIs" dxfId="0" priority="1" stopIfTrue="1" operator="lessThan">
      <formula>0.05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968A-6003-4D3E-9382-2E3318CEC391}">
  <dimension ref="A1:F16"/>
  <sheetViews>
    <sheetView zoomScale="85" zoomScaleNormal="85" workbookViewId="0">
      <selection activeCell="J25" sqref="J25"/>
    </sheetView>
  </sheetViews>
  <sheetFormatPr defaultColWidth="9.140625" defaultRowHeight="11.25" x14ac:dyDescent="0.2"/>
  <cols>
    <col min="1" max="1" width="9.140625" style="1"/>
    <col min="2" max="2" width="7.5703125" style="1" bestFit="1" customWidth="1"/>
    <col min="3" max="3" width="16.7109375" style="1" bestFit="1" customWidth="1"/>
    <col min="4" max="4" width="8.5703125" style="1" bestFit="1" customWidth="1"/>
    <col min="5" max="6" width="10.42578125" style="1" bestFit="1" customWidth="1"/>
    <col min="7" max="10" width="9.140625" style="1"/>
    <col min="11" max="11" width="10.42578125" style="1" bestFit="1" customWidth="1"/>
    <col min="12" max="12" width="18.5703125" style="1" bestFit="1" customWidth="1"/>
    <col min="13" max="13" width="17.28515625" style="1" bestFit="1" customWidth="1"/>
    <col min="14" max="14" width="8.5703125" style="1" bestFit="1" customWidth="1"/>
    <col min="15" max="16384" width="9.140625" style="1"/>
  </cols>
  <sheetData>
    <row r="1" spans="1:6" x14ac:dyDescent="0.2">
      <c r="A1" s="6" t="s">
        <v>135</v>
      </c>
    </row>
    <row r="4" spans="1:6" x14ac:dyDescent="0.2">
      <c r="B4" s="2" t="s">
        <v>144</v>
      </c>
      <c r="C4" s="2" t="s">
        <v>143</v>
      </c>
      <c r="D4" s="2"/>
      <c r="E4" s="2"/>
      <c r="F4" s="2"/>
    </row>
    <row r="5" spans="1:6" x14ac:dyDescent="0.2">
      <c r="C5" s="2" t="s">
        <v>142</v>
      </c>
      <c r="D5" s="2" t="s">
        <v>141</v>
      </c>
      <c r="E5" s="2" t="s">
        <v>133</v>
      </c>
      <c r="F5" s="2" t="s">
        <v>134</v>
      </c>
    </row>
    <row r="6" spans="1:6" x14ac:dyDescent="0.2">
      <c r="C6" s="5">
        <v>0.7733796036319972</v>
      </c>
      <c r="D6" s="5">
        <v>5.5600098193119489</v>
      </c>
      <c r="E6" s="5">
        <v>0.73930021569131321</v>
      </c>
      <c r="F6" s="5">
        <v>3.1643741125724558</v>
      </c>
    </row>
    <row r="7" spans="1:6" x14ac:dyDescent="0.2">
      <c r="C7" s="5">
        <v>1.8070530158031066</v>
      </c>
      <c r="D7" s="5">
        <v>5.5652416083168896</v>
      </c>
      <c r="E7" s="5">
        <v>0.97635114117526023</v>
      </c>
      <c r="F7" s="5">
        <v>3.7249776820672471</v>
      </c>
    </row>
    <row r="8" spans="1:6" x14ac:dyDescent="0.2">
      <c r="C8" s="5">
        <v>2.2761356639128549</v>
      </c>
      <c r="D8" s="5">
        <v>5.819482479518471</v>
      </c>
      <c r="E8" s="5">
        <v>1.6884978044155827</v>
      </c>
      <c r="F8" s="5">
        <v>3.4516390904292162</v>
      </c>
    </row>
    <row r="9" spans="1:6" x14ac:dyDescent="0.2">
      <c r="C9" s="5">
        <v>3.4288118475172857</v>
      </c>
      <c r="D9" s="5">
        <v>3.5678492970320033</v>
      </c>
      <c r="E9" s="5">
        <v>3.2146772080688382</v>
      </c>
      <c r="F9" s="5">
        <v>5.9071905585537197</v>
      </c>
    </row>
    <row r="10" spans="1:6" x14ac:dyDescent="0.2">
      <c r="C10" s="5">
        <v>3.686257003319894</v>
      </c>
      <c r="D10" s="5">
        <v>4.1860204970161385</v>
      </c>
      <c r="E10" s="5">
        <v>3.226208041288555</v>
      </c>
      <c r="F10" s="5">
        <v>4.5348525649496798</v>
      </c>
    </row>
    <row r="11" spans="1:6" x14ac:dyDescent="0.2">
      <c r="C11" s="5">
        <v>2.6965980136121588</v>
      </c>
      <c r="D11" s="5">
        <v>3.6290851492931395</v>
      </c>
      <c r="E11" s="5">
        <v>3.1575312776135003</v>
      </c>
      <c r="F11" s="5">
        <v>2.8412652269233187</v>
      </c>
    </row>
    <row r="12" spans="1:6" x14ac:dyDescent="0.2">
      <c r="C12" s="5">
        <v>2.3045126120364312</v>
      </c>
      <c r="D12" s="5">
        <v>2.4299078395830813</v>
      </c>
      <c r="E12" s="5">
        <v>1.7429699218245225</v>
      </c>
      <c r="F12" s="5">
        <v>3.8304667501912584</v>
      </c>
    </row>
    <row r="13" spans="1:6" x14ac:dyDescent="0.2">
      <c r="C13" s="5">
        <v>2.6156272486193997</v>
      </c>
      <c r="D13" s="5">
        <v>3.3406400868833237</v>
      </c>
      <c r="F13" s="5"/>
    </row>
    <row r="14" spans="1:6" x14ac:dyDescent="0.2">
      <c r="B14" s="22" t="s">
        <v>4</v>
      </c>
      <c r="C14" s="27">
        <f>AVERAGE(C6:C13)</f>
        <v>2.4485468760566409</v>
      </c>
      <c r="D14" s="27">
        <f t="shared" ref="D14:F14" si="0">AVERAGE(D6:D13)</f>
        <v>4.2622795971193748</v>
      </c>
      <c r="E14" s="27">
        <f t="shared" si="0"/>
        <v>2.106505087153939</v>
      </c>
      <c r="F14" s="27">
        <f t="shared" si="0"/>
        <v>3.9221094265266996</v>
      </c>
    </row>
    <row r="15" spans="1:6" x14ac:dyDescent="0.2">
      <c r="B15" s="22" t="s">
        <v>0</v>
      </c>
      <c r="C15" s="27">
        <f>STDEV(C6:C13)/SQRT(8)</f>
        <v>0.32322212203760003</v>
      </c>
      <c r="D15" s="27">
        <f t="shared" ref="D15" si="1">STDEV(D6:D13)/SQRT(8)</f>
        <v>0.4412377941371019</v>
      </c>
      <c r="E15" s="27">
        <f>STDEV(E6:E13)/SQRT(7)</f>
        <v>0.40940785390140416</v>
      </c>
      <c r="F15" s="27">
        <f>STDEV(F6:F13)/SQRT(7)</f>
        <v>0.38812706210451148</v>
      </c>
    </row>
    <row r="16" spans="1:6" x14ac:dyDescent="0.2">
      <c r="B16" s="22" t="s">
        <v>3</v>
      </c>
      <c r="C16" s="23">
        <f>TTEST(C6:C13,D6:D13,2,1)</f>
        <v>2.9893125444373062E-2</v>
      </c>
      <c r="D16" s="29"/>
      <c r="E16" s="23">
        <f>TTEST(E6:E12,F6:F12,2,1)</f>
        <v>4.1797765760377709E-3</v>
      </c>
      <c r="F16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Metabolom</vt:lpstr>
      <vt:lpstr>13C-Flux</vt:lpstr>
      <vt:lpstr>WB 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Nadtochiy</dc:creator>
  <cp:lastModifiedBy>PSB</cp:lastModifiedBy>
  <cp:lastPrinted>2017-01-13T14:39:49Z</cp:lastPrinted>
  <dcterms:created xsi:type="dcterms:W3CDTF">2017-01-04T21:48:40Z</dcterms:created>
  <dcterms:modified xsi:type="dcterms:W3CDTF">2020-07-27T17:04:54Z</dcterms:modified>
</cp:coreProperties>
</file>