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3BA4E113-BEE0-4B09-90CF-BC345D22E8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3" i="15" l="1"/>
  <c r="AC73" i="15"/>
  <c r="AB73" i="15"/>
  <c r="AA73" i="15"/>
  <c r="Z73" i="15"/>
  <c r="Y73" i="15"/>
  <c r="T72" i="15"/>
  <c r="S72" i="15"/>
  <c r="R72" i="15"/>
  <c r="Q72" i="15"/>
  <c r="P72" i="15"/>
  <c r="O72" i="15"/>
  <c r="J74" i="15"/>
  <c r="I74" i="15"/>
  <c r="H74" i="15"/>
  <c r="G74" i="15"/>
  <c r="F74" i="15"/>
  <c r="E74" i="15"/>
  <c r="J73" i="15"/>
  <c r="G73" i="15"/>
  <c r="AD71" i="15"/>
  <c r="AD72" i="15" s="1"/>
  <c r="AC71" i="15"/>
  <c r="AC72" i="15" s="1"/>
  <c r="AB71" i="15"/>
  <c r="AB72" i="15" s="1"/>
  <c r="AA71" i="15"/>
  <c r="AA72" i="15" s="1"/>
  <c r="Z71" i="15"/>
  <c r="Z72" i="15" s="1"/>
  <c r="Y71" i="15"/>
  <c r="Y72" i="15" s="1"/>
  <c r="T70" i="15"/>
  <c r="T71" i="15" s="1"/>
  <c r="S70" i="15"/>
  <c r="S71" i="15" s="1"/>
  <c r="R70" i="15"/>
  <c r="R71" i="15" s="1"/>
  <c r="Q70" i="15"/>
  <c r="Q71" i="15" s="1"/>
  <c r="P70" i="15"/>
  <c r="P71" i="15" s="1"/>
  <c r="O70" i="15"/>
  <c r="O71" i="15" s="1"/>
  <c r="J72" i="15"/>
  <c r="I72" i="15"/>
  <c r="I73" i="15" s="1"/>
  <c r="H72" i="15"/>
  <c r="H73" i="15" s="1"/>
  <c r="G72" i="15"/>
  <c r="F72" i="15"/>
  <c r="F73" i="15" s="1"/>
  <c r="E72" i="15"/>
  <c r="E73" i="15" s="1"/>
  <c r="AD70" i="15"/>
  <c r="AC70" i="15"/>
  <c r="AB70" i="15"/>
  <c r="AA70" i="15"/>
  <c r="Z70" i="15"/>
  <c r="Y70" i="15"/>
  <c r="T69" i="15"/>
  <c r="S69" i="15"/>
  <c r="R69" i="15"/>
  <c r="Q69" i="15"/>
  <c r="P69" i="15"/>
  <c r="O69" i="15"/>
  <c r="J71" i="15"/>
  <c r="I71" i="15"/>
  <c r="H71" i="15"/>
  <c r="G71" i="15"/>
  <c r="F71" i="15"/>
  <c r="E71" i="15"/>
  <c r="F69" i="15"/>
  <c r="AD67" i="15"/>
  <c r="AC67" i="15"/>
  <c r="AB67" i="15"/>
  <c r="AA67" i="15"/>
  <c r="Z67" i="15"/>
  <c r="Y67" i="15"/>
  <c r="T67" i="15"/>
  <c r="S67" i="15"/>
  <c r="R67" i="15"/>
  <c r="Q67" i="15"/>
  <c r="P67" i="15"/>
  <c r="O67" i="15"/>
  <c r="J68" i="15"/>
  <c r="I68" i="15"/>
  <c r="H68" i="15"/>
  <c r="G68" i="15"/>
  <c r="F68" i="15"/>
  <c r="E68" i="15"/>
  <c r="AD66" i="15"/>
  <c r="AC66" i="15"/>
  <c r="AB66" i="15"/>
  <c r="AA66" i="15"/>
  <c r="Z66" i="15"/>
  <c r="Y66" i="15"/>
  <c r="T66" i="15"/>
  <c r="S66" i="15"/>
  <c r="R66" i="15"/>
  <c r="Q66" i="15"/>
  <c r="P66" i="15"/>
  <c r="P68" i="15" s="1"/>
  <c r="O66" i="15"/>
  <c r="J67" i="15"/>
  <c r="J69" i="15" s="1"/>
  <c r="I67" i="15"/>
  <c r="I69" i="15" s="1"/>
  <c r="H67" i="15"/>
  <c r="H69" i="15" s="1"/>
  <c r="G67" i="15"/>
  <c r="G69" i="15" s="1"/>
  <c r="F67" i="15"/>
  <c r="E67" i="15"/>
  <c r="AD64" i="15"/>
  <c r="AC64" i="15"/>
  <c r="AB64" i="15"/>
  <c r="AA64" i="15"/>
  <c r="Z64" i="15"/>
  <c r="Y64" i="15"/>
  <c r="T64" i="15"/>
  <c r="S64" i="15"/>
  <c r="R64" i="15"/>
  <c r="Q64" i="15"/>
  <c r="P64" i="15"/>
  <c r="O64" i="15"/>
  <c r="J65" i="15"/>
  <c r="F65" i="15"/>
  <c r="AD63" i="15"/>
  <c r="AC63" i="15"/>
  <c r="AB63" i="15"/>
  <c r="AA63" i="15"/>
  <c r="Z63" i="15"/>
  <c r="Z65" i="15" s="1"/>
  <c r="Y63" i="15"/>
  <c r="T63" i="15"/>
  <c r="S63" i="15"/>
  <c r="R63" i="15"/>
  <c r="Q63" i="15"/>
  <c r="P63" i="15"/>
  <c r="O63" i="15"/>
  <c r="J64" i="15"/>
  <c r="I64" i="15"/>
  <c r="H64" i="15"/>
  <c r="G64" i="15"/>
  <c r="F64" i="15"/>
  <c r="E64" i="15"/>
  <c r="J63" i="15"/>
  <c r="I63" i="15"/>
  <c r="I65" i="15" s="1"/>
  <c r="H63" i="15"/>
  <c r="H65" i="15" s="1"/>
  <c r="G63" i="15"/>
  <c r="G65" i="15" s="1"/>
  <c r="F63" i="15"/>
  <c r="E63" i="15"/>
  <c r="J53" i="15"/>
  <c r="I53" i="15"/>
  <c r="AD52" i="15"/>
  <c r="AC52" i="15"/>
  <c r="AB52" i="15"/>
  <c r="AA52" i="15"/>
  <c r="Z52" i="15"/>
  <c r="Y52" i="15"/>
  <c r="T52" i="15"/>
  <c r="S52" i="15"/>
  <c r="R52" i="15"/>
  <c r="Q52" i="15"/>
  <c r="P52" i="15"/>
  <c r="O52" i="15"/>
  <c r="J52" i="15"/>
  <c r="I52" i="15"/>
  <c r="H52" i="15"/>
  <c r="G52" i="15"/>
  <c r="F52" i="15"/>
  <c r="E52" i="15"/>
  <c r="AD51" i="15"/>
  <c r="AC51" i="15"/>
  <c r="AB51" i="15"/>
  <c r="AA51" i="15"/>
  <c r="Z51" i="15"/>
  <c r="Z53" i="15" s="1"/>
  <c r="Y51" i="15"/>
  <c r="T51" i="15"/>
  <c r="S51" i="15"/>
  <c r="R51" i="15"/>
  <c r="Q51" i="15"/>
  <c r="P51" i="15"/>
  <c r="O51" i="15"/>
  <c r="J51" i="15"/>
  <c r="I51" i="15"/>
  <c r="H51" i="15"/>
  <c r="H53" i="15" s="1"/>
  <c r="G51" i="15"/>
  <c r="G53" i="15" s="1"/>
  <c r="F51" i="15"/>
  <c r="F53" i="15" s="1"/>
  <c r="E51" i="15"/>
  <c r="AD36" i="15"/>
  <c r="AC36" i="15"/>
  <c r="AB36" i="15"/>
  <c r="AA36" i="15"/>
  <c r="Z36" i="15"/>
  <c r="Y36" i="15"/>
  <c r="T36" i="15"/>
  <c r="S36" i="15"/>
  <c r="R36" i="15"/>
  <c r="Q36" i="15"/>
  <c r="P36" i="15"/>
  <c r="O36" i="15"/>
  <c r="H37" i="15"/>
  <c r="AD35" i="15"/>
  <c r="AC35" i="15"/>
  <c r="AC37" i="15" s="1"/>
  <c r="AB35" i="15"/>
  <c r="AA35" i="15"/>
  <c r="Z35" i="15"/>
  <c r="Y35" i="15"/>
  <c r="T35" i="15"/>
  <c r="S35" i="15"/>
  <c r="R35" i="15"/>
  <c r="Q35" i="15"/>
  <c r="P35" i="15"/>
  <c r="O35" i="15"/>
  <c r="J36" i="15"/>
  <c r="I36" i="15"/>
  <c r="H36" i="15"/>
  <c r="G36" i="15"/>
  <c r="F36" i="15"/>
  <c r="E36" i="15"/>
  <c r="J35" i="15"/>
  <c r="J37" i="15" s="1"/>
  <c r="I35" i="15"/>
  <c r="I37" i="15" s="1"/>
  <c r="H35" i="15"/>
  <c r="G35" i="15"/>
  <c r="G37" i="15" s="1"/>
  <c r="F35" i="15"/>
  <c r="F37" i="15" s="1"/>
  <c r="E35" i="15"/>
  <c r="AD33" i="15"/>
  <c r="AC33" i="15"/>
  <c r="AB33" i="15"/>
  <c r="AA33" i="15"/>
  <c r="Z33" i="15"/>
  <c r="Y33" i="15"/>
  <c r="T33" i="15"/>
  <c r="S33" i="15"/>
  <c r="R33" i="15"/>
  <c r="Q33" i="15"/>
  <c r="P33" i="15"/>
  <c r="O33" i="15"/>
  <c r="F34" i="15"/>
  <c r="AD32" i="15"/>
  <c r="AD34" i="15" s="1"/>
  <c r="AC32" i="15"/>
  <c r="AC34" i="15" s="1"/>
  <c r="AB32" i="15"/>
  <c r="AB34" i="15" s="1"/>
  <c r="AA32" i="15"/>
  <c r="Z32" i="15"/>
  <c r="Z34" i="15" s="1"/>
  <c r="Y32" i="15"/>
  <c r="T32" i="15"/>
  <c r="S32" i="15"/>
  <c r="R32" i="15"/>
  <c r="Q32" i="15"/>
  <c r="Q34" i="15" s="1"/>
  <c r="P32" i="15"/>
  <c r="R34" i="15" s="1"/>
  <c r="O32" i="15"/>
  <c r="J33" i="15"/>
  <c r="I33" i="15"/>
  <c r="H33" i="15"/>
  <c r="G33" i="15"/>
  <c r="F33" i="15"/>
  <c r="E33" i="15"/>
  <c r="J32" i="15"/>
  <c r="J34" i="15" s="1"/>
  <c r="I32" i="15"/>
  <c r="I34" i="15" s="1"/>
  <c r="H32" i="15"/>
  <c r="H34" i="15" s="1"/>
  <c r="G32" i="15"/>
  <c r="F32" i="15"/>
  <c r="G34" i="15" s="1"/>
  <c r="E32" i="15"/>
  <c r="AD20" i="15"/>
  <c r="AC20" i="15"/>
  <c r="AB20" i="15"/>
  <c r="AA20" i="15"/>
  <c r="Z20" i="15"/>
  <c r="Y20" i="15"/>
  <c r="T20" i="15"/>
  <c r="S20" i="15"/>
  <c r="R20" i="15"/>
  <c r="Q20" i="15"/>
  <c r="P20" i="15"/>
  <c r="O20" i="15"/>
  <c r="I21" i="15"/>
  <c r="F21" i="15"/>
  <c r="AD19" i="15"/>
  <c r="AC19" i="15"/>
  <c r="AB19" i="15"/>
  <c r="AA19" i="15"/>
  <c r="Z19" i="15"/>
  <c r="Y19" i="15"/>
  <c r="T19" i="15"/>
  <c r="S19" i="15"/>
  <c r="R19" i="15"/>
  <c r="Q19" i="15"/>
  <c r="P19" i="15"/>
  <c r="P21" i="15" s="1"/>
  <c r="O19" i="15"/>
  <c r="J20" i="15"/>
  <c r="G20" i="15"/>
  <c r="J19" i="15"/>
  <c r="I19" i="15"/>
  <c r="I20" i="15" s="1"/>
  <c r="H19" i="15"/>
  <c r="H21" i="15" s="1"/>
  <c r="G19" i="15"/>
  <c r="F19" i="15"/>
  <c r="F20" i="15" s="1"/>
  <c r="E19" i="15"/>
  <c r="E20" i="15" s="1"/>
  <c r="T68" i="15" l="1"/>
  <c r="R65" i="15"/>
  <c r="AA65" i="15"/>
  <c r="AA34" i="15"/>
  <c r="AA37" i="15"/>
  <c r="AB37" i="15"/>
  <c r="AB21" i="15"/>
  <c r="AC68" i="15"/>
  <c r="AA21" i="15"/>
  <c r="AD21" i="15"/>
  <c r="AD37" i="15"/>
  <c r="AA53" i="15"/>
  <c r="AA68" i="15"/>
  <c r="AC65" i="15"/>
  <c r="AC53" i="15"/>
  <c r="AD68" i="15"/>
  <c r="AB68" i="15"/>
  <c r="AB53" i="15"/>
  <c r="AD65" i="15"/>
  <c r="AB65" i="15"/>
  <c r="AD53" i="15"/>
  <c r="Q21" i="15"/>
  <c r="R21" i="15"/>
  <c r="S34" i="15"/>
  <c r="S65" i="15"/>
  <c r="T34" i="15"/>
  <c r="S68" i="15"/>
  <c r="S53" i="15"/>
  <c r="S21" i="15"/>
  <c r="S37" i="15"/>
  <c r="T53" i="15"/>
  <c r="T21" i="15"/>
  <c r="Q68" i="15"/>
  <c r="Q37" i="15"/>
  <c r="Q53" i="15"/>
  <c r="R68" i="15"/>
  <c r="T65" i="15"/>
  <c r="R53" i="15"/>
  <c r="Q65" i="15"/>
  <c r="H20" i="15"/>
  <c r="G21" i="15"/>
  <c r="AC21" i="15"/>
  <c r="R37" i="15"/>
  <c r="P34" i="15"/>
  <c r="P53" i="15"/>
  <c r="T37" i="15"/>
  <c r="J21" i="15"/>
  <c r="P65" i="15"/>
  <c r="Z68" i="15"/>
  <c r="Z37" i="15"/>
  <c r="Z21" i="15"/>
  <c r="P37" i="15"/>
</calcChain>
</file>

<file path=xl/sharedStrings.xml><?xml version="1.0" encoding="utf-8"?>
<sst xmlns="http://schemas.openxmlformats.org/spreadsheetml/2006/main" count="642" uniqueCount="67">
  <si>
    <t>Mean</t>
  </si>
  <si>
    <t>Hunger</t>
  </si>
  <si>
    <t>Subj. #</t>
  </si>
  <si>
    <t>missing sample</t>
  </si>
  <si>
    <t>T0</t>
  </si>
  <si>
    <t>T30</t>
  </si>
  <si>
    <t>T60</t>
  </si>
  <si>
    <t>T90</t>
  </si>
  <si>
    <t>T120</t>
  </si>
  <si>
    <t>T180</t>
  </si>
  <si>
    <t>SEM</t>
  </si>
  <si>
    <t>R</t>
  </si>
  <si>
    <t>NR</t>
  </si>
  <si>
    <t>STD</t>
  </si>
  <si>
    <t>missing</t>
  </si>
  <si>
    <t>LCN2 (raw values in ng/mL)</t>
  </si>
  <si>
    <t>GLP-1 (raw values in ng/mL)</t>
  </si>
  <si>
    <t>N</t>
  </si>
  <si>
    <t>RESPONSE</t>
  </si>
  <si>
    <t>SEX</t>
  </si>
  <si>
    <t>female</t>
  </si>
  <si>
    <t>male</t>
  </si>
  <si>
    <t>Insulin (raw values in ng/mL)</t>
  </si>
  <si>
    <t>Y variable</t>
  </si>
  <si>
    <t>X variable</t>
  </si>
  <si>
    <t>Number XY pairs=6</t>
  </si>
  <si>
    <t>mean</t>
  </si>
  <si>
    <t>Spearman r=-0.94</t>
  </si>
  <si>
    <t>whole cohort:</t>
  </si>
  <si>
    <t>sem</t>
  </si>
  <si>
    <t>whole cohort</t>
  </si>
  <si>
    <t>%change</t>
  </si>
  <si>
    <t>mixed R</t>
  </si>
  <si>
    <t>mixed NR</t>
  </si>
  <si>
    <t>Correlation between raw LCN2 and hunger (mixed R)</t>
  </si>
  <si>
    <t>LCN2 raw values in ng/mL</t>
  </si>
  <si>
    <t>P(two-tailed)=0.14</t>
  </si>
  <si>
    <t>Correlation between raw LCN2 and hunger (Female R)</t>
  </si>
  <si>
    <t>Spearman r=-0.37</t>
  </si>
  <si>
    <t>P(two-tailed)=0.5</t>
  </si>
  <si>
    <t>Spearman r=-0.71</t>
  </si>
  <si>
    <t>Correlation between raw LCN2 and hunger (Male R)</t>
  </si>
  <si>
    <t>Correlation between raw GLP-1 and hunger (mixed R)</t>
  </si>
  <si>
    <t>GLP-1 raw values in ng/mL</t>
  </si>
  <si>
    <t>Spearman r=-0.09</t>
  </si>
  <si>
    <t>P(two-tailed)=0.92</t>
  </si>
  <si>
    <t>Correlation between raw GLP-1 and hunger (Female R)</t>
  </si>
  <si>
    <t>Correlation between raw GLP-1 and hunger (Male R)</t>
  </si>
  <si>
    <t>Spearman r=-0.14</t>
  </si>
  <si>
    <t>P(two-tailed)=0.80</t>
  </si>
  <si>
    <t>Correlation between raw insulin and hunger (mixed R)</t>
  </si>
  <si>
    <t>Insulin raw values in mIU/L</t>
  </si>
  <si>
    <t>Correlation between raw insulin and hunger (Female R)</t>
  </si>
  <si>
    <t>Correlation between raw insulin and hunger (Male R)</t>
  </si>
  <si>
    <t>P(two-tailed)=0.02</t>
  </si>
  <si>
    <t>2 A-C</t>
  </si>
  <si>
    <t xml:space="preserve"> 2 ,G-I</t>
  </si>
  <si>
    <t>2, M-O</t>
  </si>
  <si>
    <t>2, D</t>
  </si>
  <si>
    <t xml:space="preserve"> 2, E</t>
  </si>
  <si>
    <t>2, F</t>
  </si>
  <si>
    <t xml:space="preserve"> 2, J</t>
  </si>
  <si>
    <t xml:space="preserve"> 2, K</t>
  </si>
  <si>
    <t xml:space="preserve"> 2, L</t>
  </si>
  <si>
    <t xml:space="preserve"> 2, P</t>
  </si>
  <si>
    <t xml:space="preserve"> 2, Q</t>
  </si>
  <si>
    <t xml:space="preserve"> 2,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</si>
</sst>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0" xfId="0" applyNumberFormat="1" applyFont="1" applyFill="1"/>
    <xf numFmtId="0" fontId="4" fillId="0" borderId="0" xfId="0" applyFont="1" applyFill="1"/>
    <xf numFmtId="164" fontId="2" fillId="0" borderId="0" xfId="0" applyNumberFormat="1" applyFont="1"/>
    <xf numFmtId="0" fontId="5" fillId="0" borderId="0" xfId="0" applyFont="1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3" fillId="2" borderId="0" xfId="0" applyFont="1" applyFill="1"/>
    <xf numFmtId="164" fontId="1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0" fontId="2" fillId="3" borderId="0" xfId="0" applyFont="1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1" fillId="3" borderId="0" xfId="0" applyFont="1" applyFill="1"/>
    <xf numFmtId="0" fontId="2" fillId="3" borderId="0" xfId="0" applyFont="1" applyFill="1" applyBorder="1"/>
    <xf numFmtId="164" fontId="2" fillId="3" borderId="0" xfId="0" applyNumberFormat="1" applyFont="1" applyFill="1" applyBorder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D77C-2F84-40BA-8BD4-F7693D4626E9}">
  <dimension ref="B2:AE123"/>
  <sheetViews>
    <sheetView tabSelected="1" topLeftCell="A94" workbookViewId="0">
      <selection activeCell="AE90" sqref="AE90"/>
    </sheetView>
  </sheetViews>
  <sheetFormatPr defaultRowHeight="15" x14ac:dyDescent="0.25"/>
  <cols>
    <col min="2" max="2" width="19.28515625" bestFit="1" customWidth="1"/>
    <col min="12" max="12" width="19.28515625" bestFit="1" customWidth="1"/>
    <col min="22" max="22" width="38.28515625" bestFit="1" customWidth="1"/>
  </cols>
  <sheetData>
    <row r="2" spans="2:31" x14ac:dyDescent="0.25">
      <c r="B2" s="9" t="s">
        <v>55</v>
      </c>
      <c r="C2" s="2" t="s">
        <v>15</v>
      </c>
      <c r="D2" s="5"/>
      <c r="E2" s="5"/>
      <c r="F2" s="5"/>
      <c r="G2" s="5"/>
      <c r="H2" s="5"/>
      <c r="I2" s="5"/>
      <c r="J2" s="5"/>
      <c r="K2" s="5"/>
      <c r="L2" s="9" t="s">
        <v>56</v>
      </c>
      <c r="M2" s="2" t="s">
        <v>16</v>
      </c>
      <c r="N2" s="5"/>
      <c r="O2" s="5"/>
      <c r="P2" s="5"/>
      <c r="Q2" s="5"/>
      <c r="R2" s="5"/>
      <c r="S2" s="5"/>
      <c r="T2" s="5"/>
      <c r="U2" s="5"/>
      <c r="V2" s="9" t="s">
        <v>57</v>
      </c>
      <c r="W2" s="2" t="s">
        <v>22</v>
      </c>
      <c r="X2" s="5"/>
      <c r="Y2" s="5"/>
      <c r="Z2" s="5"/>
      <c r="AA2" s="5"/>
      <c r="AB2" s="5"/>
      <c r="AC2" s="5"/>
      <c r="AD2" s="5"/>
      <c r="AE2" s="5"/>
    </row>
    <row r="3" spans="2:31" x14ac:dyDescent="0.25">
      <c r="B3" s="6" t="s">
        <v>18</v>
      </c>
      <c r="C3" s="6" t="s">
        <v>19</v>
      </c>
      <c r="D3" s="6" t="s">
        <v>2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5"/>
      <c r="L3" s="6" t="s">
        <v>18</v>
      </c>
      <c r="M3" s="6" t="s">
        <v>19</v>
      </c>
      <c r="N3" s="6" t="s">
        <v>2</v>
      </c>
      <c r="O3" s="6" t="s">
        <v>4</v>
      </c>
      <c r="P3" s="6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5"/>
      <c r="V3" s="6" t="s">
        <v>18</v>
      </c>
      <c r="W3" s="6" t="s">
        <v>19</v>
      </c>
      <c r="X3" s="6" t="s">
        <v>2</v>
      </c>
      <c r="Y3" s="6" t="s">
        <v>4</v>
      </c>
      <c r="Z3" s="6" t="s">
        <v>5</v>
      </c>
      <c r="AA3" s="6" t="s">
        <v>6</v>
      </c>
      <c r="AB3" s="6" t="s">
        <v>7</v>
      </c>
      <c r="AC3" s="6" t="s">
        <v>8</v>
      </c>
      <c r="AD3" s="6" t="s">
        <v>9</v>
      </c>
      <c r="AE3" s="5"/>
    </row>
    <row r="4" spans="2:31" x14ac:dyDescent="0.25">
      <c r="B4" s="8" t="s">
        <v>11</v>
      </c>
      <c r="C4" s="5" t="s">
        <v>20</v>
      </c>
      <c r="D4" s="5">
        <v>1</v>
      </c>
      <c r="E4" s="1">
        <v>11.73696</v>
      </c>
      <c r="F4" s="1">
        <v>11.15432</v>
      </c>
      <c r="G4" s="1">
        <v>12.239600000000001</v>
      </c>
      <c r="H4" s="1">
        <v>10.153840000000001</v>
      </c>
      <c r="I4" s="1">
        <v>10.399760000000002</v>
      </c>
      <c r="J4" s="1">
        <v>15.957600000000001</v>
      </c>
      <c r="K4" s="5"/>
      <c r="L4" s="8" t="s">
        <v>11</v>
      </c>
      <c r="M4" s="5" t="s">
        <v>20</v>
      </c>
      <c r="N4" s="5">
        <v>1</v>
      </c>
      <c r="O4" s="1">
        <v>77.891180000000006</v>
      </c>
      <c r="P4" s="1">
        <v>77.891180000000006</v>
      </c>
      <c r="Q4" s="1">
        <v>82.387810000000002</v>
      </c>
      <c r="R4" s="1">
        <v>81.864429999999999</v>
      </c>
      <c r="S4" s="1">
        <v>92.655069999999995</v>
      </c>
      <c r="T4" s="1">
        <v>103.94750000000001</v>
      </c>
      <c r="U4" s="5"/>
      <c r="V4" s="8" t="s">
        <v>11</v>
      </c>
      <c r="W4" s="5" t="s">
        <v>20</v>
      </c>
      <c r="X4" s="5">
        <v>1</v>
      </c>
      <c r="Y4" s="1">
        <v>29.6</v>
      </c>
      <c r="Z4" s="1">
        <v>90.149000000000001</v>
      </c>
      <c r="AA4" s="1">
        <v>67.091999999999999</v>
      </c>
      <c r="AB4" s="1">
        <v>22.614999999999998</v>
      </c>
      <c r="AC4" s="1">
        <v>14.315</v>
      </c>
      <c r="AD4" s="1">
        <v>9.2100000000000009</v>
      </c>
      <c r="AE4" s="5"/>
    </row>
    <row r="5" spans="2:31" x14ac:dyDescent="0.25">
      <c r="B5" s="8" t="s">
        <v>11</v>
      </c>
      <c r="C5" s="5" t="s">
        <v>20</v>
      </c>
      <c r="D5" s="5">
        <v>6</v>
      </c>
      <c r="E5" s="1">
        <v>19.19952</v>
      </c>
      <c r="F5" s="1">
        <v>18.627119999999998</v>
      </c>
      <c r="G5" s="1">
        <v>27.685599999999997</v>
      </c>
      <c r="H5" s="1">
        <v>23.533999999999999</v>
      </c>
      <c r="I5" s="1">
        <v>16.824480000000001</v>
      </c>
      <c r="J5" s="1">
        <v>29.052319999999998</v>
      </c>
      <c r="K5" s="5"/>
      <c r="L5" s="8" t="s">
        <v>11</v>
      </c>
      <c r="M5" s="5" t="s">
        <v>20</v>
      </c>
      <c r="N5" s="5">
        <v>6</v>
      </c>
      <c r="O5" s="1">
        <v>61.38373</v>
      </c>
      <c r="P5" s="1">
        <v>102.6057</v>
      </c>
      <c r="Q5" s="1">
        <v>107.77370000000001</v>
      </c>
      <c r="R5" s="1">
        <v>85.069249999999997</v>
      </c>
      <c r="S5" s="1">
        <v>112.83580000000001</v>
      </c>
      <c r="T5" s="1">
        <v>112.83580000000001</v>
      </c>
      <c r="U5" s="5"/>
      <c r="V5" s="8" t="s">
        <v>11</v>
      </c>
      <c r="W5" s="5" t="s">
        <v>20</v>
      </c>
      <c r="X5" s="5">
        <v>6</v>
      </c>
      <c r="Y5" s="1">
        <v>14.44</v>
      </c>
      <c r="Z5" s="1">
        <v>48.610999999999997</v>
      </c>
      <c r="AA5" s="1">
        <v>27.385999999999999</v>
      </c>
      <c r="AB5" s="1">
        <v>12.119</v>
      </c>
      <c r="AC5" s="1">
        <v>10.616918281172381</v>
      </c>
      <c r="AD5" s="1">
        <v>23.064028315946352</v>
      </c>
      <c r="AE5" s="5"/>
    </row>
    <row r="6" spans="2:31" x14ac:dyDescent="0.25">
      <c r="B6" s="8" t="s">
        <v>11</v>
      </c>
      <c r="C6" s="5" t="s">
        <v>20</v>
      </c>
      <c r="D6" s="5">
        <v>8</v>
      </c>
      <c r="E6" s="1">
        <v>24.423839999999998</v>
      </c>
      <c r="F6" s="1">
        <v>28.574960000000001</v>
      </c>
      <c r="G6" s="1">
        <v>24.585519999999999</v>
      </c>
      <c r="H6" s="1">
        <v>26.2196</v>
      </c>
      <c r="I6" s="1">
        <v>24.963760000000001</v>
      </c>
      <c r="J6" s="1" t="s">
        <v>3</v>
      </c>
      <c r="K6" s="5"/>
      <c r="L6" s="8" t="s">
        <v>11</v>
      </c>
      <c r="M6" s="5" t="s">
        <v>20</v>
      </c>
      <c r="N6" s="5">
        <v>8</v>
      </c>
      <c r="O6" s="1">
        <v>83.585210000000004</v>
      </c>
      <c r="P6" s="1">
        <v>91.827820000000003</v>
      </c>
      <c r="Q6" s="1">
        <v>117.9453</v>
      </c>
      <c r="R6" s="1">
        <v>110.4191</v>
      </c>
      <c r="S6" s="1">
        <v>96.490570000000005</v>
      </c>
      <c r="T6" s="1">
        <v>99.019930000000002</v>
      </c>
      <c r="U6" s="5"/>
      <c r="V6" s="8" t="s">
        <v>11</v>
      </c>
      <c r="W6" s="5" t="s">
        <v>20</v>
      </c>
      <c r="X6" s="5">
        <v>8</v>
      </c>
      <c r="Y6" s="1">
        <v>30.363</v>
      </c>
      <c r="Z6" s="1">
        <v>128.55099999999999</v>
      </c>
      <c r="AA6" s="1">
        <v>71.149000000000001</v>
      </c>
      <c r="AB6" s="1">
        <v>29.986999999999998</v>
      </c>
      <c r="AC6" s="1">
        <v>21.398512713131915</v>
      </c>
      <c r="AD6" s="1">
        <v>21.398512713131915</v>
      </c>
      <c r="AE6" s="5"/>
    </row>
    <row r="7" spans="2:31" x14ac:dyDescent="0.25">
      <c r="B7" s="8" t="s">
        <v>11</v>
      </c>
      <c r="C7" s="5" t="s">
        <v>20</v>
      </c>
      <c r="D7" s="5">
        <v>9</v>
      </c>
      <c r="E7" s="1">
        <v>21.59704</v>
      </c>
      <c r="F7" s="1">
        <v>22.647199999999998</v>
      </c>
      <c r="G7" s="1">
        <v>21.557600000000001</v>
      </c>
      <c r="H7" s="1">
        <v>20.70448</v>
      </c>
      <c r="I7" s="1">
        <v>23.008960000000002</v>
      </c>
      <c r="J7" s="1">
        <v>23.550319999999999</v>
      </c>
      <c r="K7" s="5"/>
      <c r="L7" s="8" t="s">
        <v>11</v>
      </c>
      <c r="M7" s="5" t="s">
        <v>20</v>
      </c>
      <c r="N7" s="5">
        <v>9</v>
      </c>
      <c r="O7" s="1">
        <v>19.120909999999999</v>
      </c>
      <c r="P7" s="1">
        <v>35.554720000000003</v>
      </c>
      <c r="Q7" s="1">
        <v>36.172699999999999</v>
      </c>
      <c r="R7" s="1">
        <v>49.78284</v>
      </c>
      <c r="S7" s="1">
        <v>57.91742</v>
      </c>
      <c r="T7" s="1">
        <v>73.624610000000004</v>
      </c>
      <c r="U7" s="5"/>
      <c r="V7" s="8" t="s">
        <v>11</v>
      </c>
      <c r="W7" s="5" t="s">
        <v>20</v>
      </c>
      <c r="X7" s="5">
        <v>9</v>
      </c>
      <c r="Y7" s="1">
        <v>17.652999999999999</v>
      </c>
      <c r="Z7" s="1">
        <v>98.381</v>
      </c>
      <c r="AA7" s="1">
        <v>76.244</v>
      </c>
      <c r="AB7" s="1">
        <v>69.236000000000004</v>
      </c>
      <c r="AC7" s="1">
        <v>32.017864269517332</v>
      </c>
      <c r="AD7" s="1">
        <v>17.664436993845154</v>
      </c>
      <c r="AE7" s="5"/>
    </row>
    <row r="8" spans="2:31" x14ac:dyDescent="0.25">
      <c r="B8" s="8" t="s">
        <v>11</v>
      </c>
      <c r="C8" s="5" t="s">
        <v>20</v>
      </c>
      <c r="D8" s="5">
        <v>13</v>
      </c>
      <c r="E8" s="1">
        <v>34.133119999999998</v>
      </c>
      <c r="F8" s="1">
        <v>36.909440000000004</v>
      </c>
      <c r="G8" s="1">
        <v>30.581520000000001</v>
      </c>
      <c r="H8" s="1">
        <v>27.303600000000003</v>
      </c>
      <c r="I8" s="1">
        <v>34.45008</v>
      </c>
      <c r="J8" s="1">
        <v>41.269199999999998</v>
      </c>
      <c r="K8" s="5"/>
      <c r="L8" s="8" t="s">
        <v>11</v>
      </c>
      <c r="M8" s="5" t="s">
        <v>20</v>
      </c>
      <c r="N8" s="5">
        <v>13</v>
      </c>
      <c r="O8" s="1">
        <v>64.633449999999996</v>
      </c>
      <c r="P8" s="1">
        <v>83.190150000000003</v>
      </c>
      <c r="Q8" s="1">
        <v>106.6545</v>
      </c>
      <c r="R8" s="1">
        <v>114.1722</v>
      </c>
      <c r="S8" s="1">
        <v>145.44239999999999</v>
      </c>
      <c r="T8" s="1">
        <v>122.2123</v>
      </c>
      <c r="U8" s="5"/>
      <c r="V8" s="8" t="s">
        <v>11</v>
      </c>
      <c r="W8" s="5" t="s">
        <v>20</v>
      </c>
      <c r="X8" s="5">
        <v>13</v>
      </c>
      <c r="Y8" s="1">
        <v>14.691000000000001</v>
      </c>
      <c r="Z8" s="1">
        <v>37.832000000000001</v>
      </c>
      <c r="AA8" s="1">
        <v>50.637</v>
      </c>
      <c r="AB8" s="1">
        <v>30.852</v>
      </c>
      <c r="AC8" s="1">
        <v>19.885689969604865</v>
      </c>
      <c r="AD8" s="1">
        <v>15.301264437689971</v>
      </c>
      <c r="AE8" s="5"/>
    </row>
    <row r="9" spans="2:31" x14ac:dyDescent="0.25">
      <c r="B9" s="8" t="s">
        <v>11</v>
      </c>
      <c r="C9" s="5" t="s">
        <v>20</v>
      </c>
      <c r="D9" s="5">
        <v>14</v>
      </c>
      <c r="E9" s="1">
        <v>48.368479999999998</v>
      </c>
      <c r="F9" s="1">
        <v>85.195519999999988</v>
      </c>
      <c r="G9" s="1">
        <v>69.453119999999998</v>
      </c>
      <c r="H9" s="1">
        <v>48.786799999999999</v>
      </c>
      <c r="I9" s="1">
        <v>46.081679999999992</v>
      </c>
      <c r="J9" s="1" t="s">
        <v>3</v>
      </c>
      <c r="K9" s="5"/>
      <c r="L9" s="8" t="s">
        <v>11</v>
      </c>
      <c r="M9" s="5" t="s">
        <v>20</v>
      </c>
      <c r="N9" s="5">
        <v>14</v>
      </c>
      <c r="O9" s="1">
        <v>150.8271</v>
      </c>
      <c r="P9" s="1">
        <v>171.94909999999999</v>
      </c>
      <c r="Q9" s="1">
        <v>171.94909999999999</v>
      </c>
      <c r="R9" s="1">
        <v>182.37729999999999</v>
      </c>
      <c r="S9" s="1">
        <v>155.5916</v>
      </c>
      <c r="T9" s="1">
        <v>155.5916</v>
      </c>
      <c r="U9" s="5"/>
      <c r="V9" s="8" t="s">
        <v>11</v>
      </c>
      <c r="W9" s="5" t="s">
        <v>20</v>
      </c>
      <c r="X9" s="5">
        <v>14</v>
      </c>
      <c r="Y9" s="1">
        <v>26.74</v>
      </c>
      <c r="Z9" s="1">
        <v>105.77500000000001</v>
      </c>
      <c r="AA9" s="1">
        <v>69.537999999999997</v>
      </c>
      <c r="AB9" s="1">
        <v>70.891999999999996</v>
      </c>
      <c r="AC9" s="1">
        <v>41.459400000000002</v>
      </c>
      <c r="AD9" s="1">
        <v>12.026781639004152</v>
      </c>
      <c r="AE9" s="5"/>
    </row>
    <row r="10" spans="2:31" x14ac:dyDescent="0.25">
      <c r="B10" s="8" t="s">
        <v>11</v>
      </c>
      <c r="C10" s="5" t="s">
        <v>20</v>
      </c>
      <c r="D10" s="5">
        <v>15</v>
      </c>
      <c r="E10" s="1">
        <v>34.621360000000003</v>
      </c>
      <c r="F10" s="1">
        <v>35.809280000000001</v>
      </c>
      <c r="G10" s="1">
        <v>34.31288</v>
      </c>
      <c r="H10" s="1">
        <v>33.270400000000002</v>
      </c>
      <c r="I10" s="1">
        <v>35.668560000000006</v>
      </c>
      <c r="J10" s="1">
        <v>33.12256</v>
      </c>
      <c r="K10" s="5"/>
      <c r="L10" s="8" t="s">
        <v>11</v>
      </c>
      <c r="M10" s="5" t="s">
        <v>20</v>
      </c>
      <c r="N10" s="5">
        <v>15</v>
      </c>
      <c r="O10" s="1">
        <v>99.457120000000003</v>
      </c>
      <c r="P10" s="1">
        <v>231.39959999999999</v>
      </c>
      <c r="Q10" s="1">
        <v>106.4233</v>
      </c>
      <c r="R10" s="1">
        <v>150.84800000000001</v>
      </c>
      <c r="S10" s="1">
        <v>185.38560000000001</v>
      </c>
      <c r="T10" s="1">
        <v>139.63310000000001</v>
      </c>
      <c r="U10" s="5"/>
      <c r="V10" s="8" t="s">
        <v>11</v>
      </c>
      <c r="W10" s="5" t="s">
        <v>20</v>
      </c>
      <c r="X10" s="5">
        <v>15</v>
      </c>
      <c r="Y10" s="1">
        <v>9.6159999999999997</v>
      </c>
      <c r="Z10" s="1">
        <v>45.521000000000001</v>
      </c>
      <c r="AA10" s="1">
        <v>34.283000000000001</v>
      </c>
      <c r="AB10" s="1">
        <v>13.97</v>
      </c>
      <c r="AC10" s="1">
        <v>11.569477720785452</v>
      </c>
      <c r="AD10" s="1">
        <v>11.726033521603792</v>
      </c>
      <c r="AE10" s="5"/>
    </row>
    <row r="11" spans="2:31" x14ac:dyDescent="0.25">
      <c r="B11" s="8" t="s">
        <v>11</v>
      </c>
      <c r="C11" s="5" t="s">
        <v>20</v>
      </c>
      <c r="D11" s="5">
        <v>20</v>
      </c>
      <c r="E11" s="1">
        <v>51.504880000000007</v>
      </c>
      <c r="F11" s="1">
        <v>41.944319999999998</v>
      </c>
      <c r="G11" s="1">
        <v>61.148159999999997</v>
      </c>
      <c r="H11" s="1">
        <v>59.856079999999999</v>
      </c>
      <c r="I11" s="1">
        <v>45.515680000000003</v>
      </c>
      <c r="J11" s="1">
        <v>48.056959999999997</v>
      </c>
      <c r="K11" s="5"/>
      <c r="L11" s="8" t="s">
        <v>11</v>
      </c>
      <c r="M11" s="5" t="s">
        <v>20</v>
      </c>
      <c r="N11" s="5">
        <v>20</v>
      </c>
      <c r="O11" s="1">
        <v>56.258200000000002</v>
      </c>
      <c r="P11" s="1">
        <v>75.559250000000006</v>
      </c>
      <c r="Q11" s="1">
        <v>100.6765</v>
      </c>
      <c r="R11" s="1">
        <v>111.0125</v>
      </c>
      <c r="S11" s="1">
        <v>98.709450000000004</v>
      </c>
      <c r="T11" s="1">
        <v>71.487260000000006</v>
      </c>
      <c r="U11" s="5"/>
      <c r="V11" s="8" t="s">
        <v>11</v>
      </c>
      <c r="W11" s="5" t="s">
        <v>20</v>
      </c>
      <c r="X11" s="5">
        <v>20</v>
      </c>
      <c r="Y11" s="1">
        <v>11.128</v>
      </c>
      <c r="Z11" s="1">
        <v>61.845999999999997</v>
      </c>
      <c r="AA11" s="1">
        <v>23.38</v>
      </c>
      <c r="AB11" s="1">
        <v>22.74</v>
      </c>
      <c r="AC11" s="1">
        <v>15.039660606060606</v>
      </c>
      <c r="AD11" s="1">
        <v>11.600096969696967</v>
      </c>
      <c r="AE11" s="5"/>
    </row>
    <row r="12" spans="2:31" x14ac:dyDescent="0.25">
      <c r="B12" s="8" t="s">
        <v>11</v>
      </c>
      <c r="C12" s="5" t="s">
        <v>20</v>
      </c>
      <c r="D12" s="5">
        <v>25</v>
      </c>
      <c r="E12" s="1">
        <v>34.910239999999995</v>
      </c>
      <c r="F12" s="1">
        <v>32.287120000000002</v>
      </c>
      <c r="G12" s="1">
        <v>39.347679999999997</v>
      </c>
      <c r="H12" s="1">
        <v>33.866320000000002</v>
      </c>
      <c r="I12" s="1">
        <v>36.297280000000001</v>
      </c>
      <c r="J12" s="1">
        <v>44.20608</v>
      </c>
      <c r="K12" s="5"/>
      <c r="L12" s="8" t="s">
        <v>11</v>
      </c>
      <c r="M12" s="5" t="s">
        <v>20</v>
      </c>
      <c r="N12" s="5">
        <v>25</v>
      </c>
      <c r="O12" s="1">
        <v>70.831479999999999</v>
      </c>
      <c r="P12" s="1">
        <v>115.4928</v>
      </c>
      <c r="Q12" s="1">
        <v>123.8069</v>
      </c>
      <c r="R12" s="1">
        <v>128.30340000000001</v>
      </c>
      <c r="S12" s="1">
        <v>108.2931</v>
      </c>
      <c r="T12" s="1">
        <v>82.279290000000003</v>
      </c>
      <c r="U12" s="5"/>
      <c r="V12" s="8" t="s">
        <v>11</v>
      </c>
      <c r="W12" s="5" t="s">
        <v>20</v>
      </c>
      <c r="X12" s="5">
        <v>25</v>
      </c>
      <c r="Y12" s="1">
        <v>8.9719999999999995</v>
      </c>
      <c r="Z12" s="1">
        <v>169.33799999999999</v>
      </c>
      <c r="AA12" s="1">
        <v>14.414</v>
      </c>
      <c r="AB12" s="1">
        <v>9.27</v>
      </c>
      <c r="AC12" s="1">
        <v>9.8361398601398591</v>
      </c>
      <c r="AD12" s="1">
        <v>8.5526013986014</v>
      </c>
      <c r="AE12" s="5"/>
    </row>
    <row r="13" spans="2:31" x14ac:dyDescent="0.25">
      <c r="B13" s="8" t="s">
        <v>11</v>
      </c>
      <c r="C13" s="5" t="s">
        <v>20</v>
      </c>
      <c r="D13" s="5">
        <v>31</v>
      </c>
      <c r="E13" s="1">
        <v>36.657600000000009</v>
      </c>
      <c r="F13" s="1">
        <v>37.631599999999999</v>
      </c>
      <c r="G13" s="1">
        <v>42.912639999999996</v>
      </c>
      <c r="H13" s="1">
        <v>33.289279999999998</v>
      </c>
      <c r="I13" s="1">
        <v>33.531199999999998</v>
      </c>
      <c r="J13" s="1">
        <v>42.010159999999999</v>
      </c>
      <c r="K13" s="5"/>
      <c r="L13" s="8" t="s">
        <v>11</v>
      </c>
      <c r="M13" s="5" t="s">
        <v>20</v>
      </c>
      <c r="N13" s="5">
        <v>31</v>
      </c>
      <c r="O13" s="1">
        <v>83.5749</v>
      </c>
      <c r="P13" s="1">
        <v>92.323329999999999</v>
      </c>
      <c r="Q13" s="1">
        <v>111.8069</v>
      </c>
      <c r="R13" s="1">
        <v>85.328649999999996</v>
      </c>
      <c r="S13" s="1">
        <v>70.167810000000003</v>
      </c>
      <c r="T13" s="1">
        <v>63.435870000000001</v>
      </c>
      <c r="U13" s="5"/>
      <c r="V13" s="8" t="s">
        <v>11</v>
      </c>
      <c r="W13" s="5" t="s">
        <v>20</v>
      </c>
      <c r="X13" s="5">
        <v>31</v>
      </c>
      <c r="Y13" s="1">
        <v>11.420999999999999</v>
      </c>
      <c r="Z13" s="1" t="s">
        <v>14</v>
      </c>
      <c r="AA13" s="1">
        <v>18.841000000000001</v>
      </c>
      <c r="AB13" s="1">
        <v>20.044</v>
      </c>
      <c r="AC13" s="1">
        <v>16.78204942339374</v>
      </c>
      <c r="AD13" s="1">
        <v>16.992000000000001</v>
      </c>
      <c r="AE13" s="5"/>
    </row>
    <row r="14" spans="2:31" x14ac:dyDescent="0.25">
      <c r="B14" s="8" t="s">
        <v>11</v>
      </c>
      <c r="C14" s="5" t="s">
        <v>20</v>
      </c>
      <c r="D14" s="5">
        <v>32</v>
      </c>
      <c r="E14" s="1">
        <v>31.373440000000002</v>
      </c>
      <c r="F14" s="1">
        <v>23.950560000000003</v>
      </c>
      <c r="G14" s="1">
        <v>22.597919999999998</v>
      </c>
      <c r="H14" s="1">
        <v>35.993200000000002</v>
      </c>
      <c r="I14" s="1">
        <v>26.643840000000001</v>
      </c>
      <c r="J14" s="1">
        <v>36.031999999999996</v>
      </c>
      <c r="K14" s="5"/>
      <c r="L14" s="8" t="s">
        <v>11</v>
      </c>
      <c r="M14" s="5" t="s">
        <v>20</v>
      </c>
      <c r="N14" s="5">
        <v>32</v>
      </c>
      <c r="O14" s="1">
        <v>32.319310000000002</v>
      </c>
      <c r="P14" s="1">
        <v>56.118090000000002</v>
      </c>
      <c r="Q14" s="1">
        <v>94.523970000000006</v>
      </c>
      <c r="R14" s="1">
        <v>149.90049999999999</v>
      </c>
      <c r="S14" s="1">
        <v>79.393739999999994</v>
      </c>
      <c r="T14" s="1">
        <v>96.424580000000006</v>
      </c>
      <c r="U14" s="5"/>
      <c r="V14" s="8" t="s">
        <v>11</v>
      </c>
      <c r="W14" s="5" t="s">
        <v>20</v>
      </c>
      <c r="X14" s="5">
        <v>32</v>
      </c>
      <c r="Y14" s="1">
        <v>17.850999999999999</v>
      </c>
      <c r="Z14" s="1">
        <v>79.186999999999998</v>
      </c>
      <c r="AA14" s="1">
        <v>26.1</v>
      </c>
      <c r="AB14" s="1">
        <v>28.920999999999999</v>
      </c>
      <c r="AC14" s="1">
        <v>22.601426533523536</v>
      </c>
      <c r="AD14" s="1">
        <v>20.375</v>
      </c>
      <c r="AE14" s="5"/>
    </row>
    <row r="15" spans="2:31" x14ac:dyDescent="0.25">
      <c r="B15" s="8" t="s">
        <v>11</v>
      </c>
      <c r="C15" s="5" t="s">
        <v>20</v>
      </c>
      <c r="D15" s="5">
        <v>33</v>
      </c>
      <c r="E15" s="1">
        <v>25.611840000000004</v>
      </c>
      <c r="F15" s="1">
        <v>31.399520000000003</v>
      </c>
      <c r="G15" s="1">
        <v>36.829119999999996</v>
      </c>
      <c r="H15" s="1">
        <v>32.773119999999999</v>
      </c>
      <c r="I15" s="1">
        <v>29.202159999999999</v>
      </c>
      <c r="J15" s="1">
        <v>30.195760000000003</v>
      </c>
      <c r="K15" s="5"/>
      <c r="L15" s="8" t="s">
        <v>11</v>
      </c>
      <c r="M15" s="5" t="s">
        <v>20</v>
      </c>
      <c r="N15" s="5">
        <v>33</v>
      </c>
      <c r="O15" s="1">
        <v>80.501390000000001</v>
      </c>
      <c r="P15" s="1">
        <v>123.46599999999999</v>
      </c>
      <c r="Q15" s="1">
        <v>119.7084</v>
      </c>
      <c r="R15" s="1">
        <v>133.16909999999999</v>
      </c>
      <c r="S15" s="1">
        <v>79.393739999999994</v>
      </c>
      <c r="T15" s="1">
        <v>97.411199999999994</v>
      </c>
      <c r="U15" s="5"/>
      <c r="V15" s="8" t="s">
        <v>11</v>
      </c>
      <c r="W15" s="5" t="s">
        <v>20</v>
      </c>
      <c r="X15" s="5">
        <v>33</v>
      </c>
      <c r="Y15" s="1">
        <v>8.5640000000000001</v>
      </c>
      <c r="Z15" s="1">
        <v>43.963999999999999</v>
      </c>
      <c r="AA15" s="1">
        <v>10.77</v>
      </c>
      <c r="AB15" s="1">
        <v>10.829000000000001</v>
      </c>
      <c r="AC15" s="1">
        <v>9.0630000000000006</v>
      </c>
      <c r="AD15" s="1">
        <v>8.5890000000000004</v>
      </c>
      <c r="AE15" s="5"/>
    </row>
    <row r="16" spans="2:31" x14ac:dyDescent="0.25">
      <c r="B16" s="8" t="s">
        <v>11</v>
      </c>
      <c r="C16" s="5" t="s">
        <v>20</v>
      </c>
      <c r="D16" s="5">
        <v>35</v>
      </c>
      <c r="E16" s="1">
        <v>27.888000000000002</v>
      </c>
      <c r="F16" s="1">
        <v>34.828800000000001</v>
      </c>
      <c r="G16" s="1">
        <v>22.292559999999998</v>
      </c>
      <c r="H16" s="1">
        <v>20.618879999999997</v>
      </c>
      <c r="I16" s="1">
        <v>28.838800000000003</v>
      </c>
      <c r="J16" s="1">
        <v>29.520959999999999</v>
      </c>
      <c r="K16" s="5"/>
      <c r="L16" s="8" t="s">
        <v>11</v>
      </c>
      <c r="M16" s="5" t="s">
        <v>20</v>
      </c>
      <c r="N16" s="5">
        <v>35</v>
      </c>
      <c r="O16" s="1">
        <v>83.245599999999996</v>
      </c>
      <c r="P16" s="1">
        <v>117.0748</v>
      </c>
      <c r="Q16" s="1">
        <v>103.7501</v>
      </c>
      <c r="R16" s="1">
        <v>110.60599999999999</v>
      </c>
      <c r="S16" s="1">
        <v>114.77549999999999</v>
      </c>
      <c r="T16" s="1">
        <v>126.6657</v>
      </c>
      <c r="U16" s="5"/>
      <c r="V16" s="8" t="s">
        <v>11</v>
      </c>
      <c r="W16" s="5" t="s">
        <v>20</v>
      </c>
      <c r="X16" s="5">
        <v>35</v>
      </c>
      <c r="Y16" s="1">
        <v>31.155999999999999</v>
      </c>
      <c r="Z16" s="1">
        <v>144.46799999999999</v>
      </c>
      <c r="AA16" s="1">
        <v>131.703</v>
      </c>
      <c r="AB16" s="1">
        <v>110.547</v>
      </c>
      <c r="AC16" s="1">
        <v>93.013035046728959</v>
      </c>
      <c r="AD16" s="1">
        <v>20.273238317757009</v>
      </c>
      <c r="AE16" s="5"/>
    </row>
    <row r="17" spans="2:31" x14ac:dyDescent="0.25">
      <c r="B17" s="8" t="s">
        <v>11</v>
      </c>
      <c r="C17" s="5" t="s">
        <v>20</v>
      </c>
      <c r="D17" s="5">
        <v>43</v>
      </c>
      <c r="E17" s="1">
        <v>26.388080000000002</v>
      </c>
      <c r="F17" s="1">
        <v>24.974759999999996</v>
      </c>
      <c r="G17" s="1">
        <v>30.91836</v>
      </c>
      <c r="H17" s="1">
        <v>31.0428</v>
      </c>
      <c r="I17" s="1">
        <v>30.908480000000001</v>
      </c>
      <c r="J17" s="1">
        <v>33.337760000000003</v>
      </c>
      <c r="K17" s="5"/>
      <c r="L17" s="8" t="s">
        <v>11</v>
      </c>
      <c r="M17" s="5" t="s">
        <v>20</v>
      </c>
      <c r="N17" s="5">
        <v>43</v>
      </c>
      <c r="O17" s="1">
        <v>57.639740000000003</v>
      </c>
      <c r="P17" s="1">
        <v>70.26549</v>
      </c>
      <c r="Q17" s="1">
        <v>103.4254</v>
      </c>
      <c r="R17" s="1">
        <v>144.5515</v>
      </c>
      <c r="S17" s="1">
        <v>97.334479999999999</v>
      </c>
      <c r="T17" s="1">
        <v>134.21109999999999</v>
      </c>
      <c r="U17" s="5"/>
      <c r="V17" s="8" t="s">
        <v>11</v>
      </c>
      <c r="W17" s="5" t="s">
        <v>20</v>
      </c>
      <c r="X17" s="5">
        <v>43</v>
      </c>
      <c r="Y17" s="1">
        <v>16.838999999999999</v>
      </c>
      <c r="Z17" s="1">
        <v>34.776000000000003</v>
      </c>
      <c r="AA17" s="1">
        <v>16.149999999999999</v>
      </c>
      <c r="AB17" s="1">
        <v>24.718</v>
      </c>
      <c r="AC17" s="1">
        <v>18.414240549828175</v>
      </c>
      <c r="AD17" s="1">
        <v>9.7986391752577298</v>
      </c>
      <c r="AE17" s="5"/>
    </row>
    <row r="18" spans="2:31" x14ac:dyDescent="0.25">
      <c r="B18" s="8" t="s">
        <v>11</v>
      </c>
      <c r="C18" s="5" t="s">
        <v>20</v>
      </c>
      <c r="D18" s="5">
        <v>48</v>
      </c>
      <c r="E18" s="1">
        <v>67.054240000000007</v>
      </c>
      <c r="F18" s="1">
        <v>65.568239999999989</v>
      </c>
      <c r="G18" s="1">
        <v>67.989919999999998</v>
      </c>
      <c r="H18" s="1">
        <v>78.89439999999999</v>
      </c>
      <c r="I18" s="1">
        <v>75.515360000000001</v>
      </c>
      <c r="J18" s="1">
        <v>70.436239999999984</v>
      </c>
      <c r="K18" s="5"/>
      <c r="L18" s="8" t="s">
        <v>11</v>
      </c>
      <c r="M18" s="4" t="s">
        <v>20</v>
      </c>
      <c r="N18" s="5">
        <v>48</v>
      </c>
      <c r="O18" s="1">
        <v>63.232640000000004</v>
      </c>
      <c r="P18" s="1">
        <v>74.648349999999994</v>
      </c>
      <c r="Q18" s="1">
        <v>86.586359999999999</v>
      </c>
      <c r="R18" s="1">
        <v>76.519880000000001</v>
      </c>
      <c r="S18" s="1">
        <v>76.008129999999994</v>
      </c>
      <c r="T18" s="1">
        <v>74.975740000000002</v>
      </c>
      <c r="U18" s="5"/>
      <c r="V18" s="8" t="s">
        <v>11</v>
      </c>
      <c r="W18" s="4" t="s">
        <v>20</v>
      </c>
      <c r="X18" s="5">
        <v>48</v>
      </c>
      <c r="Y18" s="1">
        <v>15.763999999999999</v>
      </c>
      <c r="Z18" s="1">
        <v>120.724</v>
      </c>
      <c r="AA18" s="1">
        <v>49.491999999999997</v>
      </c>
      <c r="AB18" s="1">
        <v>20.077000000000002</v>
      </c>
      <c r="AC18" s="1">
        <v>22.556999999999999</v>
      </c>
      <c r="AD18" s="1">
        <v>15.398999999999999</v>
      </c>
      <c r="AE18" s="5"/>
    </row>
    <row r="19" spans="2:31" x14ac:dyDescent="0.25">
      <c r="B19" s="5"/>
      <c r="C19" s="5"/>
      <c r="D19" s="11" t="s">
        <v>26</v>
      </c>
      <c r="E19" s="15">
        <f>AVERAGE(E4:E18)</f>
        <v>33.031242666666671</v>
      </c>
      <c r="F19" s="15">
        <f t="shared" ref="F19:J19" si="0">AVERAGE(F4:F18)</f>
        <v>35.433517333333334</v>
      </c>
      <c r="G19" s="15">
        <f t="shared" si="0"/>
        <v>36.29681333333334</v>
      </c>
      <c r="H19" s="15">
        <f t="shared" si="0"/>
        <v>34.420453333333327</v>
      </c>
      <c r="I19" s="15">
        <f t="shared" si="0"/>
        <v>33.190005333333332</v>
      </c>
      <c r="J19" s="15">
        <f t="shared" si="0"/>
        <v>36.672916923076919</v>
      </c>
      <c r="K19" s="5"/>
      <c r="L19" s="5"/>
      <c r="M19" s="5"/>
      <c r="N19" s="11" t="s">
        <v>26</v>
      </c>
      <c r="O19" s="15">
        <f t="shared" ref="O19:T19" si="1">AVERAGE(O4:O18)</f>
        <v>72.300130666666661</v>
      </c>
      <c r="P19" s="15">
        <f t="shared" si="1"/>
        <v>101.29109199999998</v>
      </c>
      <c r="Q19" s="15">
        <f t="shared" si="1"/>
        <v>104.90606266666667</v>
      </c>
      <c r="R19" s="15">
        <f t="shared" si="1"/>
        <v>114.26164333333334</v>
      </c>
      <c r="S19" s="15">
        <f t="shared" si="1"/>
        <v>104.69296066666666</v>
      </c>
      <c r="T19" s="15">
        <f t="shared" si="1"/>
        <v>103.58370533333336</v>
      </c>
      <c r="U19" s="5"/>
      <c r="V19" s="5"/>
      <c r="W19" s="5"/>
      <c r="X19" s="11" t="s">
        <v>26</v>
      </c>
      <c r="Y19" s="15">
        <f t="shared" ref="Y19:AD19" si="2">AVERAGE(Y4:Y18)</f>
        <v>17.653200000000002</v>
      </c>
      <c r="Z19" s="15">
        <f t="shared" si="2"/>
        <v>86.365928571428569</v>
      </c>
      <c r="AA19" s="15">
        <f t="shared" si="2"/>
        <v>45.811933333333329</v>
      </c>
      <c r="AB19" s="15">
        <f t="shared" si="2"/>
        <v>33.121133333333333</v>
      </c>
      <c r="AC19" s="15">
        <f t="shared" si="2"/>
        <v>23.90462766492579</v>
      </c>
      <c r="AD19" s="15">
        <f t="shared" si="2"/>
        <v>14.798042232168962</v>
      </c>
      <c r="AE19" s="5"/>
    </row>
    <row r="20" spans="2:31" x14ac:dyDescent="0.25">
      <c r="B20" s="5"/>
      <c r="C20" s="5"/>
      <c r="D20" s="13" t="s">
        <v>29</v>
      </c>
      <c r="E20" s="16">
        <f>STDEV(E4:E19)/SQRT(COUNT(E4:E19))</f>
        <v>3.3742072998863302</v>
      </c>
      <c r="F20" s="16">
        <f t="shared" ref="F20:J20" si="3">STDEV(F4:F19)/SQRT(COUNT(F4:F19))</f>
        <v>4.4647446574908276</v>
      </c>
      <c r="G20" s="16">
        <f t="shared" si="3"/>
        <v>4.1988846945026799</v>
      </c>
      <c r="H20" s="16">
        <f t="shared" si="3"/>
        <v>4.1103012409419453</v>
      </c>
      <c r="I20" s="16">
        <f t="shared" si="3"/>
        <v>3.6334670112494782</v>
      </c>
      <c r="J20" s="16">
        <f t="shared" si="3"/>
        <v>3.439079293568887</v>
      </c>
      <c r="K20" s="5"/>
      <c r="L20" s="5"/>
      <c r="M20" s="5"/>
      <c r="N20" s="13" t="s">
        <v>29</v>
      </c>
      <c r="O20" s="16">
        <f t="shared" ref="O20:T20" si="4">STDEV(O4:O18)/SQRT(COUNT(O4:O18))</f>
        <v>7.7268463508650678</v>
      </c>
      <c r="P20" s="16">
        <f t="shared" si="4"/>
        <v>12.460727445298055</v>
      </c>
      <c r="Q20" s="16">
        <f t="shared" si="4"/>
        <v>7.2369782440725681</v>
      </c>
      <c r="R20" s="16">
        <f t="shared" si="4"/>
        <v>9.0185297315190915</v>
      </c>
      <c r="S20" s="16">
        <f t="shared" si="4"/>
        <v>8.9251950246330072</v>
      </c>
      <c r="T20" s="16">
        <f t="shared" si="4"/>
        <v>7.1813271426324956</v>
      </c>
      <c r="U20" s="5"/>
      <c r="V20" s="5"/>
      <c r="W20" s="5"/>
      <c r="X20" s="13" t="s">
        <v>29</v>
      </c>
      <c r="Y20" s="16">
        <f t="shared" ref="Y20:AD20" si="5">STDEV(Y4:Y18)/SQRT(COUNT(Y4:Y18))</f>
        <v>2.0661937866060662</v>
      </c>
      <c r="Z20" s="16">
        <f t="shared" si="5"/>
        <v>11.55901045303851</v>
      </c>
      <c r="AA20" s="16">
        <f t="shared" si="5"/>
        <v>8.5029845496780414</v>
      </c>
      <c r="AB20" s="16">
        <f t="shared" si="5"/>
        <v>7.3231177330467307</v>
      </c>
      <c r="AC20" s="16">
        <f t="shared" si="5"/>
        <v>5.4222877764817614</v>
      </c>
      <c r="AD20" s="16">
        <f t="shared" si="5"/>
        <v>1.2868177421655007</v>
      </c>
      <c r="AE20" s="5"/>
    </row>
    <row r="21" spans="2:31" x14ac:dyDescent="0.25">
      <c r="B21" s="5"/>
      <c r="C21" s="5"/>
      <c r="D21" s="6" t="s">
        <v>31</v>
      </c>
      <c r="E21" s="5"/>
      <c r="F21" s="3">
        <f>(F19-$F19)/$F19*100</f>
        <v>0</v>
      </c>
      <c r="G21" s="3">
        <f t="shared" ref="G21:J21" si="6">(G19-$F19)/$F19*100</f>
        <v>2.4363824564147287</v>
      </c>
      <c r="H21" s="3">
        <f t="shared" si="6"/>
        <v>-2.8590557083843002</v>
      </c>
      <c r="I21" s="3">
        <f t="shared" si="6"/>
        <v>-6.3316096420647074</v>
      </c>
      <c r="J21" s="3">
        <f t="shared" si="6"/>
        <v>3.4978169908569736</v>
      </c>
      <c r="K21" s="5"/>
      <c r="L21" s="5"/>
      <c r="M21" s="5"/>
      <c r="N21" s="6" t="s">
        <v>31</v>
      </c>
      <c r="O21" s="5"/>
      <c r="P21" s="3">
        <f>(P19-$P19)/$P19*100</f>
        <v>0</v>
      </c>
      <c r="Q21" s="3">
        <f>(Q19-$P19)/$P19*100</f>
        <v>3.5688929749781884</v>
      </c>
      <c r="R21" s="3">
        <f>(R19-$P19)/$P19*100</f>
        <v>12.805224109276425</v>
      </c>
      <c r="S21" s="3">
        <f>(S19-$P19)/$P19*100</f>
        <v>3.3585072482649192</v>
      </c>
      <c r="T21" s="3">
        <f>(T19-$P19)/$P19*100</f>
        <v>2.2633908748198492</v>
      </c>
      <c r="U21" s="5"/>
      <c r="V21" s="5"/>
      <c r="W21" s="5"/>
      <c r="X21" s="6" t="s">
        <v>31</v>
      </c>
      <c r="Y21" s="5"/>
      <c r="Z21" s="3">
        <f>(Z19-$Z19)/$Z19*100</f>
        <v>0</v>
      </c>
      <c r="AA21" s="3">
        <f>(AA19-$Z19)/$Z19*100</f>
        <v>-46.956011368019084</v>
      </c>
      <c r="AB21" s="3">
        <f>(AB19-$Z19)/$Z19*100</f>
        <v>-61.650231889835304</v>
      </c>
      <c r="AC21" s="3">
        <f>(AC19-$Z19)/$Z19*100</f>
        <v>-72.321692060364327</v>
      </c>
      <c r="AD21" s="3">
        <f>(AD19-$Z19)/$Z19*100</f>
        <v>-82.865879546550218</v>
      </c>
      <c r="AE21" s="5"/>
    </row>
    <row r="22" spans="2:31" x14ac:dyDescent="0.25">
      <c r="B22" s="8" t="s">
        <v>11</v>
      </c>
      <c r="C22" s="5" t="s">
        <v>21</v>
      </c>
      <c r="D22" s="5">
        <v>24</v>
      </c>
      <c r="E22" s="1">
        <v>113.42976000000002</v>
      </c>
      <c r="F22" s="1">
        <v>122.0068</v>
      </c>
      <c r="G22" s="1">
        <v>128.06064000000001</v>
      </c>
      <c r="H22" s="1">
        <v>111.58120000000001</v>
      </c>
      <c r="I22" s="1">
        <v>131.04415999999998</v>
      </c>
      <c r="J22" s="1">
        <v>106.75448000000002</v>
      </c>
      <c r="K22" s="5"/>
      <c r="L22" s="8" t="s">
        <v>11</v>
      </c>
      <c r="M22" s="5" t="s">
        <v>21</v>
      </c>
      <c r="N22" s="5">
        <v>24</v>
      </c>
      <c r="O22" s="1">
        <v>60.784199999999998</v>
      </c>
      <c r="P22" s="1">
        <v>76.680679999999995</v>
      </c>
      <c r="Q22" s="1">
        <v>78.281319999999994</v>
      </c>
      <c r="R22" s="1">
        <v>80.255619999999993</v>
      </c>
      <c r="S22" s="1">
        <v>64.057289999999995</v>
      </c>
      <c r="T22" s="1">
        <v>70.154679999999999</v>
      </c>
      <c r="U22" s="5"/>
      <c r="V22" s="8" t="s">
        <v>11</v>
      </c>
      <c r="W22" s="5" t="s">
        <v>21</v>
      </c>
      <c r="X22" s="5">
        <v>24</v>
      </c>
      <c r="Y22" s="1">
        <v>14.461</v>
      </c>
      <c r="Z22" s="1">
        <v>74.497</v>
      </c>
      <c r="AA22" s="1">
        <v>41.997999999999998</v>
      </c>
      <c r="AB22" s="1">
        <v>16.443999999999999</v>
      </c>
      <c r="AC22" s="1">
        <v>65.353999999999999</v>
      </c>
      <c r="AD22" s="1">
        <v>16.488639153439156</v>
      </c>
      <c r="AE22" s="5"/>
    </row>
    <row r="23" spans="2:31" x14ac:dyDescent="0.25">
      <c r="B23" s="8" t="s">
        <v>11</v>
      </c>
      <c r="C23" s="5" t="s">
        <v>21</v>
      </c>
      <c r="D23" s="5">
        <v>29</v>
      </c>
      <c r="E23" s="1">
        <v>26.169439999999998</v>
      </c>
      <c r="F23" s="1">
        <v>29.499119999999998</v>
      </c>
      <c r="G23" s="1">
        <v>26.10848</v>
      </c>
      <c r="H23" s="1">
        <v>28.149920000000002</v>
      </c>
      <c r="I23" s="1">
        <v>21.53528</v>
      </c>
      <c r="J23" s="1">
        <v>19.904400000000003</v>
      </c>
      <c r="K23" s="5"/>
      <c r="L23" s="8" t="s">
        <v>11</v>
      </c>
      <c r="M23" s="5" t="s">
        <v>21</v>
      </c>
      <c r="N23" s="5">
        <v>29</v>
      </c>
      <c r="O23" s="1">
        <v>45.425879999999999</v>
      </c>
      <c r="P23" s="1">
        <v>52.622799999999998</v>
      </c>
      <c r="Q23" s="1">
        <v>50.037129999999998</v>
      </c>
      <c r="R23" s="1">
        <v>61.72336</v>
      </c>
      <c r="S23" s="1">
        <v>70.482010000000002</v>
      </c>
      <c r="T23" s="1">
        <v>73.880279999999999</v>
      </c>
      <c r="U23" s="5"/>
      <c r="V23" s="8" t="s">
        <v>11</v>
      </c>
      <c r="W23" s="5" t="s">
        <v>21</v>
      </c>
      <c r="X23" s="5">
        <v>29</v>
      </c>
      <c r="Y23" s="1">
        <v>12.917999999999999</v>
      </c>
      <c r="Z23" s="1">
        <v>43.332000000000001</v>
      </c>
      <c r="AA23" s="1">
        <v>32.463000000000001</v>
      </c>
      <c r="AB23" s="1">
        <v>25.350999999999999</v>
      </c>
      <c r="AC23" s="1">
        <v>12.172189542483659</v>
      </c>
      <c r="AD23" s="1">
        <v>11.778176470588235</v>
      </c>
      <c r="AE23" s="5"/>
    </row>
    <row r="24" spans="2:31" x14ac:dyDescent="0.25">
      <c r="B24" s="8" t="s">
        <v>11</v>
      </c>
      <c r="C24" s="5" t="s">
        <v>21</v>
      </c>
      <c r="D24" s="5">
        <v>34</v>
      </c>
      <c r="E24" s="1">
        <v>27.412959999999998</v>
      </c>
      <c r="F24" s="1">
        <v>30.091519999999999</v>
      </c>
      <c r="G24" s="1">
        <v>27.07424</v>
      </c>
      <c r="H24" s="1">
        <v>28.120239999999999</v>
      </c>
      <c r="I24" s="1">
        <v>26.99296</v>
      </c>
      <c r="J24" s="1">
        <v>29.456160000000001</v>
      </c>
      <c r="K24" s="5"/>
      <c r="L24" s="8" t="s">
        <v>11</v>
      </c>
      <c r="M24" s="5" t="s">
        <v>21</v>
      </c>
      <c r="N24" s="5">
        <v>34</v>
      </c>
      <c r="O24" s="1">
        <v>63.410539999999997</v>
      </c>
      <c r="P24" s="1">
        <v>69.420919999999995</v>
      </c>
      <c r="Q24" s="1">
        <v>79.460549999999998</v>
      </c>
      <c r="R24" s="1">
        <v>91.298090000000002</v>
      </c>
      <c r="S24" s="1">
        <v>96.002120000000005</v>
      </c>
      <c r="T24" s="1">
        <v>58.392000000000003</v>
      </c>
      <c r="U24" s="5"/>
      <c r="V24" s="8" t="s">
        <v>11</v>
      </c>
      <c r="W24" s="5" t="s">
        <v>21</v>
      </c>
      <c r="X24" s="5">
        <v>34</v>
      </c>
      <c r="Y24" s="1">
        <v>13.715999999999999</v>
      </c>
      <c r="Z24" s="1">
        <v>102.16500000000001</v>
      </c>
      <c r="AA24" s="1">
        <v>58.466000000000001</v>
      </c>
      <c r="AB24" s="1">
        <v>20.515999999999998</v>
      </c>
      <c r="AC24" s="1">
        <v>22.533000000000001</v>
      </c>
      <c r="AD24" s="1">
        <v>13.003</v>
      </c>
      <c r="AE24" s="5"/>
    </row>
    <row r="25" spans="2:31" x14ac:dyDescent="0.25">
      <c r="B25" s="8" t="s">
        <v>11</v>
      </c>
      <c r="C25" s="5" t="s">
        <v>21</v>
      </c>
      <c r="D25" s="5">
        <v>36</v>
      </c>
      <c r="E25" s="1">
        <v>29.898159999999997</v>
      </c>
      <c r="F25" s="1">
        <v>25.954720000000002</v>
      </c>
      <c r="G25" s="1">
        <v>27.428000000000001</v>
      </c>
      <c r="H25" s="1">
        <v>33.359279999999998</v>
      </c>
      <c r="I25" s="1">
        <v>31.971919999999997</v>
      </c>
      <c r="J25" s="1">
        <v>34.592320000000001</v>
      </c>
      <c r="K25" s="5"/>
      <c r="L25" s="8" t="s">
        <v>11</v>
      </c>
      <c r="M25" s="5" t="s">
        <v>21</v>
      </c>
      <c r="N25" s="5">
        <v>36</v>
      </c>
      <c r="O25" s="1">
        <v>134.36680000000001</v>
      </c>
      <c r="P25" s="1">
        <v>156.04</v>
      </c>
      <c r="Q25" s="1">
        <v>146.86959999999999</v>
      </c>
      <c r="R25" s="1">
        <v>154.28569999999999</v>
      </c>
      <c r="S25" s="1">
        <v>136.70590000000001</v>
      </c>
      <c r="T25" s="1">
        <v>133.53149999999999</v>
      </c>
      <c r="U25" s="5"/>
      <c r="V25" s="8" t="s">
        <v>11</v>
      </c>
      <c r="W25" s="5" t="s">
        <v>21</v>
      </c>
      <c r="X25" s="5">
        <v>36</v>
      </c>
      <c r="Y25" s="1">
        <v>24</v>
      </c>
      <c r="Z25" s="1">
        <v>138.29499999999999</v>
      </c>
      <c r="AA25" s="1">
        <v>108.511</v>
      </c>
      <c r="AB25" s="1">
        <v>33.774999999999999</v>
      </c>
      <c r="AC25" s="1">
        <v>24.812000000000001</v>
      </c>
      <c r="AD25" s="1">
        <v>21.050219293883643</v>
      </c>
      <c r="AE25" s="5"/>
    </row>
    <row r="26" spans="2:31" x14ac:dyDescent="0.25">
      <c r="B26" s="8" t="s">
        <v>11</v>
      </c>
      <c r="C26" s="5" t="s">
        <v>21</v>
      </c>
      <c r="D26" s="5">
        <v>39</v>
      </c>
      <c r="E26" s="1">
        <v>25.926159999999999</v>
      </c>
      <c r="F26" s="1">
        <v>32.105200000000004</v>
      </c>
      <c r="G26" s="1">
        <v>31.259599999999999</v>
      </c>
      <c r="H26" s="1">
        <v>26.25928</v>
      </c>
      <c r="I26" s="1">
        <v>27.146640000000001</v>
      </c>
      <c r="J26" s="1"/>
      <c r="K26" s="5"/>
      <c r="L26" s="8" t="s">
        <v>11</v>
      </c>
      <c r="M26" s="5" t="s">
        <v>21</v>
      </c>
      <c r="N26" s="5">
        <v>39</v>
      </c>
      <c r="O26" s="1">
        <v>123.61579999999999</v>
      </c>
      <c r="P26" s="1">
        <v>121.47</v>
      </c>
      <c r="Q26" s="1">
        <v>110.1875</v>
      </c>
      <c r="R26" s="1">
        <v>112.82210000000001</v>
      </c>
      <c r="S26" s="1">
        <v>115.56950000000001</v>
      </c>
      <c r="T26" s="1">
        <v>105.7045</v>
      </c>
      <c r="U26" s="5"/>
      <c r="V26" s="8" t="s">
        <v>11</v>
      </c>
      <c r="W26" s="5" t="s">
        <v>21</v>
      </c>
      <c r="X26" s="5">
        <v>39</v>
      </c>
      <c r="Y26" s="1">
        <v>12.374000000000001</v>
      </c>
      <c r="Z26" s="1">
        <v>63.241</v>
      </c>
      <c r="AA26" s="1">
        <v>59.786999999999999</v>
      </c>
      <c r="AB26" s="1">
        <v>14.79</v>
      </c>
      <c r="AC26" s="1">
        <v>15.436999999999999</v>
      </c>
      <c r="AD26" s="1">
        <v>12.568</v>
      </c>
      <c r="AE26" s="5"/>
    </row>
    <row r="27" spans="2:31" x14ac:dyDescent="0.25">
      <c r="B27" s="8" t="s">
        <v>11</v>
      </c>
      <c r="C27" s="5" t="s">
        <v>21</v>
      </c>
      <c r="D27" s="5">
        <v>41</v>
      </c>
      <c r="E27" s="1">
        <v>48.701360000000001</v>
      </c>
      <c r="F27" s="1">
        <v>42.552320000000002</v>
      </c>
      <c r="G27" s="1">
        <v>67.143520000000009</v>
      </c>
      <c r="H27" s="1">
        <v>39.422959999999996</v>
      </c>
      <c r="I27" s="1">
        <v>34.096080000000001</v>
      </c>
      <c r="J27" s="1">
        <v>37.773200000000003</v>
      </c>
      <c r="K27" s="5"/>
      <c r="L27" s="8" t="s">
        <v>11</v>
      </c>
      <c r="M27" s="5" t="s">
        <v>21</v>
      </c>
      <c r="N27" s="5">
        <v>41</v>
      </c>
      <c r="O27" s="1">
        <v>93.657300000000006</v>
      </c>
      <c r="P27" s="1">
        <v>98.449250000000006</v>
      </c>
      <c r="Q27" s="1">
        <v>92.821399999999997</v>
      </c>
      <c r="R27" s="1">
        <v>97.848929999999996</v>
      </c>
      <c r="S27" s="1">
        <v>112.6255</v>
      </c>
      <c r="T27" s="1">
        <v>124.43164999999999</v>
      </c>
      <c r="U27" s="5"/>
      <c r="V27" s="8" t="s">
        <v>11</v>
      </c>
      <c r="W27" s="5" t="s">
        <v>21</v>
      </c>
      <c r="X27" s="5">
        <v>41</v>
      </c>
      <c r="Y27" s="1">
        <v>20.007999999999999</v>
      </c>
      <c r="Z27" s="1">
        <v>53.616</v>
      </c>
      <c r="AA27" s="1">
        <v>41.665999999999997</v>
      </c>
      <c r="AB27" s="1">
        <v>21.649000000000001</v>
      </c>
      <c r="AC27" s="1">
        <v>19.931029707202391</v>
      </c>
      <c r="AD27" s="1">
        <v>15.013483222910878</v>
      </c>
      <c r="AE27" s="5"/>
    </row>
    <row r="28" spans="2:31" x14ac:dyDescent="0.25">
      <c r="B28" s="8" t="s">
        <v>11</v>
      </c>
      <c r="C28" s="5" t="s">
        <v>21</v>
      </c>
      <c r="D28" s="5">
        <v>42</v>
      </c>
      <c r="E28" s="1">
        <v>22.262319999999999</v>
      </c>
      <c r="F28" s="1">
        <v>24.911759999999997</v>
      </c>
      <c r="G28" s="1">
        <v>32.794559999999997</v>
      </c>
      <c r="H28" s="1">
        <v>27.156880000000001</v>
      </c>
      <c r="I28" s="1">
        <v>35.713440000000006</v>
      </c>
      <c r="J28" s="1">
        <v>28.247119999999999</v>
      </c>
      <c r="K28" s="5"/>
      <c r="L28" s="8" t="s">
        <v>11</v>
      </c>
      <c r="M28" s="5" t="s">
        <v>21</v>
      </c>
      <c r="N28" s="5">
        <v>42</v>
      </c>
      <c r="O28" s="1">
        <v>90.773160000000004</v>
      </c>
      <c r="P28" s="1">
        <v>84.718220000000002</v>
      </c>
      <c r="Q28" s="1">
        <v>88.987629999999996</v>
      </c>
      <c r="R28" s="1">
        <v>87.812910000000002</v>
      </c>
      <c r="S28" s="1">
        <v>84.718220000000002</v>
      </c>
      <c r="T28" s="1">
        <v>93.075109999999995</v>
      </c>
      <c r="U28" s="5"/>
      <c r="V28" s="8" t="s">
        <v>11</v>
      </c>
      <c r="W28" s="5" t="s">
        <v>21</v>
      </c>
      <c r="X28" s="5">
        <v>42</v>
      </c>
      <c r="Y28" s="1">
        <v>12.917999999999999</v>
      </c>
      <c r="Z28" s="1">
        <v>32.371000000000002</v>
      </c>
      <c r="AA28" s="1">
        <v>27.273</v>
      </c>
      <c r="AB28" s="1">
        <v>12.930999999999999</v>
      </c>
      <c r="AC28" s="1">
        <v>12.89033276044756</v>
      </c>
      <c r="AD28" s="1">
        <v>13.89033276044756</v>
      </c>
      <c r="AE28" s="5"/>
    </row>
    <row r="29" spans="2:31" x14ac:dyDescent="0.25">
      <c r="B29" s="8" t="s">
        <v>11</v>
      </c>
      <c r="C29" s="5" t="s">
        <v>21</v>
      </c>
      <c r="D29" s="5">
        <v>44</v>
      </c>
      <c r="E29" s="1">
        <v>18.376159999999999</v>
      </c>
      <c r="F29" s="1">
        <v>13.71776</v>
      </c>
      <c r="G29" s="1">
        <v>15.03528</v>
      </c>
      <c r="H29" s="1">
        <v>14.308959999999999</v>
      </c>
      <c r="I29" s="1">
        <v>21.742000000000001</v>
      </c>
      <c r="J29" s="1">
        <v>23.753600000000002</v>
      </c>
      <c r="K29" s="5"/>
      <c r="L29" s="8" t="s">
        <v>11</v>
      </c>
      <c r="M29" s="5" t="s">
        <v>21</v>
      </c>
      <c r="N29" s="5">
        <v>44</v>
      </c>
      <c r="O29" s="1">
        <v>137</v>
      </c>
      <c r="P29" s="1">
        <v>155</v>
      </c>
      <c r="Q29" s="1">
        <v>137</v>
      </c>
      <c r="R29" s="1">
        <v>189</v>
      </c>
      <c r="S29" s="1">
        <v>180</v>
      </c>
      <c r="T29" s="1">
        <v>183</v>
      </c>
      <c r="U29" s="5"/>
      <c r="V29" s="8" t="s">
        <v>11</v>
      </c>
      <c r="W29" s="5" t="s">
        <v>21</v>
      </c>
      <c r="X29" s="5">
        <v>44</v>
      </c>
      <c r="Y29" s="1">
        <v>15.811999999999999</v>
      </c>
      <c r="Z29" s="1">
        <v>83.741</v>
      </c>
      <c r="AA29" s="1">
        <v>42.267000000000003</v>
      </c>
      <c r="AB29" s="1">
        <v>17.978999999999999</v>
      </c>
      <c r="AC29" s="1">
        <v>20.26625360668185</v>
      </c>
      <c r="AD29" s="1">
        <v>15.763975702353834</v>
      </c>
      <c r="AE29" s="5"/>
    </row>
    <row r="30" spans="2:31" x14ac:dyDescent="0.25">
      <c r="B30" s="8" t="s">
        <v>11</v>
      </c>
      <c r="C30" s="5" t="s">
        <v>21</v>
      </c>
      <c r="D30" s="5">
        <v>45</v>
      </c>
      <c r="E30" s="1">
        <v>23.470239999999997</v>
      </c>
      <c r="F30" s="1">
        <v>24.48312</v>
      </c>
      <c r="G30" s="1">
        <v>30.214320000000001</v>
      </c>
      <c r="H30" s="1">
        <v>24.585599999999999</v>
      </c>
      <c r="I30" s="1">
        <v>27.247440000000001</v>
      </c>
      <c r="J30" s="1">
        <v>17.225440000000003</v>
      </c>
      <c r="K30" s="5"/>
      <c r="L30" s="8" t="s">
        <v>11</v>
      </c>
      <c r="M30" s="5" t="s">
        <v>21</v>
      </c>
      <c r="N30" s="5">
        <v>45</v>
      </c>
      <c r="O30" s="1">
        <v>86.183040000000005</v>
      </c>
      <c r="P30" s="1">
        <v>83.142380000000003</v>
      </c>
      <c r="Q30" s="1">
        <v>102.8228</v>
      </c>
      <c r="R30" s="1">
        <v>129.01349999999999</v>
      </c>
      <c r="S30" s="1">
        <v>114.8189</v>
      </c>
      <c r="T30" s="1">
        <v>109.1811</v>
      </c>
      <c r="U30" s="5"/>
      <c r="V30" s="8" t="s">
        <v>11</v>
      </c>
      <c r="W30" s="5" t="s">
        <v>21</v>
      </c>
      <c r="X30" s="5">
        <v>45</v>
      </c>
      <c r="Y30" s="1">
        <v>22.503</v>
      </c>
      <c r="Z30" s="1">
        <v>59.122</v>
      </c>
      <c r="AA30" s="1">
        <v>30.952999999999999</v>
      </c>
      <c r="AB30" s="1">
        <v>14.443</v>
      </c>
      <c r="AC30" s="1">
        <v>14.266</v>
      </c>
      <c r="AD30" s="1">
        <v>11.599</v>
      </c>
      <c r="AE30" s="5"/>
    </row>
    <row r="31" spans="2:31" x14ac:dyDescent="0.25">
      <c r="B31" s="8" t="s">
        <v>11</v>
      </c>
      <c r="C31" s="5" t="s">
        <v>21</v>
      </c>
      <c r="D31" s="5">
        <v>47</v>
      </c>
      <c r="E31" s="1">
        <v>35.589919999999999</v>
      </c>
      <c r="F31" s="1">
        <v>51.511919999999996</v>
      </c>
      <c r="G31" s="1">
        <v>41.535519999999998</v>
      </c>
      <c r="H31" s="1">
        <v>42.999040000000008</v>
      </c>
      <c r="I31" s="1">
        <v>45.328720000000004</v>
      </c>
      <c r="J31" s="1">
        <v>39.335520000000002</v>
      </c>
      <c r="K31" s="5"/>
      <c r="L31" s="8" t="s">
        <v>11</v>
      </c>
      <c r="M31" s="5" t="s">
        <v>21</v>
      </c>
      <c r="N31" s="5">
        <v>47</v>
      </c>
      <c r="O31" s="1">
        <v>97.730239999999995</v>
      </c>
      <c r="P31" s="1">
        <v>129.51339999999999</v>
      </c>
      <c r="Q31" s="1">
        <v>138.89269999999999</v>
      </c>
      <c r="R31" s="1">
        <v>142.97980000000001</v>
      </c>
      <c r="S31" s="1">
        <v>130.74430000000001</v>
      </c>
      <c r="T31" s="1">
        <v>122.8364</v>
      </c>
      <c r="U31" s="5"/>
      <c r="V31" s="8" t="s">
        <v>11</v>
      </c>
      <c r="W31" s="5" t="s">
        <v>21</v>
      </c>
      <c r="X31" s="5">
        <v>47</v>
      </c>
      <c r="Y31" s="1">
        <v>12.507</v>
      </c>
      <c r="Z31" s="1">
        <v>93.688000000000002</v>
      </c>
      <c r="AA31" s="1">
        <v>24.036999999999999</v>
      </c>
      <c r="AB31" s="1">
        <v>14.985555</v>
      </c>
      <c r="AC31" s="1">
        <v>23.092706640237861</v>
      </c>
      <c r="AD31" s="1">
        <v>16.113439440000001</v>
      </c>
      <c r="AE31" s="5"/>
    </row>
    <row r="32" spans="2:31" x14ac:dyDescent="0.25">
      <c r="B32" s="5"/>
      <c r="C32" s="5"/>
      <c r="D32" s="11" t="s">
        <v>26</v>
      </c>
      <c r="E32" s="15">
        <f>AVERAGE(E22:E31)</f>
        <v>37.123648000000003</v>
      </c>
      <c r="F32" s="15">
        <f t="shared" ref="F32:J32" si="7">AVERAGE(F22:F31)</f>
        <v>39.683423999999995</v>
      </c>
      <c r="G32" s="15">
        <f t="shared" si="7"/>
        <v>42.665416000000008</v>
      </c>
      <c r="H32" s="15">
        <f t="shared" si="7"/>
        <v>37.594335999999998</v>
      </c>
      <c r="I32" s="15">
        <f t="shared" si="7"/>
        <v>40.281863999999999</v>
      </c>
      <c r="J32" s="15">
        <f t="shared" si="7"/>
        <v>37.449137777777779</v>
      </c>
      <c r="K32" s="5"/>
      <c r="L32" s="5"/>
      <c r="M32" s="5"/>
      <c r="N32" s="11" t="s">
        <v>26</v>
      </c>
      <c r="O32" s="15">
        <f>AVERAGE(O22:O31)</f>
        <v>93.294696000000002</v>
      </c>
      <c r="P32" s="15">
        <f t="shared" ref="P32:T32" si="8">AVERAGE(P22:P31)</f>
        <v>102.705765</v>
      </c>
      <c r="Q32" s="15">
        <f t="shared" si="8"/>
        <v>102.53606300000001</v>
      </c>
      <c r="R32" s="15">
        <f t="shared" si="8"/>
        <v>114.70400099999999</v>
      </c>
      <c r="S32" s="15">
        <f t="shared" si="8"/>
        <v>110.57237400000001</v>
      </c>
      <c r="T32" s="15">
        <f t="shared" si="8"/>
        <v>107.418722</v>
      </c>
      <c r="U32" s="5"/>
      <c r="V32" s="5"/>
      <c r="W32" s="5"/>
      <c r="X32" s="11" t="s">
        <v>26</v>
      </c>
      <c r="Y32" s="15">
        <f>AVERAGE(Y22:Y31)</f>
        <v>16.121699999999997</v>
      </c>
      <c r="Z32" s="15">
        <f t="shared" ref="Z32:AD32" si="9">AVERAGE(Z22:Z31)</f>
        <v>74.40679999999999</v>
      </c>
      <c r="AA32" s="15">
        <f t="shared" si="9"/>
        <v>46.742099999999994</v>
      </c>
      <c r="AB32" s="15">
        <f t="shared" si="9"/>
        <v>19.286355500000003</v>
      </c>
      <c r="AC32" s="15">
        <f t="shared" si="9"/>
        <v>23.075451225705329</v>
      </c>
      <c r="AD32" s="15">
        <f t="shared" si="9"/>
        <v>14.72682660436233</v>
      </c>
      <c r="AE32" s="5"/>
    </row>
    <row r="33" spans="2:31" x14ac:dyDescent="0.25">
      <c r="B33" s="5"/>
      <c r="C33" s="5"/>
      <c r="D33" s="13" t="s">
        <v>29</v>
      </c>
      <c r="E33" s="16">
        <f>STDEV(E22:E31)/SQRT(COUNT(E22:E31))</f>
        <v>8.8879724848474986</v>
      </c>
      <c r="F33" s="16">
        <f t="shared" ref="F33:J33" si="10">STDEV(F22:F31)/SQRT(COUNT(F22:F31))</f>
        <v>9.7127525488251454</v>
      </c>
      <c r="G33" s="16">
        <f>STDEV(G22:G31)/SQRT(COUNT(G22:G31))</f>
        <v>10.428686351343178</v>
      </c>
      <c r="H33" s="16">
        <f t="shared" si="10"/>
        <v>8.5973909825345913</v>
      </c>
      <c r="I33" s="16">
        <f t="shared" si="10"/>
        <v>10.330989507501007</v>
      </c>
      <c r="J33" s="16">
        <f t="shared" si="10"/>
        <v>9.02773787189758</v>
      </c>
      <c r="K33" s="5"/>
      <c r="L33" s="5"/>
      <c r="M33" s="5"/>
      <c r="N33" s="13" t="s">
        <v>29</v>
      </c>
      <c r="O33" s="16">
        <f>STDEV(O22:O31)/SQRT(COUNT(O22:O31))</f>
        <v>9.9076842651643311</v>
      </c>
      <c r="P33" s="16">
        <f t="shared" ref="P33:T33" si="11">STDEV(P22:P31)/SQRT(COUNT(P22:P31))</f>
        <v>11.386082397945236</v>
      </c>
      <c r="Q33" s="16">
        <f t="shared" si="11"/>
        <v>9.8254215374648233</v>
      </c>
      <c r="R33" s="16">
        <f t="shared" si="11"/>
        <v>12.312202900124518</v>
      </c>
      <c r="S33" s="16">
        <f t="shared" si="11"/>
        <v>10.857103417321975</v>
      </c>
      <c r="T33" s="16">
        <f t="shared" si="11"/>
        <v>11.571224077931216</v>
      </c>
      <c r="U33" s="5"/>
      <c r="V33" s="5"/>
      <c r="W33" s="5"/>
      <c r="X33" s="13" t="s">
        <v>29</v>
      </c>
      <c r="Y33" s="16">
        <f>STDEV(Y22:Y31)/SQRT(COUNT(Y22:Y31))</f>
        <v>1.3911300686052985</v>
      </c>
      <c r="Z33" s="16">
        <f t="shared" ref="Z33:AD33" si="12">STDEV(Z22:Z31)/SQRT(COUNT(Z22:Z31))</f>
        <v>9.9075331090371161</v>
      </c>
      <c r="AA33" s="16">
        <f t="shared" si="12"/>
        <v>7.8450776123205683</v>
      </c>
      <c r="AB33" s="16">
        <f t="shared" si="12"/>
        <v>2.0169992671574182</v>
      </c>
      <c r="AC33" s="16">
        <f t="shared" si="12"/>
        <v>4.9070639995894076</v>
      </c>
      <c r="AD33" s="16">
        <f t="shared" si="12"/>
        <v>0.90049056560690355</v>
      </c>
      <c r="AE33" s="5"/>
    </row>
    <row r="34" spans="2:31" x14ac:dyDescent="0.25">
      <c r="B34" s="5"/>
      <c r="C34" s="5"/>
      <c r="D34" s="6" t="s">
        <v>31</v>
      </c>
      <c r="E34" s="5"/>
      <c r="F34" s="3">
        <f>(F32-$F32)/$F32*100</f>
        <v>0</v>
      </c>
      <c r="G34" s="3">
        <f>(G32-$F32)/$F32*100</f>
        <v>7.5144523819315907</v>
      </c>
      <c r="H34" s="3">
        <f t="shared" ref="H34:J34" si="13">(H32-$F32)/$F32*100</f>
        <v>-5.264384444245529</v>
      </c>
      <c r="I34" s="3">
        <f t="shared" si="13"/>
        <v>1.508035193737324</v>
      </c>
      <c r="J34" s="3">
        <f t="shared" si="13"/>
        <v>-5.6302758104296062</v>
      </c>
      <c r="K34" s="5"/>
      <c r="L34" s="5"/>
      <c r="M34" s="5"/>
      <c r="N34" s="6" t="s">
        <v>31</v>
      </c>
      <c r="O34" s="5"/>
      <c r="P34" s="3">
        <f>(P32-$P32)/$P32*100</f>
        <v>0</v>
      </c>
      <c r="Q34" s="3">
        <f>(Q32-$P32)/$P32*100</f>
        <v>-0.1652312311777111</v>
      </c>
      <c r="R34" s="3">
        <f>(R32-$P32)/$P32*100</f>
        <v>11.68214461963259</v>
      </c>
      <c r="S34" s="3">
        <f>(S32-$P32)/$P32*100</f>
        <v>7.6593645936038843</v>
      </c>
      <c r="T34" s="3">
        <f>(T32-$P32)/$P32*100</f>
        <v>4.5887949912061927</v>
      </c>
      <c r="U34" s="5"/>
      <c r="V34" s="5"/>
      <c r="W34" s="5"/>
      <c r="X34" s="6" t="s">
        <v>31</v>
      </c>
      <c r="Y34" s="5"/>
      <c r="Z34" s="3">
        <f>(Z32-$Z32)/$Z32*100</f>
        <v>0</v>
      </c>
      <c r="AA34" s="3">
        <f>(AA32-$Z32)/$Z32*100</f>
        <v>-37.180338356171752</v>
      </c>
      <c r="AB34" s="3">
        <f>(AB32-$Z32)/$Z32*100</f>
        <v>-74.079848212797756</v>
      </c>
      <c r="AC34" s="3">
        <f>(AC32-$Z32)/$Z32*100</f>
        <v>-68.987443048612036</v>
      </c>
      <c r="AD34" s="3">
        <f>(AD32-$Z32)/$Z32*100</f>
        <v>-80.207687194769377</v>
      </c>
      <c r="AE34" s="5"/>
    </row>
    <row r="35" spans="2:31" x14ac:dyDescent="0.25">
      <c r="B35" s="5"/>
      <c r="C35" s="17" t="s">
        <v>32</v>
      </c>
      <c r="D35" s="18" t="s">
        <v>26</v>
      </c>
      <c r="E35" s="19">
        <f>AVERAGE(E4:E18,E22:E31)</f>
        <v>34.668204800000005</v>
      </c>
      <c r="F35" s="19">
        <f t="shared" ref="F35:J35" si="14">AVERAGE(F4:F18,F22:F31)</f>
        <v>37.133479999999992</v>
      </c>
      <c r="G35" s="19">
        <f t="shared" si="14"/>
        <v>38.844254400000004</v>
      </c>
      <c r="H35" s="19">
        <f t="shared" si="14"/>
        <v>35.690006399999994</v>
      </c>
      <c r="I35" s="19">
        <f t="shared" si="14"/>
        <v>36.026748799999993</v>
      </c>
      <c r="J35" s="19">
        <f t="shared" si="14"/>
        <v>36.990461818181814</v>
      </c>
      <c r="K35" s="5"/>
      <c r="L35" s="5"/>
      <c r="M35" s="17" t="s">
        <v>32</v>
      </c>
      <c r="N35" s="18" t="s">
        <v>26</v>
      </c>
      <c r="O35" s="19">
        <f t="shared" ref="O35:T35" si="15">AVERAGE(O4:O18,O22:O31)</f>
        <v>80.6979568</v>
      </c>
      <c r="P35" s="19">
        <f t="shared" si="15"/>
        <v>101.8569612</v>
      </c>
      <c r="Q35" s="19">
        <f t="shared" si="15"/>
        <v>103.95806279999999</v>
      </c>
      <c r="R35" s="19">
        <f t="shared" si="15"/>
        <v>114.43858640000001</v>
      </c>
      <c r="S35" s="19">
        <f t="shared" si="15"/>
        <v>107.04472600000001</v>
      </c>
      <c r="T35" s="19">
        <f t="shared" si="15"/>
        <v>105.11771200000003</v>
      </c>
      <c r="U35" s="5"/>
      <c r="V35" s="5"/>
      <c r="W35" s="17" t="s">
        <v>32</v>
      </c>
      <c r="X35" s="18" t="s">
        <v>26</v>
      </c>
      <c r="Y35" s="19">
        <f t="shared" ref="Y35:AD35" si="16">AVERAGE(Y4:Y18,Y22:Y31)</f>
        <v>17.040600000000001</v>
      </c>
      <c r="Z35" s="19">
        <f t="shared" si="16"/>
        <v>81.382958333333349</v>
      </c>
      <c r="AA35" s="19">
        <f t="shared" si="16"/>
        <v>46.183999999999997</v>
      </c>
      <c r="AB35" s="19">
        <f t="shared" si="16"/>
        <v>27.587222199999996</v>
      </c>
      <c r="AC35" s="19">
        <f t="shared" si="16"/>
        <v>23.572957089237608</v>
      </c>
      <c r="AD35" s="19">
        <f t="shared" si="16"/>
        <v>14.769555981046308</v>
      </c>
      <c r="AE35" s="5"/>
    </row>
    <row r="36" spans="2:31" x14ac:dyDescent="0.25">
      <c r="B36" s="5"/>
      <c r="C36" s="20"/>
      <c r="D36" s="21" t="s">
        <v>29</v>
      </c>
      <c r="E36" s="22">
        <f>STDEV(E4:E18,E22:E31)/SQRT(COUNT(E4:E18,E22:E31))</f>
        <v>4.070748826552232</v>
      </c>
      <c r="F36" s="22">
        <f t="shared" ref="F36:J36" si="17">STDEV(F4:F18,F22:F31)/SQRT(COUNT(F4:F18,F22:F31))</f>
        <v>4.7227988863170278</v>
      </c>
      <c r="G36" s="22">
        <f t="shared" si="17"/>
        <v>4.8755993398303357</v>
      </c>
      <c r="H36" s="22">
        <f t="shared" si="17"/>
        <v>4.2362525401961468</v>
      </c>
      <c r="I36" s="22">
        <f t="shared" si="17"/>
        <v>4.6683165309166261</v>
      </c>
      <c r="J36" s="22">
        <f t="shared" si="17"/>
        <v>4.1674294882203071</v>
      </c>
      <c r="K36" s="5"/>
      <c r="L36" s="5"/>
      <c r="M36" s="20"/>
      <c r="N36" s="21" t="s">
        <v>29</v>
      </c>
      <c r="O36" s="22">
        <f t="shared" ref="O36:T36" si="18">STDEV(O4:O18,O22:O31)/SQRT(COUNT(O4:O18,O22:O31))</f>
        <v>6.326808274757548</v>
      </c>
      <c r="P36" s="22">
        <f t="shared" si="18"/>
        <v>8.5913240432421336</v>
      </c>
      <c r="Q36" s="22">
        <f t="shared" si="18"/>
        <v>5.7330492915502322</v>
      </c>
      <c r="R36" s="22">
        <f t="shared" si="18"/>
        <v>7.1559321770493725</v>
      </c>
      <c r="S36" s="22">
        <f t="shared" si="18"/>
        <v>6.7755343983565028</v>
      </c>
      <c r="T36" s="22">
        <f t="shared" si="18"/>
        <v>6.1871696568720855</v>
      </c>
      <c r="U36" s="5"/>
      <c r="V36" s="5"/>
      <c r="W36" s="20"/>
      <c r="X36" s="21" t="s">
        <v>29</v>
      </c>
      <c r="Y36" s="22">
        <f t="shared" ref="Y36:AD36" si="19">STDEV(Y4:Y18,Y22:Y31)/SQRT(COUNT(Y4:Y18,Y22:Y31))</f>
        <v>1.3445989067376167</v>
      </c>
      <c r="Z36" s="22">
        <f t="shared" si="19"/>
        <v>7.8465547196924126</v>
      </c>
      <c r="AA36" s="22">
        <f t="shared" si="19"/>
        <v>5.8775589916222897</v>
      </c>
      <c r="AB36" s="22">
        <f t="shared" si="19"/>
        <v>4.6145500701321005</v>
      </c>
      <c r="AC36" s="22">
        <f t="shared" si="19"/>
        <v>3.7295024542058925</v>
      </c>
      <c r="AD36" s="22">
        <f t="shared" si="19"/>
        <v>0.83740561916652401</v>
      </c>
      <c r="AE36" s="5"/>
    </row>
    <row r="37" spans="2:31" x14ac:dyDescent="0.25">
      <c r="B37" s="5"/>
      <c r="C37" s="20"/>
      <c r="D37" s="17" t="s">
        <v>31</v>
      </c>
      <c r="E37" s="20"/>
      <c r="F37" s="23">
        <f>(F35-$F35)/$F35*100</f>
        <v>0</v>
      </c>
      <c r="G37" s="23">
        <f t="shared" ref="G37:J37" si="20">(G35-$F35)/$F35*100</f>
        <v>4.6070941910104111</v>
      </c>
      <c r="H37" s="23">
        <f t="shared" si="20"/>
        <v>-3.8872564596692727</v>
      </c>
      <c r="I37" s="23">
        <f t="shared" si="20"/>
        <v>-2.9804133628197489</v>
      </c>
      <c r="J37" s="23">
        <f t="shared" si="20"/>
        <v>-0.38514618564750186</v>
      </c>
      <c r="K37" s="5"/>
      <c r="L37" s="5"/>
      <c r="M37" s="20"/>
      <c r="N37" s="17" t="s">
        <v>31</v>
      </c>
      <c r="O37" s="20"/>
      <c r="P37" s="23">
        <f>(P35-$P35)/$P35*100</f>
        <v>0</v>
      </c>
      <c r="Q37" s="23">
        <f>(Q35-$P35)/$P35*100</f>
        <v>2.0627962735648477</v>
      </c>
      <c r="R37" s="23">
        <f>(R35-$P35)/$P35*100</f>
        <v>12.352248733687929</v>
      </c>
      <c r="S37" s="23">
        <f>(S35-$P35)/$P35*100</f>
        <v>5.0931863064456024</v>
      </c>
      <c r="T37" s="23">
        <f>(T35-$P35)/$P35*100</f>
        <v>3.2013038299831242</v>
      </c>
      <c r="U37" s="5"/>
      <c r="V37" s="5"/>
      <c r="W37" s="20"/>
      <c r="X37" s="17" t="s">
        <v>31</v>
      </c>
      <c r="Y37" s="20"/>
      <c r="Z37" s="23">
        <f>(Z35-$Z35)/$Z35*100</f>
        <v>0</v>
      </c>
      <c r="AA37" s="23">
        <f>(AA35-$Z35)/$Z35*100</f>
        <v>-43.25101846158416</v>
      </c>
      <c r="AB37" s="23">
        <f>(AB35-$Z35)/$Z35*100</f>
        <v>-66.101966842976452</v>
      </c>
      <c r="AC37" s="23">
        <f>(AC35-$Z35)/$Z35*100</f>
        <v>-71.034529129936473</v>
      </c>
      <c r="AD37" s="23">
        <f>(AD35-$Z35)/$Z35*100</f>
        <v>-81.851782875043384</v>
      </c>
      <c r="AE37" s="5"/>
    </row>
    <row r="38" spans="2:31" x14ac:dyDescent="0.25">
      <c r="B38" s="8" t="s">
        <v>12</v>
      </c>
      <c r="C38" s="5" t="s">
        <v>20</v>
      </c>
      <c r="D38" s="5">
        <v>2</v>
      </c>
      <c r="E38" s="1">
        <v>57.138080000000002</v>
      </c>
      <c r="F38" s="1">
        <v>25.571439999999999</v>
      </c>
      <c r="G38" s="1">
        <v>39.75112</v>
      </c>
      <c r="H38" s="1">
        <v>45.430720000000001</v>
      </c>
      <c r="I38" s="1">
        <v>43.705680000000001</v>
      </c>
      <c r="J38" s="1">
        <v>25.795360000000002</v>
      </c>
      <c r="K38" s="5"/>
      <c r="L38" s="8" t="s">
        <v>12</v>
      </c>
      <c r="M38" s="5" t="s">
        <v>20</v>
      </c>
      <c r="N38" s="5">
        <v>2</v>
      </c>
      <c r="O38" s="1">
        <v>140.43450000000001</v>
      </c>
      <c r="P38" s="1">
        <v>162.54429999999999</v>
      </c>
      <c r="Q38" s="1">
        <v>136.5454</v>
      </c>
      <c r="R38" s="1">
        <v>180.94479999999999</v>
      </c>
      <c r="S38" s="1">
        <v>122.456</v>
      </c>
      <c r="T38" s="1">
        <v>128.3305</v>
      </c>
      <c r="U38" s="5"/>
      <c r="V38" s="8" t="s">
        <v>12</v>
      </c>
      <c r="W38" s="5" t="s">
        <v>20</v>
      </c>
      <c r="X38" s="5">
        <v>2</v>
      </c>
      <c r="Y38" s="1">
        <v>16.904</v>
      </c>
      <c r="Z38" s="1">
        <v>186.309</v>
      </c>
      <c r="AA38" s="1">
        <v>32.835999999999999</v>
      </c>
      <c r="AB38" s="1">
        <v>17.634</v>
      </c>
      <c r="AC38" s="1">
        <v>13.684620127489682</v>
      </c>
      <c r="AD38" s="1">
        <v>22.785365051100413</v>
      </c>
      <c r="AE38" s="5"/>
    </row>
    <row r="39" spans="2:31" x14ac:dyDescent="0.25">
      <c r="B39" s="8" t="s">
        <v>12</v>
      </c>
      <c r="C39" s="5" t="s">
        <v>20</v>
      </c>
      <c r="D39" s="5">
        <v>4</v>
      </c>
      <c r="E39" s="1">
        <v>13.274880000000001</v>
      </c>
      <c r="F39" s="1">
        <v>13.64</v>
      </c>
      <c r="G39" s="1">
        <v>12.4876</v>
      </c>
      <c r="H39" s="1">
        <v>12.416880000000001</v>
      </c>
      <c r="I39" s="1">
        <v>12.719280000000001</v>
      </c>
      <c r="J39" s="1">
        <v>14.214079999999997</v>
      </c>
      <c r="K39" s="5"/>
      <c r="L39" s="8" t="s">
        <v>12</v>
      </c>
      <c r="M39" s="5" t="s">
        <v>20</v>
      </c>
      <c r="N39" s="5">
        <v>4</v>
      </c>
      <c r="O39" s="1">
        <v>66.686139999999995</v>
      </c>
      <c r="P39" s="1">
        <v>58.284959999999998</v>
      </c>
      <c r="Q39" s="1">
        <v>53.92398</v>
      </c>
      <c r="R39" s="1">
        <v>44.359569999999998</v>
      </c>
      <c r="S39" s="1">
        <v>50.309350000000002</v>
      </c>
      <c r="T39" s="1">
        <v>62.020240000000001</v>
      </c>
      <c r="U39" s="5"/>
      <c r="V39" s="8" t="s">
        <v>12</v>
      </c>
      <c r="W39" s="5" t="s">
        <v>20</v>
      </c>
      <c r="X39" s="5">
        <v>4</v>
      </c>
      <c r="Y39" s="1">
        <v>35.720999999999997</v>
      </c>
      <c r="Z39" s="1">
        <v>93.45</v>
      </c>
      <c r="AA39" s="1">
        <v>78.671000000000006</v>
      </c>
      <c r="AB39" s="1">
        <v>47.414000000000001</v>
      </c>
      <c r="AC39" s="1">
        <v>31.717178535465067</v>
      </c>
      <c r="AD39" s="1">
        <v>39.876836533875107</v>
      </c>
      <c r="AE39" s="5"/>
    </row>
    <row r="40" spans="2:31" x14ac:dyDescent="0.25">
      <c r="B40" s="8" t="s">
        <v>12</v>
      </c>
      <c r="C40" s="5" t="s">
        <v>20</v>
      </c>
      <c r="D40" s="5">
        <v>5</v>
      </c>
      <c r="E40" s="1">
        <v>37.238959999999999</v>
      </c>
      <c r="F40" s="1">
        <v>30.18552</v>
      </c>
      <c r="G40" s="1">
        <v>33.601279999999996</v>
      </c>
      <c r="H40" s="1">
        <v>21.809439999999999</v>
      </c>
      <c r="I40" s="1">
        <v>23.830400000000001</v>
      </c>
      <c r="J40" s="1">
        <v>40.402639999999998</v>
      </c>
      <c r="K40" s="5"/>
      <c r="L40" s="8" t="s">
        <v>12</v>
      </c>
      <c r="M40" s="5" t="s">
        <v>20</v>
      </c>
      <c r="N40" s="5">
        <v>5</v>
      </c>
      <c r="O40" s="1">
        <v>38.29</v>
      </c>
      <c r="P40" s="1">
        <v>51.43</v>
      </c>
      <c r="Q40" s="1">
        <v>49</v>
      </c>
      <c r="R40" s="1">
        <v>38.65</v>
      </c>
      <c r="S40" s="1">
        <v>32.44</v>
      </c>
      <c r="T40" s="1">
        <v>50.42</v>
      </c>
      <c r="U40" s="5"/>
      <c r="V40" s="8" t="s">
        <v>12</v>
      </c>
      <c r="W40" s="5" t="s">
        <v>20</v>
      </c>
      <c r="X40" s="5">
        <v>5</v>
      </c>
      <c r="Y40" s="1">
        <v>12.46</v>
      </c>
      <c r="Z40" s="1">
        <v>92.584000000000003</v>
      </c>
      <c r="AA40" s="1">
        <v>158.89699999999999</v>
      </c>
      <c r="AB40" s="1">
        <v>90.731999999999999</v>
      </c>
      <c r="AC40" s="1">
        <v>23.312146516103361</v>
      </c>
      <c r="AD40" s="1">
        <v>14.909435483918045</v>
      </c>
      <c r="AE40" s="5"/>
    </row>
    <row r="41" spans="2:31" x14ac:dyDescent="0.25">
      <c r="B41" s="8" t="s">
        <v>12</v>
      </c>
      <c r="C41" s="5" t="s">
        <v>20</v>
      </c>
      <c r="D41" s="5">
        <v>7</v>
      </c>
      <c r="E41" s="1">
        <v>22.452159999999999</v>
      </c>
      <c r="F41" s="1">
        <v>24.398960000000002</v>
      </c>
      <c r="G41" s="1">
        <v>16.012080000000001</v>
      </c>
      <c r="H41" s="1">
        <v>20.658560000000001</v>
      </c>
      <c r="I41" s="1">
        <v>22.109520000000003</v>
      </c>
      <c r="J41" s="1">
        <v>19.425039999999999</v>
      </c>
      <c r="K41" s="5"/>
      <c r="L41" s="8" t="s">
        <v>12</v>
      </c>
      <c r="M41" s="5" t="s">
        <v>20</v>
      </c>
      <c r="N41" s="5">
        <v>7</v>
      </c>
      <c r="O41" s="1">
        <v>52.646790000000003</v>
      </c>
      <c r="P41" s="1">
        <v>74.061319999999995</v>
      </c>
      <c r="Q41" s="1">
        <v>78.574830000000006</v>
      </c>
      <c r="R41" s="1">
        <v>83.585210000000004</v>
      </c>
      <c r="S41" s="1">
        <v>85.223330000000004</v>
      </c>
      <c r="T41" s="1">
        <v>62.966619999999999</v>
      </c>
      <c r="U41" s="5"/>
      <c r="V41" s="8" t="s">
        <v>12</v>
      </c>
      <c r="W41" s="5" t="s">
        <v>20</v>
      </c>
      <c r="X41" s="5">
        <v>7</v>
      </c>
      <c r="Y41" s="1">
        <v>13.119</v>
      </c>
      <c r="Z41" s="1">
        <v>61.112000000000002</v>
      </c>
      <c r="AA41" s="1">
        <v>31.073</v>
      </c>
      <c r="AB41" s="1">
        <v>16.742000000000001</v>
      </c>
      <c r="AC41" s="1">
        <v>13.72350294117647</v>
      </c>
      <c r="AD41" s="1">
        <v>13.350511764705882</v>
      </c>
      <c r="AE41" s="5"/>
    </row>
    <row r="42" spans="2:31" x14ac:dyDescent="0.25">
      <c r="B42" s="8" t="s">
        <v>12</v>
      </c>
      <c r="C42" s="5" t="s">
        <v>20</v>
      </c>
      <c r="D42" s="5">
        <v>10</v>
      </c>
      <c r="E42" s="1">
        <v>40.755679999999998</v>
      </c>
      <c r="F42" s="1">
        <v>20.572320000000001</v>
      </c>
      <c r="G42" s="1">
        <v>25.638000000000002</v>
      </c>
      <c r="H42" s="1">
        <v>25.119520000000005</v>
      </c>
      <c r="I42" s="1">
        <v>25.762240000000002</v>
      </c>
      <c r="J42" s="1">
        <v>31.141359999999999</v>
      </c>
      <c r="K42" s="5"/>
      <c r="L42" s="8" t="s">
        <v>12</v>
      </c>
      <c r="M42" s="5" t="s">
        <v>20</v>
      </c>
      <c r="N42" s="5">
        <v>10</v>
      </c>
      <c r="O42" s="1">
        <v>74.222539999999995</v>
      </c>
      <c r="P42" s="1">
        <v>118.12090000000001</v>
      </c>
      <c r="Q42" s="1">
        <v>138.84880000000001</v>
      </c>
      <c r="R42" s="1">
        <v>114.4023</v>
      </c>
      <c r="S42" s="1">
        <v>131.07769999999999</v>
      </c>
      <c r="T42" s="1">
        <v>123.4602</v>
      </c>
      <c r="U42" s="5"/>
      <c r="V42" s="8" t="s">
        <v>12</v>
      </c>
      <c r="W42" s="5" t="s">
        <v>20</v>
      </c>
      <c r="X42" s="5">
        <v>10</v>
      </c>
      <c r="Y42" s="1">
        <v>15.260999999999999</v>
      </c>
      <c r="Z42" s="1">
        <v>123.041</v>
      </c>
      <c r="AA42" s="1">
        <v>175.42500000000001</v>
      </c>
      <c r="AB42" s="1">
        <v>30.905999999999999</v>
      </c>
      <c r="AC42" s="1">
        <v>23.524153284671531</v>
      </c>
      <c r="AD42" s="1">
        <v>23.812408759124082</v>
      </c>
      <c r="AE42" s="5"/>
    </row>
    <row r="43" spans="2:31" x14ac:dyDescent="0.25">
      <c r="B43" s="8" t="s">
        <v>12</v>
      </c>
      <c r="C43" s="5" t="s">
        <v>20</v>
      </c>
      <c r="D43" s="5">
        <v>11</v>
      </c>
      <c r="E43" s="1">
        <v>52.641840000000002</v>
      </c>
      <c r="F43" s="1">
        <v>44.788879999999999</v>
      </c>
      <c r="G43" s="1">
        <v>44.702240000000003</v>
      </c>
      <c r="H43" s="1">
        <v>49.123359999999998</v>
      </c>
      <c r="I43" s="1">
        <v>46.034799999999997</v>
      </c>
      <c r="J43" s="1">
        <v>37.636160000000004</v>
      </c>
      <c r="K43" s="5"/>
      <c r="L43" s="8" t="s">
        <v>12</v>
      </c>
      <c r="M43" s="5" t="s">
        <v>20</v>
      </c>
      <c r="N43" s="5">
        <v>11</v>
      </c>
      <c r="O43" s="1">
        <v>97.958020000000005</v>
      </c>
      <c r="P43" s="1">
        <v>110.45229999999999</v>
      </c>
      <c r="Q43" s="1">
        <v>104.8861</v>
      </c>
      <c r="R43" s="1">
        <v>124.9187</v>
      </c>
      <c r="S43" s="1">
        <v>132.48519999999999</v>
      </c>
      <c r="T43" s="1">
        <v>124.9187</v>
      </c>
      <c r="U43" s="5"/>
      <c r="V43" s="8" t="s">
        <v>12</v>
      </c>
      <c r="W43" s="5" t="s">
        <v>20</v>
      </c>
      <c r="X43" s="5">
        <v>11</v>
      </c>
      <c r="Y43" s="1">
        <v>17.475999999999999</v>
      </c>
      <c r="Z43" s="1">
        <v>212.321</v>
      </c>
      <c r="AA43" s="1">
        <v>90.71</v>
      </c>
      <c r="AB43" s="1">
        <v>29.26</v>
      </c>
      <c r="AC43" s="1">
        <v>37.863</v>
      </c>
      <c r="AD43" s="1">
        <v>17.537807250221043</v>
      </c>
      <c r="AE43" s="5"/>
    </row>
    <row r="44" spans="2:31" x14ac:dyDescent="0.25">
      <c r="B44" s="8" t="s">
        <v>12</v>
      </c>
      <c r="C44" s="5" t="s">
        <v>20</v>
      </c>
      <c r="D44" s="5">
        <v>18</v>
      </c>
      <c r="E44" s="1">
        <v>45.447360000000003</v>
      </c>
      <c r="F44" s="1">
        <v>39.238879999999995</v>
      </c>
      <c r="G44" s="1">
        <v>39.160959999999996</v>
      </c>
      <c r="H44" s="1">
        <v>36.547919999999998</v>
      </c>
      <c r="I44" s="1">
        <v>43.62144</v>
      </c>
      <c r="J44" s="1">
        <v>30.060079999999999</v>
      </c>
      <c r="K44" s="5"/>
      <c r="L44" s="8" t="s">
        <v>12</v>
      </c>
      <c r="M44" s="5" t="s">
        <v>20</v>
      </c>
      <c r="N44" s="5">
        <v>18</v>
      </c>
      <c r="O44" s="1">
        <v>60.181350000000002</v>
      </c>
      <c r="P44" s="1">
        <v>53.691029999999998</v>
      </c>
      <c r="Q44" s="1">
        <v>75.561639999999997</v>
      </c>
      <c r="R44" s="1">
        <v>72.760440000000003</v>
      </c>
      <c r="S44" s="1">
        <v>62.995330000000003</v>
      </c>
      <c r="T44" s="1">
        <v>72.154259999999994</v>
      </c>
      <c r="U44" s="5"/>
      <c r="V44" s="8" t="s">
        <v>12</v>
      </c>
      <c r="W44" s="5" t="s">
        <v>20</v>
      </c>
      <c r="X44" s="5">
        <v>18</v>
      </c>
      <c r="Y44" s="1">
        <v>12.706</v>
      </c>
      <c r="Z44" s="1" t="s">
        <v>14</v>
      </c>
      <c r="AA44" s="1">
        <v>19.72</v>
      </c>
      <c r="AB44" s="1">
        <v>16.056000000000001</v>
      </c>
      <c r="AC44" s="1">
        <v>11.942007117437722</v>
      </c>
      <c r="AD44" s="1">
        <v>8.7993736654804255</v>
      </c>
      <c r="AE44" s="5"/>
    </row>
    <row r="45" spans="2:31" x14ac:dyDescent="0.25">
      <c r="B45" s="8" t="s">
        <v>12</v>
      </c>
      <c r="C45" s="5" t="s">
        <v>20</v>
      </c>
      <c r="D45" s="5">
        <v>23</v>
      </c>
      <c r="E45" s="1">
        <v>69.881199999999993</v>
      </c>
      <c r="F45" s="1">
        <v>55.539360000000002</v>
      </c>
      <c r="G45" s="1">
        <v>55.894799999999996</v>
      </c>
      <c r="H45" s="1">
        <v>45.362240000000007</v>
      </c>
      <c r="I45" s="1">
        <v>49.569600000000001</v>
      </c>
      <c r="J45" s="1">
        <v>63.490720000000003</v>
      </c>
      <c r="K45" s="5"/>
      <c r="L45" s="8" t="s">
        <v>12</v>
      </c>
      <c r="M45" s="5" t="s">
        <v>20</v>
      </c>
      <c r="N45" s="5">
        <v>23</v>
      </c>
      <c r="O45" s="1" t="s">
        <v>3</v>
      </c>
      <c r="P45" s="1" t="s">
        <v>3</v>
      </c>
      <c r="Q45" s="1" t="s">
        <v>3</v>
      </c>
      <c r="R45" s="1" t="s">
        <v>3</v>
      </c>
      <c r="S45" s="1" t="s">
        <v>3</v>
      </c>
      <c r="T45" s="1" t="s">
        <v>3</v>
      </c>
      <c r="U45" s="5"/>
      <c r="V45" s="8" t="s">
        <v>12</v>
      </c>
      <c r="W45" s="5" t="s">
        <v>20</v>
      </c>
      <c r="X45" s="5">
        <v>23</v>
      </c>
      <c r="Y45" s="1">
        <v>7.8819999999999997</v>
      </c>
      <c r="Z45" s="1">
        <v>77.558000000000007</v>
      </c>
      <c r="AA45" s="1">
        <v>32.195999999999998</v>
      </c>
      <c r="AB45" s="1">
        <v>8.25</v>
      </c>
      <c r="AC45" s="1">
        <v>7.1779766990291254</v>
      </c>
      <c r="AD45" s="1">
        <v>11.004190291262134</v>
      </c>
      <c r="AE45" s="5"/>
    </row>
    <row r="46" spans="2:31" x14ac:dyDescent="0.25">
      <c r="B46" s="8" t="s">
        <v>12</v>
      </c>
      <c r="C46" s="5" t="s">
        <v>20</v>
      </c>
      <c r="D46" s="5">
        <v>30</v>
      </c>
      <c r="E46" s="1">
        <v>46.156160000000007</v>
      </c>
      <c r="F46" s="1">
        <v>35.594479999999997</v>
      </c>
      <c r="G46" s="1">
        <v>38.467120000000001</v>
      </c>
      <c r="H46" s="1">
        <v>38.98104</v>
      </c>
      <c r="I46" s="1">
        <v>41.637920000000008</v>
      </c>
      <c r="J46" s="1">
        <v>40.382559999999998</v>
      </c>
      <c r="K46" s="5"/>
      <c r="L46" s="8" t="s">
        <v>12</v>
      </c>
      <c r="M46" s="5" t="s">
        <v>20</v>
      </c>
      <c r="N46" s="5">
        <v>28</v>
      </c>
      <c r="O46" s="1">
        <v>53.42</v>
      </c>
      <c r="P46" s="1">
        <v>114.37</v>
      </c>
      <c r="Q46" s="1">
        <v>98.3</v>
      </c>
      <c r="R46" s="1">
        <v>98.44</v>
      </c>
      <c r="S46" s="1">
        <v>100.55</v>
      </c>
      <c r="T46" s="1">
        <v>64.27</v>
      </c>
      <c r="U46" s="5"/>
      <c r="V46" s="8" t="s">
        <v>12</v>
      </c>
      <c r="W46" s="5" t="s">
        <v>20</v>
      </c>
      <c r="X46" s="5">
        <v>28</v>
      </c>
      <c r="Y46" s="1">
        <v>14.417</v>
      </c>
      <c r="Z46" s="1">
        <v>141.934</v>
      </c>
      <c r="AA46" s="1">
        <v>63.566000000000003</v>
      </c>
      <c r="AB46" s="1">
        <v>15.507999999999999</v>
      </c>
      <c r="AC46" s="1">
        <v>12.741</v>
      </c>
      <c r="AD46" s="1">
        <v>9.3650000000000002</v>
      </c>
      <c r="AE46" s="5"/>
    </row>
    <row r="47" spans="2:31" x14ac:dyDescent="0.25">
      <c r="B47" s="8" t="s">
        <v>12</v>
      </c>
      <c r="C47" s="5" t="s">
        <v>20</v>
      </c>
      <c r="D47" s="5">
        <v>37</v>
      </c>
      <c r="E47" s="1">
        <v>27.810079999999999</v>
      </c>
      <c r="F47" s="1">
        <v>25.838240000000003</v>
      </c>
      <c r="G47" s="1">
        <v>23.428800000000003</v>
      </c>
      <c r="H47" s="1">
        <v>23.202639999999999</v>
      </c>
      <c r="I47" s="1">
        <v>26.079279999999997</v>
      </c>
      <c r="J47" s="1">
        <v>33.431919999999998</v>
      </c>
      <c r="K47" s="5"/>
      <c r="L47" s="8" t="s">
        <v>12</v>
      </c>
      <c r="M47" s="5" t="s">
        <v>20</v>
      </c>
      <c r="N47" s="5">
        <v>30</v>
      </c>
      <c r="O47" s="1">
        <v>50.859560000000002</v>
      </c>
      <c r="P47" s="1">
        <v>103.3827</v>
      </c>
      <c r="Q47" s="1">
        <v>136.99160000000001</v>
      </c>
      <c r="R47" s="1">
        <v>158.8622</v>
      </c>
      <c r="S47" s="1">
        <v>127.15649999999999</v>
      </c>
      <c r="T47" s="1">
        <v>93.793880000000001</v>
      </c>
      <c r="U47" s="5"/>
      <c r="V47" s="8" t="s">
        <v>12</v>
      </c>
      <c r="W47" s="5" t="s">
        <v>20</v>
      </c>
      <c r="X47" s="5">
        <v>30</v>
      </c>
      <c r="Y47" s="1">
        <v>11.968999999999999</v>
      </c>
      <c r="Z47" s="1">
        <v>44.923000000000002</v>
      </c>
      <c r="AA47" s="1">
        <v>32.53</v>
      </c>
      <c r="AB47" s="1">
        <v>17.744</v>
      </c>
      <c r="AC47" s="1">
        <v>10.676052469135804</v>
      </c>
      <c r="AD47" s="1">
        <v>10.171187242798354</v>
      </c>
      <c r="AE47" s="5"/>
    </row>
    <row r="48" spans="2:31" x14ac:dyDescent="0.25">
      <c r="B48" s="8" t="s">
        <v>12</v>
      </c>
      <c r="C48" s="5" t="s">
        <v>20</v>
      </c>
      <c r="D48" s="5">
        <v>46</v>
      </c>
      <c r="E48" s="1">
        <v>30.972399999999997</v>
      </c>
      <c r="F48" s="1">
        <v>26.399760000000001</v>
      </c>
      <c r="G48" s="1">
        <v>25.52064</v>
      </c>
      <c r="H48" s="1">
        <v>32.399520000000003</v>
      </c>
      <c r="I48" s="1">
        <v>29.763359999999999</v>
      </c>
      <c r="J48" s="1">
        <v>30.870799999999999</v>
      </c>
      <c r="K48" s="5"/>
      <c r="L48" s="8" t="s">
        <v>12</v>
      </c>
      <c r="M48" s="5" t="s">
        <v>20</v>
      </c>
      <c r="N48" s="5">
        <v>37</v>
      </c>
      <c r="O48" s="1">
        <v>54.870060000000002</v>
      </c>
      <c r="P48" s="1">
        <v>98.621530000000007</v>
      </c>
      <c r="Q48" s="1">
        <v>102.8759</v>
      </c>
      <c r="R48" s="1">
        <v>105.3138</v>
      </c>
      <c r="S48" s="1">
        <v>114.114</v>
      </c>
      <c r="T48" s="1">
        <v>90.360230000000001</v>
      </c>
      <c r="U48" s="5"/>
      <c r="V48" s="8" t="s">
        <v>12</v>
      </c>
      <c r="W48" s="5" t="s">
        <v>20</v>
      </c>
      <c r="X48" s="5">
        <v>37</v>
      </c>
      <c r="Y48" s="1">
        <v>16.451000000000001</v>
      </c>
      <c r="Z48" s="1">
        <v>81.084999999999994</v>
      </c>
      <c r="AA48" s="1">
        <v>26.872</v>
      </c>
      <c r="AB48" s="1">
        <v>13.432</v>
      </c>
      <c r="AC48" s="1">
        <v>13.762928104575165</v>
      </c>
      <c r="AD48" s="1">
        <v>13.318500217864926</v>
      </c>
      <c r="AE48" s="5"/>
    </row>
    <row r="49" spans="2:31" x14ac:dyDescent="0.25">
      <c r="B49" s="8" t="s">
        <v>12</v>
      </c>
      <c r="C49" s="5" t="s">
        <v>20</v>
      </c>
      <c r="D49" s="5">
        <v>50</v>
      </c>
      <c r="E49" s="1">
        <v>37.790080000000003</v>
      </c>
      <c r="F49" s="1">
        <v>30.785920000000001</v>
      </c>
      <c r="G49" s="1">
        <v>28.191199999999998</v>
      </c>
      <c r="H49" s="1">
        <v>30.775760000000002</v>
      </c>
      <c r="I49" s="1">
        <v>31.683199999999999</v>
      </c>
      <c r="J49" s="1">
        <v>46.230240000000002</v>
      </c>
      <c r="K49" s="5"/>
      <c r="L49" s="8" t="s">
        <v>12</v>
      </c>
      <c r="M49" s="5" t="s">
        <v>20</v>
      </c>
      <c r="N49" s="5">
        <v>46</v>
      </c>
      <c r="O49" s="1">
        <v>97.026009999999999</v>
      </c>
      <c r="P49" s="1">
        <v>87.687489999999997</v>
      </c>
      <c r="Q49" s="1">
        <v>112.7906</v>
      </c>
      <c r="R49" s="1">
        <v>94.855729999999994</v>
      </c>
      <c r="S49" s="1">
        <v>89.81917</v>
      </c>
      <c r="T49" s="1">
        <v>100.8039</v>
      </c>
      <c r="U49" s="5"/>
      <c r="V49" s="8" t="s">
        <v>12</v>
      </c>
      <c r="W49" s="5" t="s">
        <v>20</v>
      </c>
      <c r="X49" s="5">
        <v>46</v>
      </c>
      <c r="Y49" s="1">
        <v>21.748000000000001</v>
      </c>
      <c r="Z49" s="1">
        <v>90.242000000000004</v>
      </c>
      <c r="AA49" s="1">
        <v>51.746000000000002</v>
      </c>
      <c r="AB49" s="1">
        <v>38.057000000000002</v>
      </c>
      <c r="AC49" s="1">
        <v>16.956</v>
      </c>
      <c r="AD49" s="1">
        <v>12.625</v>
      </c>
      <c r="AE49" s="5"/>
    </row>
    <row r="50" spans="2:31" x14ac:dyDescent="0.25">
      <c r="B50" s="8" t="s">
        <v>12</v>
      </c>
      <c r="C50" s="5" t="s">
        <v>20</v>
      </c>
      <c r="D50" s="5">
        <v>28</v>
      </c>
      <c r="E50" s="1">
        <v>30.257840000000002</v>
      </c>
      <c r="F50" s="1">
        <v>32.594160000000002</v>
      </c>
      <c r="G50" s="1">
        <v>16.82976</v>
      </c>
      <c r="H50" s="1">
        <v>27.041599999999999</v>
      </c>
      <c r="I50" s="1">
        <v>18.1248</v>
      </c>
      <c r="J50" s="1">
        <v>30.213600000000003</v>
      </c>
      <c r="K50" s="5"/>
      <c r="L50" s="8" t="s">
        <v>12</v>
      </c>
      <c r="M50" s="5" t="s">
        <v>20</v>
      </c>
      <c r="N50" s="5">
        <v>50</v>
      </c>
      <c r="O50" s="1">
        <v>69.771330000000006</v>
      </c>
      <c r="P50" s="1">
        <v>105.3096</v>
      </c>
      <c r="Q50" s="1">
        <v>145.67859999999999</v>
      </c>
      <c r="R50" s="1">
        <v>123.82470000000001</v>
      </c>
      <c r="S50" s="1">
        <v>115.08750000000001</v>
      </c>
      <c r="T50" s="1">
        <v>96.543350000000004</v>
      </c>
      <c r="U50" s="5"/>
      <c r="V50" s="8" t="s">
        <v>12</v>
      </c>
      <c r="W50" s="5" t="s">
        <v>20</v>
      </c>
      <c r="X50" s="5">
        <v>50</v>
      </c>
      <c r="Y50" s="1">
        <v>21.672000000000001</v>
      </c>
      <c r="Z50" s="1">
        <v>64.593000000000004</v>
      </c>
      <c r="AA50" s="1">
        <v>50.802</v>
      </c>
      <c r="AB50" s="1">
        <v>27.731000000000002</v>
      </c>
      <c r="AC50" s="1">
        <v>18.443000000000001</v>
      </c>
      <c r="AD50" s="1">
        <v>21.071000000000002</v>
      </c>
      <c r="AE50" s="5"/>
    </row>
    <row r="51" spans="2:31" x14ac:dyDescent="0.25">
      <c r="B51" s="5"/>
      <c r="C51" s="5"/>
      <c r="D51" s="11" t="s">
        <v>26</v>
      </c>
      <c r="E51" s="15">
        <f>AVERAGE(E38:E50)</f>
        <v>39.37051692307692</v>
      </c>
      <c r="F51" s="15">
        <f t="shared" ref="F51:J51" si="21">AVERAGE(F38:F50)</f>
        <v>31.165224615384609</v>
      </c>
      <c r="G51" s="15">
        <f t="shared" si="21"/>
        <v>30.745046153846154</v>
      </c>
      <c r="H51" s="15">
        <f t="shared" si="21"/>
        <v>31.451476923076921</v>
      </c>
      <c r="I51" s="15">
        <f t="shared" si="21"/>
        <v>31.895501538461534</v>
      </c>
      <c r="J51" s="15">
        <f t="shared" si="21"/>
        <v>34.099581538461536</v>
      </c>
      <c r="K51" s="5"/>
      <c r="L51" s="5"/>
      <c r="M51" s="5"/>
      <c r="N51" s="11" t="s">
        <v>26</v>
      </c>
      <c r="O51" s="15">
        <f t="shared" ref="O51:T51" si="22">AVERAGE(O38:O50)</f>
        <v>71.363858333333326</v>
      </c>
      <c r="P51" s="15">
        <f t="shared" si="22"/>
        <v>94.829677500000003</v>
      </c>
      <c r="Q51" s="15">
        <f t="shared" si="22"/>
        <v>102.83145416666666</v>
      </c>
      <c r="R51" s="15">
        <f t="shared" si="22"/>
        <v>103.40978750000004</v>
      </c>
      <c r="S51" s="15">
        <f t="shared" si="22"/>
        <v>96.976173333333335</v>
      </c>
      <c r="T51" s="15">
        <f t="shared" si="22"/>
        <v>89.170156666666671</v>
      </c>
      <c r="U51" s="5"/>
      <c r="V51" s="5"/>
      <c r="W51" s="5"/>
      <c r="X51" s="11" t="s">
        <v>26</v>
      </c>
      <c r="Y51" s="15">
        <f t="shared" ref="Y51:AD51" si="23">AVERAGE(Y38:Y50)</f>
        <v>16.752769230769228</v>
      </c>
      <c r="Z51" s="15">
        <f t="shared" si="23"/>
        <v>105.76266666666668</v>
      </c>
      <c r="AA51" s="15">
        <f t="shared" si="23"/>
        <v>65.003384615384618</v>
      </c>
      <c r="AB51" s="15">
        <f t="shared" si="23"/>
        <v>28.420461538461538</v>
      </c>
      <c r="AC51" s="15">
        <f t="shared" si="23"/>
        <v>18.117197368852608</v>
      </c>
      <c r="AD51" s="15">
        <f t="shared" si="23"/>
        <v>16.817432020026953</v>
      </c>
      <c r="AE51" s="5"/>
    </row>
    <row r="52" spans="2:31" x14ac:dyDescent="0.25">
      <c r="B52" s="5"/>
      <c r="C52" s="5"/>
      <c r="D52" s="13" t="s">
        <v>29</v>
      </c>
      <c r="E52" s="16">
        <f>STDEV(E38:E50)/SQRT(COUNT(E38:E50))</f>
        <v>4.2131320037320252</v>
      </c>
      <c r="F52" s="16">
        <f t="shared" ref="F52:J52" si="24">STDEV(F38:F50)/SQRT(COUNT(F38:F50))</f>
        <v>3.0118915313241872</v>
      </c>
      <c r="G52" s="16">
        <f t="shared" si="24"/>
        <v>3.4940375911377957</v>
      </c>
      <c r="H52" s="16">
        <f t="shared" si="24"/>
        <v>3.0849128986231573</v>
      </c>
      <c r="I52" s="16">
        <f t="shared" si="24"/>
        <v>3.2800813031343643</v>
      </c>
      <c r="J52" s="16">
        <f t="shared" si="24"/>
        <v>3.4282755107327043</v>
      </c>
      <c r="K52" s="5"/>
      <c r="L52" s="5"/>
      <c r="M52" s="5"/>
      <c r="N52" s="13" t="s">
        <v>29</v>
      </c>
      <c r="O52" s="16">
        <f t="shared" ref="O52:T52" si="25">STDEV(O38:O50)/SQRT(COUNT(O38:O50))</f>
        <v>8.1430622960142927</v>
      </c>
      <c r="P52" s="16">
        <f t="shared" si="25"/>
        <v>9.2706669270068573</v>
      </c>
      <c r="Q52" s="16">
        <f t="shared" si="25"/>
        <v>9.6068189517968996</v>
      </c>
      <c r="R52" s="16">
        <f t="shared" si="25"/>
        <v>12.060936224905562</v>
      </c>
      <c r="S52" s="16">
        <f t="shared" si="25"/>
        <v>9.6550881856991069</v>
      </c>
      <c r="T52" s="16">
        <f t="shared" si="25"/>
        <v>7.8018439254306546</v>
      </c>
      <c r="U52" s="5"/>
      <c r="V52" s="5"/>
      <c r="W52" s="5"/>
      <c r="X52" s="13" t="s">
        <v>29</v>
      </c>
      <c r="Y52" s="16">
        <f t="shared" ref="Y52:AD52" si="26">STDEV(Y38:Y50)/SQRT(COUNT(Y38:Y50))</f>
        <v>1.9062088403420099</v>
      </c>
      <c r="Z52" s="16">
        <f t="shared" si="26"/>
        <v>14.773554757974418</v>
      </c>
      <c r="AA52" s="16">
        <f t="shared" si="26"/>
        <v>13.880794199521421</v>
      </c>
      <c r="AB52" s="16">
        <f t="shared" si="26"/>
        <v>6.0242764238509574</v>
      </c>
      <c r="AC52" s="16">
        <f t="shared" si="26"/>
        <v>2.444930674525061</v>
      </c>
      <c r="AD52" s="16">
        <f t="shared" si="26"/>
        <v>2.3726097154833226</v>
      </c>
      <c r="AE52" s="5"/>
    </row>
    <row r="53" spans="2:31" x14ac:dyDescent="0.25">
      <c r="B53" s="5"/>
      <c r="C53" s="5"/>
      <c r="D53" s="6" t="s">
        <v>31</v>
      </c>
      <c r="E53" s="5"/>
      <c r="F53" s="3">
        <f>(F51-$F51)/$F51*100</f>
        <v>0</v>
      </c>
      <c r="G53" s="3">
        <f>(G51-$F51)/$F51*100</f>
        <v>-1.3482285679758448</v>
      </c>
      <c r="H53" s="3">
        <f>(H51-$F51)/$F51*100</f>
        <v>0.91849910027923987</v>
      </c>
      <c r="I53" s="3">
        <f>(I51-$F51)/$F51*100</f>
        <v>2.3432429321123078</v>
      </c>
      <c r="J53" s="3">
        <f>(J51-$F51)/$F51*100</f>
        <v>9.4154845963420097</v>
      </c>
      <c r="K53" s="5"/>
      <c r="L53" s="5"/>
      <c r="M53" s="5"/>
      <c r="N53" s="6" t="s">
        <v>31</v>
      </c>
      <c r="O53" s="5"/>
      <c r="P53" s="3">
        <f>(P51-$P51)/$P51*100</f>
        <v>0</v>
      </c>
      <c r="Q53" s="3">
        <f>(Q51-$P51)/$P51*100</f>
        <v>8.4380511224101316</v>
      </c>
      <c r="R53" s="3">
        <f>(R51-$P51)/$P51*100</f>
        <v>9.0479164605405664</v>
      </c>
      <c r="S53" s="3">
        <f>(S51-$P51)/$P51*100</f>
        <v>2.263527505229924</v>
      </c>
      <c r="T53" s="3">
        <f>(T51-$P51)/$P51*100</f>
        <v>-5.9680903516025685</v>
      </c>
      <c r="U53" s="5"/>
      <c r="V53" s="5"/>
      <c r="W53" s="5"/>
      <c r="X53" s="6" t="s">
        <v>31</v>
      </c>
      <c r="Y53" s="5"/>
      <c r="Z53" s="3">
        <f>(Z51-$Z51)/$Z50*100</f>
        <v>0</v>
      </c>
      <c r="AA53" s="3">
        <f>(AA51-$Z51)/$Z50*100</f>
        <v>-63.101701502147378</v>
      </c>
      <c r="AB53" s="3">
        <f>(AB51-$Z51)/$Z50*100</f>
        <v>-119.7377504190936</v>
      </c>
      <c r="AC53" s="3">
        <f>(AC51-$Z51)/$Z50*100</f>
        <v>-135.68880420140582</v>
      </c>
      <c r="AD53" s="3">
        <f>(AD51-$Z51)/$Z50*100</f>
        <v>-137.70104290966469</v>
      </c>
      <c r="AE53" s="5"/>
    </row>
    <row r="54" spans="2:31" x14ac:dyDescent="0.25">
      <c r="B54" s="8" t="s">
        <v>12</v>
      </c>
      <c r="C54" s="5" t="s">
        <v>21</v>
      </c>
      <c r="D54" s="5">
        <v>3</v>
      </c>
      <c r="E54" s="1">
        <v>28.343760000000003</v>
      </c>
      <c r="F54" s="1">
        <v>20.088480000000001</v>
      </c>
      <c r="G54" s="1">
        <v>28.650479999999995</v>
      </c>
      <c r="H54" s="1">
        <v>25.377440000000004</v>
      </c>
      <c r="I54" s="1">
        <v>25.824160000000003</v>
      </c>
      <c r="J54" s="1">
        <v>26.485120000000002</v>
      </c>
      <c r="K54" s="5"/>
      <c r="L54" s="8" t="s">
        <v>12</v>
      </c>
      <c r="M54" s="5" t="s">
        <v>21</v>
      </c>
      <c r="N54" s="5">
        <v>3</v>
      </c>
      <c r="O54" s="1">
        <v>45.254809999999999</v>
      </c>
      <c r="P54" s="1">
        <v>43.19791</v>
      </c>
      <c r="Q54" s="1">
        <v>45.706339999999997</v>
      </c>
      <c r="R54" s="1">
        <v>47.27169</v>
      </c>
      <c r="S54" s="1">
        <v>53.53293</v>
      </c>
      <c r="T54" s="1">
        <v>87.205100000000002</v>
      </c>
      <c r="U54" s="5"/>
      <c r="V54" s="8" t="s">
        <v>12</v>
      </c>
      <c r="W54" s="5" t="s">
        <v>21</v>
      </c>
      <c r="X54" s="5">
        <v>3</v>
      </c>
      <c r="Y54" s="1">
        <v>9.4320000000000004</v>
      </c>
      <c r="Z54" s="1">
        <v>47.249000000000002</v>
      </c>
      <c r="AA54" s="1">
        <v>43.155999999999999</v>
      </c>
      <c r="AB54" s="1">
        <v>17.600999999999999</v>
      </c>
      <c r="AC54" s="1">
        <v>11.858000000000001</v>
      </c>
      <c r="AD54" s="1">
        <v>15.423999999999999</v>
      </c>
      <c r="AE54" s="5"/>
    </row>
    <row r="55" spans="2:31" x14ac:dyDescent="0.25">
      <c r="B55" s="8" t="s">
        <v>12</v>
      </c>
      <c r="C55" s="5" t="s">
        <v>21</v>
      </c>
      <c r="D55" s="5">
        <v>17</v>
      </c>
      <c r="E55" s="1">
        <v>41.75056</v>
      </c>
      <c r="F55" s="1">
        <v>35.585999999999999</v>
      </c>
      <c r="G55" s="1">
        <v>35.880720000000004</v>
      </c>
      <c r="H55" s="1">
        <v>33.801520000000004</v>
      </c>
      <c r="I55" s="1">
        <v>37.414079999999998</v>
      </c>
      <c r="J55" s="1">
        <v>37.948800000000006</v>
      </c>
      <c r="K55" s="5"/>
      <c r="L55" s="8" t="s">
        <v>12</v>
      </c>
      <c r="M55" s="5" t="s">
        <v>21</v>
      </c>
      <c r="N55" s="5">
        <v>16</v>
      </c>
      <c r="O55" s="1">
        <v>66.596919999999997</v>
      </c>
      <c r="P55" s="1">
        <v>92.095280000000002</v>
      </c>
      <c r="Q55" s="1">
        <v>102.5294</v>
      </c>
      <c r="R55" s="1">
        <v>85.607929999999996</v>
      </c>
      <c r="S55" s="1">
        <v>73.766030000000001</v>
      </c>
      <c r="T55" s="1">
        <v>71.342640000000003</v>
      </c>
      <c r="U55" s="5"/>
      <c r="V55" s="8" t="s">
        <v>12</v>
      </c>
      <c r="W55" s="5" t="s">
        <v>21</v>
      </c>
      <c r="X55" s="5">
        <v>16</v>
      </c>
      <c r="Y55" s="1">
        <v>12.523</v>
      </c>
      <c r="Z55" s="1">
        <v>63.03</v>
      </c>
      <c r="AA55" s="1">
        <v>22.445</v>
      </c>
      <c r="AB55" s="1">
        <v>13.345000000000001</v>
      </c>
      <c r="AC55" s="1">
        <v>13.995975609756099</v>
      </c>
      <c r="AD55" s="1">
        <v>13.521895546129377</v>
      </c>
      <c r="AE55" s="5"/>
    </row>
    <row r="56" spans="2:31" x14ac:dyDescent="0.25">
      <c r="B56" s="8" t="s">
        <v>12</v>
      </c>
      <c r="C56" s="5" t="s">
        <v>21</v>
      </c>
      <c r="D56" s="5">
        <v>38</v>
      </c>
      <c r="E56" s="1">
        <v>35.353519999999996</v>
      </c>
      <c r="F56" s="1">
        <v>26.052880000000002</v>
      </c>
      <c r="G56" s="1">
        <v>22.807680000000001</v>
      </c>
      <c r="H56" s="1">
        <v>25.031680000000001</v>
      </c>
      <c r="I56" s="1">
        <v>25.932559999999999</v>
      </c>
      <c r="J56" s="1">
        <v>24.30912</v>
      </c>
      <c r="K56" s="5"/>
      <c r="L56" s="8" t="s">
        <v>12</v>
      </c>
      <c r="M56" s="5" t="s">
        <v>21</v>
      </c>
      <c r="N56" s="5">
        <v>17</v>
      </c>
      <c r="O56" s="1">
        <v>38.370240000000003</v>
      </c>
      <c r="P56" s="1">
        <v>36.364269999999998</v>
      </c>
      <c r="Q56" s="1">
        <v>37.172150000000002</v>
      </c>
      <c r="R56" s="1">
        <v>49.253419999999998</v>
      </c>
      <c r="S56" s="1">
        <v>50.201329999999999</v>
      </c>
      <c r="T56" s="1">
        <v>41.106439999999999</v>
      </c>
      <c r="U56" s="5"/>
      <c r="V56" s="8" t="s">
        <v>12</v>
      </c>
      <c r="W56" s="5" t="s">
        <v>21</v>
      </c>
      <c r="X56" s="5">
        <v>17</v>
      </c>
      <c r="Y56" s="1">
        <v>12.641</v>
      </c>
      <c r="Z56" s="1">
        <v>33.331000000000003</v>
      </c>
      <c r="AA56" s="1">
        <v>14.987</v>
      </c>
      <c r="AB56" s="1">
        <v>14.321999999999999</v>
      </c>
      <c r="AC56" s="1">
        <v>16.443777777777775</v>
      </c>
      <c r="AD56" s="1">
        <v>6.5244666666666653</v>
      </c>
      <c r="AE56" s="5"/>
    </row>
    <row r="57" spans="2:31" x14ac:dyDescent="0.25">
      <c r="B57" s="8" t="s">
        <v>12</v>
      </c>
      <c r="C57" s="5" t="s">
        <v>21</v>
      </c>
      <c r="D57" s="5">
        <v>40</v>
      </c>
      <c r="E57" s="1">
        <v>20.420560000000002</v>
      </c>
      <c r="F57" s="1">
        <v>21.458320000000001</v>
      </c>
      <c r="G57" s="1">
        <v>20.639920000000004</v>
      </c>
      <c r="H57" s="1">
        <v>19.351680000000002</v>
      </c>
      <c r="I57" s="1">
        <v>19.241759999999999</v>
      </c>
      <c r="J57" s="1">
        <v>21.520319999999998</v>
      </c>
      <c r="K57" s="5"/>
      <c r="L57" s="8" t="s">
        <v>12</v>
      </c>
      <c r="M57" s="5" t="s">
        <v>21</v>
      </c>
      <c r="N57" s="5">
        <v>26</v>
      </c>
      <c r="O57" s="1">
        <v>74.671999999999997</v>
      </c>
      <c r="P57" s="1">
        <v>94.004980000000003</v>
      </c>
      <c r="Q57" s="1">
        <v>86.97842</v>
      </c>
      <c r="R57" s="1">
        <v>89.681929999999994</v>
      </c>
      <c r="S57" s="1">
        <v>91.622190000000003</v>
      </c>
      <c r="T57" s="1">
        <v>94.642939999999996</v>
      </c>
      <c r="U57" s="5"/>
      <c r="V57" s="8" t="s">
        <v>12</v>
      </c>
      <c r="W57" s="5" t="s">
        <v>21</v>
      </c>
      <c r="X57" s="5">
        <v>26</v>
      </c>
      <c r="Y57" s="1">
        <v>29</v>
      </c>
      <c r="Z57" s="1">
        <v>271.84699999999998</v>
      </c>
      <c r="AA57" s="1">
        <v>216.97800000000001</v>
      </c>
      <c r="AB57" s="1">
        <v>63.841999999999999</v>
      </c>
      <c r="AC57" s="1">
        <v>32.984000000000002</v>
      </c>
      <c r="AD57" s="1">
        <v>28.525857240127102</v>
      </c>
      <c r="AE57" s="5"/>
    </row>
    <row r="58" spans="2:31" x14ac:dyDescent="0.25">
      <c r="B58" s="8" t="s">
        <v>12</v>
      </c>
      <c r="C58" s="5" t="s">
        <v>21</v>
      </c>
      <c r="D58" s="5">
        <v>49</v>
      </c>
      <c r="E58" s="1">
        <v>48.181679999999993</v>
      </c>
      <c r="F58" s="1">
        <v>40.352879999999999</v>
      </c>
      <c r="G58" s="1">
        <v>40.243040000000001</v>
      </c>
      <c r="H58" s="1">
        <v>46.612000000000002</v>
      </c>
      <c r="I58" s="1">
        <v>48.826000000000001</v>
      </c>
      <c r="J58" s="1">
        <v>48.572079999999993</v>
      </c>
      <c r="K58" s="5"/>
      <c r="L58" s="8" t="s">
        <v>12</v>
      </c>
      <c r="M58" s="5" t="s">
        <v>21</v>
      </c>
      <c r="N58" s="5">
        <v>27</v>
      </c>
      <c r="O58" s="1">
        <v>130.8777</v>
      </c>
      <c r="P58" s="1">
        <v>118.02679999999999</v>
      </c>
      <c r="Q58" s="1">
        <v>101.57</v>
      </c>
      <c r="R58" s="1">
        <v>88.925460000000001</v>
      </c>
      <c r="S58" s="1">
        <v>106.6348</v>
      </c>
      <c r="T58" s="1">
        <v>98.531369999999995</v>
      </c>
      <c r="U58" s="5"/>
      <c r="V58" s="8" t="s">
        <v>12</v>
      </c>
      <c r="W58" s="5" t="s">
        <v>21</v>
      </c>
      <c r="X58" s="5">
        <v>27</v>
      </c>
      <c r="Y58" s="1">
        <v>15.397</v>
      </c>
      <c r="Z58" s="1">
        <v>31.582000000000001</v>
      </c>
      <c r="AA58" s="1">
        <v>53.128</v>
      </c>
      <c r="AB58" s="1">
        <v>12.933999999999999</v>
      </c>
      <c r="AC58" s="1">
        <v>7.6449999999999996</v>
      </c>
      <c r="AD58" s="1">
        <v>16.488639153439156</v>
      </c>
      <c r="AE58" s="5"/>
    </row>
    <row r="59" spans="2:31" x14ac:dyDescent="0.25">
      <c r="B59" s="8" t="s">
        <v>12</v>
      </c>
      <c r="C59" s="5" t="s">
        <v>21</v>
      </c>
      <c r="D59" s="5">
        <v>51</v>
      </c>
      <c r="E59" s="1">
        <v>39.525440000000003</v>
      </c>
      <c r="F59" s="1">
        <v>26.896559999999997</v>
      </c>
      <c r="G59" s="1">
        <v>29.328400000000002</v>
      </c>
      <c r="H59" s="1">
        <v>32.26296</v>
      </c>
      <c r="I59" s="1">
        <v>38.416239999999995</v>
      </c>
      <c r="J59" s="1">
        <v>38.442720000000001</v>
      </c>
      <c r="K59" s="5"/>
      <c r="L59" s="8" t="s">
        <v>12</v>
      </c>
      <c r="M59" s="5" t="s">
        <v>21</v>
      </c>
      <c r="N59" s="5">
        <v>38</v>
      </c>
      <c r="O59" s="1">
        <v>134.31120000000001</v>
      </c>
      <c r="P59" s="1">
        <v>172.74959999999999</v>
      </c>
      <c r="Q59" s="1">
        <v>141.43039999999999</v>
      </c>
      <c r="R59" s="1">
        <v>159.21889999999999</v>
      </c>
      <c r="S59" s="1">
        <v>179.67160000000001</v>
      </c>
      <c r="T59" s="1">
        <v>162.93459999999999</v>
      </c>
      <c r="U59" s="5"/>
      <c r="V59" s="8" t="s">
        <v>12</v>
      </c>
      <c r="W59" s="5" t="s">
        <v>21</v>
      </c>
      <c r="X59" s="5">
        <v>38</v>
      </c>
      <c r="Y59" s="1">
        <v>12.933</v>
      </c>
      <c r="Z59" s="1">
        <v>152.82599999999999</v>
      </c>
      <c r="AA59" s="1">
        <v>65.16</v>
      </c>
      <c r="AB59" s="1">
        <v>24.417000000000002</v>
      </c>
      <c r="AC59" s="1">
        <v>14.036389663658737</v>
      </c>
      <c r="AD59" s="1">
        <v>12.508619360131256</v>
      </c>
      <c r="AE59" s="5"/>
    </row>
    <row r="60" spans="2:31" x14ac:dyDescent="0.25">
      <c r="B60" s="8" t="s">
        <v>12</v>
      </c>
      <c r="C60" s="5" t="s">
        <v>21</v>
      </c>
      <c r="D60" s="5">
        <v>16</v>
      </c>
      <c r="E60" s="1">
        <v>29.754720000000002</v>
      </c>
      <c r="F60" s="1">
        <v>20.841120000000004</v>
      </c>
      <c r="G60" s="1">
        <v>25.36992</v>
      </c>
      <c r="H60" s="1">
        <v>22.038640000000001</v>
      </c>
      <c r="I60" s="1">
        <v>32.250799999999998</v>
      </c>
      <c r="J60" s="1">
        <v>23.008719999999997</v>
      </c>
      <c r="K60" s="5"/>
      <c r="L60" s="8" t="s">
        <v>12</v>
      </c>
      <c r="M60" s="5" t="s">
        <v>21</v>
      </c>
      <c r="N60" s="5">
        <v>40</v>
      </c>
      <c r="O60" s="1">
        <v>39.313699999999997</v>
      </c>
      <c r="P60" s="1">
        <v>46.673780000000001</v>
      </c>
      <c r="Q60" s="1">
        <v>60.213529999999999</v>
      </c>
      <c r="R60" s="1">
        <v>47.180599999999998</v>
      </c>
      <c r="S60" s="1">
        <v>115.8738</v>
      </c>
      <c r="T60" s="1">
        <v>48.516910000000003</v>
      </c>
      <c r="U60" s="5"/>
      <c r="V60" s="8" t="s">
        <v>12</v>
      </c>
      <c r="W60" s="5" t="s">
        <v>21</v>
      </c>
      <c r="X60" s="5">
        <v>40</v>
      </c>
      <c r="Y60" s="1">
        <v>9.9730000000000008</v>
      </c>
      <c r="Z60" s="1">
        <v>31.707999999999998</v>
      </c>
      <c r="AA60" s="1">
        <v>54.177</v>
      </c>
      <c r="AB60" s="1">
        <v>16.939</v>
      </c>
      <c r="AC60" s="1">
        <v>13.775</v>
      </c>
      <c r="AD60" s="1">
        <v>9.7319999999999993</v>
      </c>
      <c r="AE60" s="5"/>
    </row>
    <row r="61" spans="2:31" x14ac:dyDescent="0.25">
      <c r="B61" s="8" t="s">
        <v>12</v>
      </c>
      <c r="C61" s="5" t="s">
        <v>21</v>
      </c>
      <c r="D61" s="5">
        <v>26</v>
      </c>
      <c r="E61" s="1">
        <v>45.845600000000005</v>
      </c>
      <c r="F61" s="1">
        <v>49.937359999999998</v>
      </c>
      <c r="G61" s="1">
        <v>39.349040000000002</v>
      </c>
      <c r="H61" s="1">
        <v>39.876959999999997</v>
      </c>
      <c r="I61" s="1">
        <v>29.55</v>
      </c>
      <c r="J61" s="1">
        <v>35.549279999999996</v>
      </c>
      <c r="K61" s="5"/>
      <c r="L61" s="8" t="s">
        <v>12</v>
      </c>
      <c r="M61" s="5" t="s">
        <v>21</v>
      </c>
      <c r="N61" s="5">
        <v>49</v>
      </c>
      <c r="O61" s="1">
        <v>108.6396</v>
      </c>
      <c r="P61" s="1">
        <v>108.545</v>
      </c>
      <c r="Q61" s="1">
        <v>88.883480000000006</v>
      </c>
      <c r="R61" s="1">
        <v>88.883480000000006</v>
      </c>
      <c r="S61" s="1">
        <v>99.499799999999993</v>
      </c>
      <c r="T61" s="1">
        <v>99.793490000000006</v>
      </c>
      <c r="U61" s="5"/>
      <c r="V61" s="8" t="s">
        <v>12</v>
      </c>
      <c r="W61" s="5" t="s">
        <v>21</v>
      </c>
      <c r="X61" s="5">
        <v>49</v>
      </c>
      <c r="Y61" s="1">
        <v>26.02</v>
      </c>
      <c r="Z61" s="1">
        <v>142.238</v>
      </c>
      <c r="AA61" s="1">
        <v>42.825000000000003</v>
      </c>
      <c r="AB61" s="1">
        <v>18.347000000000001</v>
      </c>
      <c r="AC61" s="1">
        <v>19.260999999999999</v>
      </c>
      <c r="AD61" s="1">
        <v>41.485999999999997</v>
      </c>
      <c r="AE61" s="5"/>
    </row>
    <row r="62" spans="2:31" x14ac:dyDescent="0.25">
      <c r="B62" s="8" t="s">
        <v>12</v>
      </c>
      <c r="C62" s="5" t="s">
        <v>21</v>
      </c>
      <c r="D62" s="5">
        <v>27</v>
      </c>
      <c r="E62" s="1">
        <v>26.980799999999999</v>
      </c>
      <c r="F62" s="1">
        <v>25.859839999999998</v>
      </c>
      <c r="G62" s="1">
        <v>28.892399999999999</v>
      </c>
      <c r="H62" s="1">
        <v>22.672399999999996</v>
      </c>
      <c r="I62" s="1">
        <v>18.658639999999998</v>
      </c>
      <c r="J62" s="1">
        <v>20.681360000000002</v>
      </c>
      <c r="K62" s="5"/>
      <c r="L62" s="8" t="s">
        <v>12</v>
      </c>
      <c r="M62" s="5" t="s">
        <v>21</v>
      </c>
      <c r="N62" s="5">
        <v>51</v>
      </c>
      <c r="O62" s="7">
        <v>109.866</v>
      </c>
      <c r="P62" s="7">
        <v>113.9768</v>
      </c>
      <c r="Q62" s="7">
        <v>100.2822</v>
      </c>
      <c r="R62" s="7">
        <v>87.237210000000005</v>
      </c>
      <c r="S62" s="7">
        <v>104.7345</v>
      </c>
      <c r="T62" s="7">
        <v>111.55500000000001</v>
      </c>
      <c r="U62" s="5"/>
      <c r="V62" s="8" t="s">
        <v>12</v>
      </c>
      <c r="W62" s="5" t="s">
        <v>21</v>
      </c>
      <c r="X62" s="5">
        <v>51</v>
      </c>
      <c r="Y62" s="7">
        <v>11.503</v>
      </c>
      <c r="Z62" s="7">
        <v>30.117000000000001</v>
      </c>
      <c r="AA62" s="7">
        <v>26.696999999999999</v>
      </c>
      <c r="AB62" s="7">
        <v>20.007999999999999</v>
      </c>
      <c r="AC62" s="7">
        <v>18.211661313868611</v>
      </c>
      <c r="AD62" s="7">
        <v>14.151643795620434</v>
      </c>
      <c r="AE62" s="5"/>
    </row>
    <row r="63" spans="2:31" x14ac:dyDescent="0.25">
      <c r="B63" s="5"/>
      <c r="C63" s="5"/>
      <c r="D63" s="11" t="s">
        <v>26</v>
      </c>
      <c r="E63" s="15">
        <f>AVERAGE(E54:E62)</f>
        <v>35.128515555555552</v>
      </c>
      <c r="F63" s="15">
        <f t="shared" ref="F63:J63" si="27">AVERAGE(F54:F62)</f>
        <v>29.674826666666675</v>
      </c>
      <c r="G63" s="15">
        <f t="shared" si="27"/>
        <v>30.12906666666667</v>
      </c>
      <c r="H63" s="15">
        <f>AVERAGE(H54:H62)</f>
        <v>29.669475555555557</v>
      </c>
      <c r="I63" s="15">
        <f t="shared" si="27"/>
        <v>30.679359999999999</v>
      </c>
      <c r="J63" s="15">
        <f t="shared" si="27"/>
        <v>30.724168888888887</v>
      </c>
      <c r="K63" s="5"/>
      <c r="L63" s="5"/>
      <c r="M63" s="5"/>
      <c r="N63" s="11" t="s">
        <v>26</v>
      </c>
      <c r="O63" s="15">
        <f t="shared" ref="O63:T63" si="28">AVERAGE(O54:O62)</f>
        <v>83.100241111111103</v>
      </c>
      <c r="P63" s="15">
        <f t="shared" si="28"/>
        <v>91.737157777777782</v>
      </c>
      <c r="Q63" s="15">
        <f t="shared" si="28"/>
        <v>84.973991111111104</v>
      </c>
      <c r="R63" s="15">
        <f t="shared" si="28"/>
        <v>82.584513333333334</v>
      </c>
      <c r="S63" s="15">
        <f t="shared" si="28"/>
        <v>97.281886666666651</v>
      </c>
      <c r="T63" s="15">
        <f t="shared" si="28"/>
        <v>90.625387777777789</v>
      </c>
      <c r="U63" s="5"/>
      <c r="V63" s="5"/>
      <c r="W63" s="5"/>
      <c r="X63" s="11" t="s">
        <v>26</v>
      </c>
      <c r="Y63" s="15">
        <f t="shared" ref="Y63:AD63" si="29">AVERAGE(Y54:Y62)</f>
        <v>15.49133333333333</v>
      </c>
      <c r="Z63" s="15">
        <f t="shared" si="29"/>
        <v>89.325333333333319</v>
      </c>
      <c r="AA63" s="15">
        <f t="shared" si="29"/>
        <v>59.950333333333347</v>
      </c>
      <c r="AB63" s="15">
        <f t="shared" si="29"/>
        <v>22.417222222222225</v>
      </c>
      <c r="AC63" s="15">
        <f t="shared" si="29"/>
        <v>16.46786715167347</v>
      </c>
      <c r="AD63" s="15">
        <f t="shared" si="29"/>
        <v>17.595902418012667</v>
      </c>
      <c r="AE63" s="5"/>
    </row>
    <row r="64" spans="2:31" x14ac:dyDescent="0.25">
      <c r="B64" s="5"/>
      <c r="C64" s="5"/>
      <c r="D64" s="13" t="s">
        <v>29</v>
      </c>
      <c r="E64" s="16">
        <f>STDEV(E54:E62)/SQRT(COUNT(E54:E62))</f>
        <v>3.1315949459975712</v>
      </c>
      <c r="F64" s="16">
        <f t="shared" ref="F64:J64" si="30">STDEV(F54:F62)/SQRT(COUNT(F54:F62))</f>
        <v>3.4000976998511789</v>
      </c>
      <c r="G64" s="16">
        <f t="shared" si="30"/>
        <v>2.3304583335186742</v>
      </c>
      <c r="H64" s="16">
        <f t="shared" si="30"/>
        <v>3.0473535094821336</v>
      </c>
      <c r="I64" s="16">
        <f t="shared" si="30"/>
        <v>3.2482530923559505</v>
      </c>
      <c r="J64" s="16">
        <f t="shared" si="30"/>
        <v>3.2442691743495313</v>
      </c>
      <c r="K64" s="5"/>
      <c r="L64" s="5"/>
      <c r="M64" s="5"/>
      <c r="N64" s="13" t="s">
        <v>29</v>
      </c>
      <c r="O64" s="16">
        <f t="shared" ref="O64:T64" si="31">STDEV(O54:O62)/SQRT(COUNT(O54:O62))</f>
        <v>12.892514130374316</v>
      </c>
      <c r="P64" s="16">
        <f t="shared" si="31"/>
        <v>14.66735836006462</v>
      </c>
      <c r="Q64" s="16">
        <f t="shared" si="31"/>
        <v>10.842710023255448</v>
      </c>
      <c r="R64" s="16">
        <f t="shared" si="31"/>
        <v>11.574199106745764</v>
      </c>
      <c r="S64" s="16">
        <f t="shared" si="31"/>
        <v>12.908459426974645</v>
      </c>
      <c r="T64" s="16">
        <f t="shared" si="31"/>
        <v>12.040523613111537</v>
      </c>
      <c r="U64" s="5"/>
      <c r="V64" s="5"/>
      <c r="W64" s="5"/>
      <c r="X64" s="13" t="s">
        <v>29</v>
      </c>
      <c r="Y64" s="16">
        <f t="shared" ref="Y64:AD64" si="32">STDEV(Y54:Y62)/SQRT(COUNT(Y54:Y62))</f>
        <v>2.3567297080205605</v>
      </c>
      <c r="Z64" s="16">
        <f t="shared" si="32"/>
        <v>27.864540362459085</v>
      </c>
      <c r="AA64" s="16">
        <f t="shared" si="32"/>
        <v>20.369560132707818</v>
      </c>
      <c r="AB64" s="16">
        <f t="shared" si="32"/>
        <v>5.3142348717011876</v>
      </c>
      <c r="AC64" s="16">
        <f t="shared" si="32"/>
        <v>2.3628882918664726</v>
      </c>
      <c r="AD64" s="16">
        <f t="shared" si="32"/>
        <v>3.6034366623676708</v>
      </c>
      <c r="AE64" s="5"/>
    </row>
    <row r="65" spans="2:31" x14ac:dyDescent="0.25">
      <c r="B65" s="5"/>
      <c r="C65" s="5"/>
      <c r="D65" s="6" t="s">
        <v>31</v>
      </c>
      <c r="E65" s="5"/>
      <c r="F65" s="3">
        <f>(F63-$F63)/$F63*100</f>
        <v>0</v>
      </c>
      <c r="G65" s="3">
        <f>(G63-$F63)/$F63*100</f>
        <v>1.530725032036115</v>
      </c>
      <c r="H65" s="3">
        <f>(H63-$F63)/$F63*100</f>
        <v>-1.8032493234841959E-2</v>
      </c>
      <c r="I65" s="3">
        <f>(I63-$F63)/$F63*100</f>
        <v>3.3851363130680134</v>
      </c>
      <c r="J65" s="3">
        <f>(J63-$F63)/$F63*100</f>
        <v>3.5361359781788488</v>
      </c>
      <c r="K65" s="5"/>
      <c r="L65" s="5"/>
      <c r="M65" s="5"/>
      <c r="N65" s="6" t="s">
        <v>31</v>
      </c>
      <c r="O65" s="5"/>
      <c r="P65" s="3">
        <f>(P63-$P63)/$P63*100</f>
        <v>0</v>
      </c>
      <c r="Q65" s="3">
        <f>(Q63-$P63)/$P63*100</f>
        <v>-7.3723307223553123</v>
      </c>
      <c r="R65" s="3">
        <f>(R63-$P63)/$P63*100</f>
        <v>-9.9770307541199692</v>
      </c>
      <c r="S65" s="3">
        <f>(S63-$P63)/$P63*100</f>
        <v>6.0441472389195967</v>
      </c>
      <c r="T65" s="3">
        <f>(T63-$P63)/$P63*100</f>
        <v>-1.2119080500543975</v>
      </c>
      <c r="U65" s="5"/>
      <c r="V65" s="5"/>
      <c r="W65" s="5"/>
      <c r="X65" s="6" t="s">
        <v>31</v>
      </c>
      <c r="Y65" s="5"/>
      <c r="Z65" s="3">
        <f>(Z63-$Z63)/$Z63*100</f>
        <v>0</v>
      </c>
      <c r="AA65" s="3">
        <f>(AA63-$Z63)/$Z63*100</f>
        <v>-32.885407648446105</v>
      </c>
      <c r="AB65" s="3">
        <f>(AB63-$Z63)/$Z63*100</f>
        <v>-74.903847110686527</v>
      </c>
      <c r="AC65" s="3">
        <f>(AC63-$Z63)/$Z63*100</f>
        <v>-81.564169382698296</v>
      </c>
      <c r="AD65" s="3">
        <f>(AD63-$Z63)/$Z63*100</f>
        <v>-80.301330248216999</v>
      </c>
      <c r="AE65" s="5"/>
    </row>
    <row r="66" spans="2:31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" t="s">
        <v>33</v>
      </c>
      <c r="N66" s="18" t="s">
        <v>26</v>
      </c>
      <c r="O66" s="19">
        <f t="shared" ref="O66:T66" si="33">AVERAGE(O38:O50,O54:O62)</f>
        <v>76.393736666666655</v>
      </c>
      <c r="P66" s="19">
        <f t="shared" si="33"/>
        <v>93.50431190476192</v>
      </c>
      <c r="Q66" s="19">
        <f t="shared" si="33"/>
        <v>95.178255714285697</v>
      </c>
      <c r="R66" s="19">
        <f t="shared" si="33"/>
        <v>94.484670000000008</v>
      </c>
      <c r="S66" s="19">
        <f t="shared" si="33"/>
        <v>97.107193333333342</v>
      </c>
      <c r="T66" s="19">
        <f t="shared" si="33"/>
        <v>89.79382714285714</v>
      </c>
      <c r="U66" s="5"/>
      <c r="V66" s="5"/>
      <c r="W66" s="6" t="s">
        <v>33</v>
      </c>
      <c r="X66" s="18" t="s">
        <v>26</v>
      </c>
      <c r="Y66" s="19">
        <f t="shared" ref="Y66:AD66" si="34">AVERAGE(Y38:Y50,Y54:Y62)</f>
        <v>16.236727272727268</v>
      </c>
      <c r="Z66" s="19">
        <f t="shared" si="34"/>
        <v>98.718095238095259</v>
      </c>
      <c r="AA66" s="19">
        <f t="shared" si="34"/>
        <v>62.936227272727258</v>
      </c>
      <c r="AB66" s="19">
        <f t="shared" si="34"/>
        <v>25.964590909090909</v>
      </c>
      <c r="AC66" s="19">
        <f t="shared" si="34"/>
        <v>17.442471370915687</v>
      </c>
      <c r="AD66" s="19">
        <f t="shared" si="34"/>
        <v>17.13589718283929</v>
      </c>
      <c r="AE66" s="5"/>
    </row>
    <row r="67" spans="2:31" x14ac:dyDescent="0.25">
      <c r="B67" s="5"/>
      <c r="C67" s="6" t="s">
        <v>33</v>
      </c>
      <c r="D67" s="18" t="s">
        <v>26</v>
      </c>
      <c r="E67" s="19">
        <f>AVERAGE(E38:E50,E54:E62)</f>
        <v>37.635152727272725</v>
      </c>
      <c r="F67" s="19">
        <f t="shared" ref="F67:J67" si="35">AVERAGE(F38:F50,F54:F62)</f>
        <v>30.555516363636364</v>
      </c>
      <c r="G67" s="19">
        <f t="shared" si="35"/>
        <v>30.493054545454541</v>
      </c>
      <c r="H67" s="19">
        <f t="shared" si="35"/>
        <v>30.722476363636364</v>
      </c>
      <c r="I67" s="19">
        <f t="shared" si="35"/>
        <v>31.397989090909093</v>
      </c>
      <c r="J67" s="19">
        <f t="shared" si="35"/>
        <v>32.718730909090908</v>
      </c>
      <c r="K67" s="5"/>
      <c r="L67" s="5"/>
      <c r="M67" s="5"/>
      <c r="N67" s="21" t="s">
        <v>29</v>
      </c>
      <c r="O67" s="22">
        <f t="shared" ref="O67:T67" si="36">STDEV(O38:O50,O54:O62)/SQRT(COUNT(O38:O50,O54:O62))</f>
        <v>7.1429049716314887</v>
      </c>
      <c r="P67" s="22">
        <f t="shared" si="36"/>
        <v>8.0005089923869424</v>
      </c>
      <c r="Q67" s="22">
        <f t="shared" si="36"/>
        <v>7.2845306675159165</v>
      </c>
      <c r="R67" s="22">
        <f t="shared" si="36"/>
        <v>8.601940873208985</v>
      </c>
      <c r="S67" s="22">
        <f t="shared" si="36"/>
        <v>7.606835290593998</v>
      </c>
      <c r="T67" s="22">
        <f t="shared" si="36"/>
        <v>6.6339156567961632</v>
      </c>
      <c r="U67" s="5"/>
      <c r="V67" s="5"/>
      <c r="W67" s="5"/>
      <c r="X67" s="21" t="s">
        <v>29</v>
      </c>
      <c r="Y67" s="22">
        <f t="shared" ref="Y67:AD67" si="37">STDEV(Y38:Y50,Y54:Y62)/SQRT(COUNT(Y38:Y50,Y54:Y62))</f>
        <v>1.4528741542702184</v>
      </c>
      <c r="Z67" s="22">
        <f t="shared" si="37"/>
        <v>14.318047301504414</v>
      </c>
      <c r="AA67" s="22">
        <f t="shared" si="37"/>
        <v>11.402464538021176</v>
      </c>
      <c r="AB67" s="22">
        <f t="shared" si="37"/>
        <v>4.1316425921595314</v>
      </c>
      <c r="AC67" s="22">
        <f t="shared" si="37"/>
        <v>1.7087623504908223</v>
      </c>
      <c r="AD67" s="22">
        <f t="shared" si="37"/>
        <v>1.9827680325394537</v>
      </c>
      <c r="AE67" s="5"/>
    </row>
    <row r="68" spans="2:31" x14ac:dyDescent="0.25">
      <c r="B68" s="5"/>
      <c r="C68" s="5"/>
      <c r="D68" s="21" t="s">
        <v>29</v>
      </c>
      <c r="E68" s="22">
        <f>STDEV(E38:E50,E54:E62)/SQRT(COUNT(E38:E50,E54:E62))</f>
        <v>2.780135691441505</v>
      </c>
      <c r="F68" s="22">
        <f t="shared" ref="F68:J68" si="38">STDEV(F38:F50,F54:F62)/SQRT(COUNT(F38:F50,F54:F62))</f>
        <v>2.2114095966123015</v>
      </c>
      <c r="G68" s="22">
        <f t="shared" si="38"/>
        <v>2.2300326479089327</v>
      </c>
      <c r="H68" s="22">
        <f t="shared" si="38"/>
        <v>2.1673040037972404</v>
      </c>
      <c r="I68" s="22">
        <f t="shared" si="38"/>
        <v>2.3009229573638916</v>
      </c>
      <c r="J68" s="22">
        <f t="shared" si="38"/>
        <v>2.3958351089445808</v>
      </c>
      <c r="K68" s="5"/>
      <c r="L68" s="5"/>
      <c r="M68" s="5"/>
      <c r="N68" s="17" t="s">
        <v>31</v>
      </c>
      <c r="O68" s="20"/>
      <c r="P68" s="23">
        <f>(P66-$P66)/$P66*100</f>
        <v>0</v>
      </c>
      <c r="Q68" s="23">
        <f>(Q66-$P66)/$P66*100</f>
        <v>1.7902316753357423</v>
      </c>
      <c r="R68" s="23">
        <f>(R66-$P66)/$P66*100</f>
        <v>1.0484629802277186</v>
      </c>
      <c r="S68" s="23">
        <f>(S66-$P66)/$P66*100</f>
        <v>3.8531714261916696</v>
      </c>
      <c r="T68" s="23">
        <f>(T66-$P66)/$P66*100</f>
        <v>-3.9682498981266932</v>
      </c>
      <c r="U68" s="5"/>
      <c r="V68" s="5"/>
      <c r="W68" s="5"/>
      <c r="X68" s="17" t="s">
        <v>31</v>
      </c>
      <c r="Y68" s="20"/>
      <c r="Z68" s="23">
        <f>(Z66-$Z66)/$Z66*100</f>
        <v>0</v>
      </c>
      <c r="AA68" s="23">
        <f>(AA66-$Z66)/$Z66*100</f>
        <v>-36.246513751168692</v>
      </c>
      <c r="AB68" s="23">
        <f>(AB66-$Z66)/$Z66*100</f>
        <v>-73.698245649424592</v>
      </c>
      <c r="AC68" s="23">
        <f>(AC66-$Z66)/$Z66*100</f>
        <v>-82.331029251682082</v>
      </c>
      <c r="AD68" s="23">
        <f>(AD66-$Z66)/$Z66*100</f>
        <v>-82.641584461785129</v>
      </c>
      <c r="AE68" s="5"/>
    </row>
    <row r="69" spans="2:31" x14ac:dyDescent="0.25">
      <c r="B69" s="5"/>
      <c r="C69" s="5"/>
      <c r="D69" s="17" t="s">
        <v>31</v>
      </c>
      <c r="E69" s="20"/>
      <c r="F69" s="23">
        <f>(F67-$F67)/$F67*100</f>
        <v>0</v>
      </c>
      <c r="G69" s="23">
        <f t="shared" ref="G69:J69" si="39">(G67-$F67)/$F67*100</f>
        <v>-0.20442075806697321</v>
      </c>
      <c r="H69" s="23">
        <f t="shared" si="39"/>
        <v>0.54641524631112437</v>
      </c>
      <c r="I69" s="23">
        <f t="shared" si="39"/>
        <v>2.757187007565487</v>
      </c>
      <c r="J69" s="23">
        <f t="shared" si="39"/>
        <v>7.0796203203063888</v>
      </c>
      <c r="K69" s="5"/>
      <c r="L69" s="5"/>
      <c r="M69" s="6" t="s">
        <v>30</v>
      </c>
      <c r="N69" s="6" t="s">
        <v>0</v>
      </c>
      <c r="O69" s="12">
        <f t="shared" ref="O69:T69" si="40">AVERAGE(O4:O18,O22:O31,O38:O50,O54:O62)</f>
        <v>78.732986739130439</v>
      </c>
      <c r="P69" s="12">
        <f t="shared" si="40"/>
        <v>98.043795217391306</v>
      </c>
      <c r="Q69" s="12">
        <f t="shared" si="40"/>
        <v>99.949890000000011</v>
      </c>
      <c r="R69" s="12">
        <f t="shared" si="40"/>
        <v>105.32918978260871</v>
      </c>
      <c r="S69" s="12">
        <f t="shared" si="40"/>
        <v>102.50802630434782</v>
      </c>
      <c r="T69" s="12">
        <f t="shared" si="40"/>
        <v>98.122025434782643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2:31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6" t="s">
        <v>13</v>
      </c>
      <c r="O70" s="14">
        <f t="shared" ref="O70:T70" si="41">STDEV(O4:O18,O22:O31,O38:O50,O54:O62)</f>
        <v>31.852926522425729</v>
      </c>
      <c r="P70" s="14">
        <f t="shared" si="41"/>
        <v>39.990604669146116</v>
      </c>
      <c r="Q70" s="14">
        <f t="shared" si="41"/>
        <v>30.871608555317348</v>
      </c>
      <c r="R70" s="14">
        <f t="shared" si="41"/>
        <v>38.397293049166898</v>
      </c>
      <c r="S70" s="14">
        <f t="shared" si="41"/>
        <v>34.310563965588194</v>
      </c>
      <c r="T70" s="14">
        <f t="shared" si="41"/>
        <v>31.316442226879364</v>
      </c>
      <c r="U70" s="5"/>
      <c r="V70" s="5"/>
      <c r="W70" s="5"/>
      <c r="X70" s="6" t="s">
        <v>0</v>
      </c>
      <c r="Y70" s="12">
        <f t="shared" ref="Y70:AD70" si="42">AVERAGE(Y4:Y18,Y22:Y31,Y38:Y50,Y54:Y62)</f>
        <v>16.664319148936173</v>
      </c>
      <c r="Z70" s="12">
        <f t="shared" si="42"/>
        <v>89.472688888888911</v>
      </c>
      <c r="AA70" s="12">
        <f t="shared" si="42"/>
        <v>54.025468085106382</v>
      </c>
      <c r="AB70" s="12">
        <f t="shared" si="42"/>
        <v>26.827692659574467</v>
      </c>
      <c r="AC70" s="12">
        <f t="shared" si="42"/>
        <v>20.703368029597559</v>
      </c>
      <c r="AD70" s="12">
        <f t="shared" si="42"/>
        <v>15.877205054226001</v>
      </c>
      <c r="AE70" s="5"/>
    </row>
    <row r="71" spans="2:31" x14ac:dyDescent="0.25">
      <c r="B71" s="5"/>
      <c r="C71" s="6" t="s">
        <v>28</v>
      </c>
      <c r="D71" s="11" t="s">
        <v>0</v>
      </c>
      <c r="E71" s="12">
        <f t="shared" ref="E71:J71" si="43">AVERAGE(E4:E18,E22:E31,E38:E50,E54:E62)</f>
        <v>36.056988936170221</v>
      </c>
      <c r="F71" s="12">
        <f t="shared" si="43"/>
        <v>34.054433191489352</v>
      </c>
      <c r="G71" s="12">
        <f t="shared" si="43"/>
        <v>34.93518212765958</v>
      </c>
      <c r="H71" s="12">
        <f t="shared" si="43"/>
        <v>33.364779574468074</v>
      </c>
      <c r="I71" s="12">
        <f t="shared" si="43"/>
        <v>33.860095319148932</v>
      </c>
      <c r="J71" s="12">
        <f t="shared" si="43"/>
        <v>34.854596363636354</v>
      </c>
      <c r="K71" s="5"/>
      <c r="L71" s="5"/>
      <c r="M71" s="5"/>
      <c r="N71" s="6" t="s">
        <v>10</v>
      </c>
      <c r="O71" s="14">
        <f t="shared" ref="O71:T71" si="44">O70/SQRT(COUNT(O4:O18,O22:O31,O38:O50,O54:O62))</f>
        <v>4.6964577957246547</v>
      </c>
      <c r="P71" s="14">
        <f t="shared" si="44"/>
        <v>5.8962929802360664</v>
      </c>
      <c r="Q71" s="14">
        <f t="shared" si="44"/>
        <v>4.5517703550442477</v>
      </c>
      <c r="R71" s="14">
        <f t="shared" si="44"/>
        <v>5.6613719982220019</v>
      </c>
      <c r="S71" s="14">
        <f t="shared" si="44"/>
        <v>5.0588166678640478</v>
      </c>
      <c r="T71" s="14">
        <f t="shared" si="44"/>
        <v>4.6173575017429167</v>
      </c>
      <c r="U71" s="5"/>
      <c r="V71" s="5"/>
      <c r="W71" s="5"/>
      <c r="X71" s="6" t="s">
        <v>13</v>
      </c>
      <c r="Y71" s="14">
        <f t="shared" ref="Y71:AD71" si="45">STDEV(Y4:Y18,Y22:Y31,Y38:Y50,Y54:Y62)</f>
        <v>6.7042157214254177</v>
      </c>
      <c r="Z71" s="14">
        <f t="shared" si="45"/>
        <v>52.969581201607902</v>
      </c>
      <c r="AA71" s="14">
        <f t="shared" si="45"/>
        <v>42.752816960762722</v>
      </c>
      <c r="AB71" s="14">
        <f t="shared" si="45"/>
        <v>21.210032334568599</v>
      </c>
      <c r="AC71" s="14">
        <f t="shared" si="45"/>
        <v>14.842866735146202</v>
      </c>
      <c r="AD71" s="14">
        <f t="shared" si="45"/>
        <v>7.0750146786133126</v>
      </c>
      <c r="AE71" s="5"/>
    </row>
    <row r="72" spans="2:31" x14ac:dyDescent="0.25">
      <c r="B72" s="5"/>
      <c r="C72" s="5"/>
      <c r="D72" s="13" t="s">
        <v>13</v>
      </c>
      <c r="E72" s="14">
        <f t="shared" ref="E72:J72" si="46">STDEV(E4:E18,E22:E31,E38:E50,E54:E62)</f>
        <v>17.204952663157041</v>
      </c>
      <c r="F72" s="14">
        <f t="shared" si="46"/>
        <v>18.736489399917069</v>
      </c>
      <c r="G72" s="14">
        <f t="shared" si="46"/>
        <v>19.435827808959779</v>
      </c>
      <c r="H72" s="14">
        <f t="shared" si="46"/>
        <v>16.956707453774641</v>
      </c>
      <c r="I72" s="14">
        <f t="shared" si="46"/>
        <v>18.517073414551753</v>
      </c>
      <c r="J72" s="14">
        <f t="shared" si="46"/>
        <v>15.904063362097869</v>
      </c>
      <c r="K72" s="5"/>
      <c r="L72" s="5"/>
      <c r="M72" s="5"/>
      <c r="N72" s="6" t="s">
        <v>17</v>
      </c>
      <c r="O72" s="13">
        <f t="shared" ref="O72:T72" si="47">COUNT(O4:O18,O22:O31,O38:O50,O54:O62)</f>
        <v>46</v>
      </c>
      <c r="P72" s="13">
        <f t="shared" si="47"/>
        <v>46</v>
      </c>
      <c r="Q72" s="13">
        <f t="shared" si="47"/>
        <v>46</v>
      </c>
      <c r="R72" s="13">
        <f t="shared" si="47"/>
        <v>46</v>
      </c>
      <c r="S72" s="13">
        <f t="shared" si="47"/>
        <v>46</v>
      </c>
      <c r="T72" s="13">
        <f t="shared" si="47"/>
        <v>46</v>
      </c>
      <c r="U72" s="5"/>
      <c r="V72" s="5"/>
      <c r="W72" s="5"/>
      <c r="X72" s="6" t="s">
        <v>10</v>
      </c>
      <c r="Y72" s="14">
        <f t="shared" ref="Y72:AD72" si="48">Y71/SQRT(COUNT(Y4:Y18,Y22:Y31,Y38:Y50,Y54:Y62))</f>
        <v>0.97791036920576957</v>
      </c>
      <c r="Z72" s="14">
        <f t="shared" si="48"/>
        <v>7.8962389537660167</v>
      </c>
      <c r="AA72" s="14">
        <f t="shared" si="48"/>
        <v>6.2361392824926964</v>
      </c>
      <c r="AB72" s="14">
        <f t="shared" si="48"/>
        <v>3.0938011861519175</v>
      </c>
      <c r="AC72" s="14">
        <f t="shared" si="48"/>
        <v>2.165054630126483</v>
      </c>
      <c r="AD72" s="14">
        <f t="shared" si="48"/>
        <v>1.0319969559434101</v>
      </c>
      <c r="AE72" s="5"/>
    </row>
    <row r="73" spans="2:31" x14ac:dyDescent="0.25">
      <c r="B73" s="5"/>
      <c r="C73" s="5"/>
      <c r="D73" s="13" t="s">
        <v>10</v>
      </c>
      <c r="E73" s="14">
        <f t="shared" ref="E73:J73" si="49">E72/SQRT(COUNT(E4:E18,E22:E31,E38:E50,E54:E62))</f>
        <v>2.5096002739330801</v>
      </c>
      <c r="F73" s="14">
        <f t="shared" si="49"/>
        <v>2.7329978670192947</v>
      </c>
      <c r="G73" s="14">
        <f t="shared" si="49"/>
        <v>2.8350068581084606</v>
      </c>
      <c r="H73" s="14">
        <f t="shared" si="49"/>
        <v>2.4733899885771233</v>
      </c>
      <c r="I73" s="14">
        <f t="shared" si="49"/>
        <v>2.7009927561794806</v>
      </c>
      <c r="J73" s="14">
        <f t="shared" si="49"/>
        <v>2.3976277642780381</v>
      </c>
      <c r="K73" s="5"/>
      <c r="U73" s="5"/>
      <c r="V73" s="5"/>
      <c r="W73" s="5"/>
      <c r="X73" s="6" t="s">
        <v>17</v>
      </c>
      <c r="Y73" s="13">
        <f t="shared" ref="Y73:AD73" si="50">COUNT(Y4:Y18,Y22:Y31,Y38:Y50,Y54:Y62)</f>
        <v>47</v>
      </c>
      <c r="Z73" s="13">
        <f t="shared" si="50"/>
        <v>45</v>
      </c>
      <c r="AA73" s="13">
        <f t="shared" si="50"/>
        <v>47</v>
      </c>
      <c r="AB73" s="13">
        <f t="shared" si="50"/>
        <v>47</v>
      </c>
      <c r="AC73" s="13">
        <f t="shared" si="50"/>
        <v>47</v>
      </c>
      <c r="AD73" s="13">
        <f t="shared" si="50"/>
        <v>47</v>
      </c>
      <c r="AE73" s="5"/>
    </row>
    <row r="74" spans="2:31" x14ac:dyDescent="0.25">
      <c r="B74" s="5"/>
      <c r="C74" s="5"/>
      <c r="D74" s="13" t="s">
        <v>17</v>
      </c>
      <c r="E74" s="13">
        <f t="shared" ref="E74:J74" si="51">COUNT(E4:E18,E22:E31,E38:E50,E54:E62)</f>
        <v>47</v>
      </c>
      <c r="F74" s="13">
        <f t="shared" si="51"/>
        <v>47</v>
      </c>
      <c r="G74" s="13">
        <f t="shared" si="51"/>
        <v>47</v>
      </c>
      <c r="H74" s="13">
        <f t="shared" si="51"/>
        <v>47</v>
      </c>
      <c r="I74" s="13">
        <f t="shared" si="51"/>
        <v>47</v>
      </c>
      <c r="J74" s="13">
        <f t="shared" si="51"/>
        <v>44</v>
      </c>
      <c r="K74" s="5"/>
      <c r="U74" s="5"/>
      <c r="AE74" s="5"/>
    </row>
    <row r="75" spans="2:31" x14ac:dyDescent="0.25">
      <c r="B75" s="5"/>
      <c r="C75" s="5"/>
      <c r="D75" s="6"/>
      <c r="E75" s="6"/>
      <c r="F75" s="6"/>
      <c r="G75" s="6"/>
      <c r="H75" s="6"/>
      <c r="I75" s="6"/>
      <c r="J75" s="6"/>
      <c r="K75" s="5"/>
      <c r="L75" s="5"/>
      <c r="M75" s="5"/>
      <c r="N75" s="6"/>
      <c r="O75" s="6"/>
      <c r="P75" s="6"/>
      <c r="Q75" s="6"/>
      <c r="R75" s="6"/>
      <c r="S75" s="6"/>
      <c r="T75" s="6"/>
      <c r="U75" s="5"/>
      <c r="AE75" s="5"/>
    </row>
    <row r="76" spans="2:31" x14ac:dyDescent="0.25">
      <c r="B76" s="9" t="s">
        <v>58</v>
      </c>
      <c r="C76" s="6" t="s">
        <v>34</v>
      </c>
      <c r="D76" s="5"/>
      <c r="E76" s="5"/>
      <c r="F76" s="5"/>
      <c r="G76" s="5"/>
      <c r="H76" s="5"/>
      <c r="I76" s="5"/>
      <c r="J76" s="6"/>
      <c r="K76" s="5"/>
      <c r="L76" s="9" t="s">
        <v>61</v>
      </c>
      <c r="M76" s="6" t="s">
        <v>42</v>
      </c>
      <c r="N76" s="5"/>
      <c r="O76" s="5"/>
      <c r="P76" s="5"/>
      <c r="Q76" s="5"/>
      <c r="R76" s="5"/>
      <c r="S76" s="5"/>
      <c r="T76" s="6"/>
      <c r="U76" s="5"/>
      <c r="V76" s="9" t="s">
        <v>64</v>
      </c>
      <c r="W76" s="6" t="s">
        <v>50</v>
      </c>
      <c r="X76" s="5"/>
      <c r="Y76" s="5"/>
      <c r="Z76" s="5"/>
      <c r="AA76" s="5"/>
      <c r="AB76" s="5"/>
      <c r="AC76" s="5"/>
      <c r="AD76" s="5"/>
      <c r="AE76" s="6"/>
    </row>
    <row r="77" spans="2:31" x14ac:dyDescent="0.25">
      <c r="B77" s="5"/>
      <c r="C77" s="2" t="s">
        <v>35</v>
      </c>
      <c r="D77" s="5"/>
      <c r="E77" s="5"/>
      <c r="F77" s="5"/>
      <c r="G77" s="5"/>
      <c r="H77" s="5" t="s">
        <v>23</v>
      </c>
      <c r="I77" s="5"/>
      <c r="J77" s="6"/>
      <c r="K77" s="5"/>
      <c r="L77" s="5"/>
      <c r="M77" s="2" t="s">
        <v>43</v>
      </c>
      <c r="N77" s="5"/>
      <c r="O77" s="5"/>
      <c r="P77" s="5"/>
      <c r="Q77" s="5"/>
      <c r="R77" s="5" t="s">
        <v>23</v>
      </c>
      <c r="S77" s="5"/>
      <c r="T77" s="6"/>
      <c r="U77" s="5"/>
      <c r="V77" s="5"/>
      <c r="W77" s="2" t="s">
        <v>51</v>
      </c>
      <c r="X77" s="5"/>
      <c r="Y77" s="5"/>
      <c r="Z77" s="5"/>
      <c r="AA77" s="5"/>
      <c r="AB77" s="5" t="s">
        <v>23</v>
      </c>
      <c r="AC77" s="5"/>
      <c r="AD77" s="5"/>
      <c r="AE77" s="6"/>
    </row>
    <row r="78" spans="2:31" x14ac:dyDescent="0.25">
      <c r="B78" s="5"/>
      <c r="C78" s="5"/>
      <c r="D78" s="6" t="s">
        <v>4</v>
      </c>
      <c r="E78" s="6" t="s">
        <v>5</v>
      </c>
      <c r="F78" s="6" t="s">
        <v>6</v>
      </c>
      <c r="G78" s="6" t="s">
        <v>7</v>
      </c>
      <c r="H78" s="6" t="s">
        <v>8</v>
      </c>
      <c r="I78" s="6" t="s">
        <v>9</v>
      </c>
      <c r="J78" s="6"/>
      <c r="K78" s="5"/>
      <c r="L78" s="5"/>
      <c r="M78" s="5"/>
      <c r="N78" s="6" t="s">
        <v>4</v>
      </c>
      <c r="O78" s="6" t="s">
        <v>5</v>
      </c>
      <c r="P78" s="6" t="s">
        <v>6</v>
      </c>
      <c r="Q78" s="6" t="s">
        <v>7</v>
      </c>
      <c r="R78" s="6" t="s">
        <v>8</v>
      </c>
      <c r="S78" s="6" t="s">
        <v>9</v>
      </c>
      <c r="T78" s="6"/>
      <c r="U78" s="5"/>
      <c r="V78" s="5"/>
      <c r="W78" s="5"/>
      <c r="X78" s="6" t="s">
        <v>4</v>
      </c>
      <c r="Y78" s="6" t="s">
        <v>5</v>
      </c>
      <c r="Z78" s="6" t="s">
        <v>6</v>
      </c>
      <c r="AA78" s="6" t="s">
        <v>7</v>
      </c>
      <c r="AB78" s="6" t="s">
        <v>8</v>
      </c>
      <c r="AC78" s="6" t="s">
        <v>9</v>
      </c>
      <c r="AD78" s="5"/>
      <c r="AE78" s="6"/>
    </row>
    <row r="79" spans="2:31" x14ac:dyDescent="0.25">
      <c r="B79" s="5"/>
      <c r="C79" s="5" t="s">
        <v>0</v>
      </c>
      <c r="D79" s="10">
        <v>34.668204800000005</v>
      </c>
      <c r="E79" s="10">
        <v>37.133479999999992</v>
      </c>
      <c r="F79" s="10">
        <v>38.844254400000004</v>
      </c>
      <c r="G79" s="10">
        <v>35.690006399999994</v>
      </c>
      <c r="H79" s="10">
        <v>36.026748799999993</v>
      </c>
      <c r="I79" s="10">
        <v>36.990461818181814</v>
      </c>
      <c r="J79" s="6"/>
      <c r="K79" s="5"/>
      <c r="L79" s="5"/>
      <c r="M79" s="5" t="s">
        <v>0</v>
      </c>
      <c r="N79" s="10">
        <v>80.7</v>
      </c>
      <c r="O79" s="10">
        <v>101.9</v>
      </c>
      <c r="P79" s="10">
        <v>103.95</v>
      </c>
      <c r="Q79" s="10">
        <v>114.44</v>
      </c>
      <c r="R79" s="10">
        <v>107.04</v>
      </c>
      <c r="S79" s="10">
        <v>105.12</v>
      </c>
      <c r="T79" s="6"/>
      <c r="U79" s="5"/>
      <c r="V79" s="5"/>
      <c r="W79" s="5" t="s">
        <v>0</v>
      </c>
      <c r="X79" s="5">
        <v>17.04</v>
      </c>
      <c r="Y79" s="5">
        <v>81.384</v>
      </c>
      <c r="Z79" s="5">
        <v>46.183999999999997</v>
      </c>
      <c r="AA79" s="5">
        <v>27.588000000000001</v>
      </c>
      <c r="AB79" s="5">
        <v>23.573</v>
      </c>
      <c r="AC79" s="5">
        <v>14.769</v>
      </c>
      <c r="AD79" s="5"/>
      <c r="AE79" s="6"/>
    </row>
    <row r="80" spans="2:31" x14ac:dyDescent="0.25">
      <c r="B80" s="5"/>
      <c r="C80" s="5" t="s">
        <v>10</v>
      </c>
      <c r="D80" s="10">
        <v>4.070748826552232</v>
      </c>
      <c r="E80" s="10">
        <v>4.7227988863170278</v>
      </c>
      <c r="F80" s="10">
        <v>4.8755993398303357</v>
      </c>
      <c r="G80" s="10">
        <v>4.2362525401961468</v>
      </c>
      <c r="H80" s="10">
        <v>4.6683165309166261</v>
      </c>
      <c r="I80" s="10">
        <v>4.1674294882203071</v>
      </c>
      <c r="J80" s="6"/>
      <c r="K80" s="5"/>
      <c r="L80" s="5"/>
      <c r="M80" s="5" t="s">
        <v>10</v>
      </c>
      <c r="N80" s="10">
        <v>6.1109552366482429</v>
      </c>
      <c r="O80" s="10">
        <v>8.2722484274984858</v>
      </c>
      <c r="P80" s="10">
        <v>5.518601508124509</v>
      </c>
      <c r="Q80" s="10">
        <v>6.9163304976928757</v>
      </c>
      <c r="R80" s="10">
        <v>6.5433498019903471</v>
      </c>
      <c r="S80" s="10">
        <v>5.9467553224044254</v>
      </c>
      <c r="T80" s="6"/>
      <c r="U80" s="5"/>
      <c r="V80" s="5"/>
      <c r="W80" s="5" t="s">
        <v>10</v>
      </c>
      <c r="X80" s="5">
        <v>1.345</v>
      </c>
      <c r="Y80" s="5">
        <v>7.8470000000000004</v>
      </c>
      <c r="Z80" s="5">
        <v>5.8780000000000001</v>
      </c>
      <c r="AA80" s="5">
        <v>4.6150000000000002</v>
      </c>
      <c r="AB80" s="5">
        <v>3.7290000000000001</v>
      </c>
      <c r="AC80" s="5">
        <v>0.83699999999999997</v>
      </c>
      <c r="AD80" s="5"/>
      <c r="AE80" s="6"/>
    </row>
    <row r="81" spans="2:31" x14ac:dyDescent="0.25">
      <c r="B81" s="5"/>
      <c r="C81" s="5" t="s">
        <v>17</v>
      </c>
      <c r="D81" s="5">
        <v>25</v>
      </c>
      <c r="E81" s="5">
        <v>25</v>
      </c>
      <c r="F81" s="5">
        <v>25</v>
      </c>
      <c r="G81" s="5">
        <v>25</v>
      </c>
      <c r="H81" s="5">
        <v>25</v>
      </c>
      <c r="I81" s="5">
        <v>25</v>
      </c>
      <c r="J81" s="6"/>
      <c r="K81" s="5"/>
      <c r="L81" s="5"/>
      <c r="M81" s="5" t="s">
        <v>17</v>
      </c>
      <c r="N81" s="5">
        <v>25</v>
      </c>
      <c r="O81" s="5">
        <v>25</v>
      </c>
      <c r="P81" s="5">
        <v>25</v>
      </c>
      <c r="Q81" s="5">
        <v>25</v>
      </c>
      <c r="R81" s="5">
        <v>25</v>
      </c>
      <c r="S81" s="5">
        <v>25</v>
      </c>
      <c r="T81" s="6"/>
      <c r="U81" s="5"/>
      <c r="V81" s="5"/>
      <c r="W81" s="5" t="s">
        <v>17</v>
      </c>
      <c r="X81" s="5">
        <v>25</v>
      </c>
      <c r="Y81" s="5">
        <v>24</v>
      </c>
      <c r="Z81" s="5">
        <v>25</v>
      </c>
      <c r="AA81" s="5">
        <v>25</v>
      </c>
      <c r="AB81" s="5">
        <v>25</v>
      </c>
      <c r="AC81" s="5">
        <v>25</v>
      </c>
      <c r="AD81" s="5"/>
      <c r="AE81" s="6"/>
    </row>
    <row r="82" spans="2:31" x14ac:dyDescent="0.25">
      <c r="B82" s="5"/>
      <c r="C82" s="6" t="s">
        <v>1</v>
      </c>
      <c r="D82" s="5" t="s">
        <v>24</v>
      </c>
      <c r="E82" s="5"/>
      <c r="F82" s="5"/>
      <c r="G82" s="5"/>
      <c r="H82" s="5"/>
      <c r="I82" s="5"/>
      <c r="J82" s="6"/>
      <c r="K82" s="5"/>
      <c r="L82" s="5"/>
      <c r="M82" s="6" t="s">
        <v>1</v>
      </c>
      <c r="N82" s="5" t="s">
        <v>24</v>
      </c>
      <c r="O82" s="5"/>
      <c r="P82" s="5"/>
      <c r="Q82" s="5"/>
      <c r="R82" s="5"/>
      <c r="S82" s="5"/>
      <c r="T82" s="6"/>
      <c r="U82" s="5"/>
      <c r="V82" s="5"/>
      <c r="W82" s="6" t="s">
        <v>1</v>
      </c>
      <c r="X82" s="5" t="s">
        <v>24</v>
      </c>
      <c r="Y82" s="5"/>
      <c r="Z82" s="5"/>
      <c r="AA82" s="5"/>
      <c r="AB82" s="5"/>
      <c r="AC82" s="5"/>
      <c r="AD82" s="5"/>
      <c r="AE82" s="6"/>
    </row>
    <row r="83" spans="2:31" x14ac:dyDescent="0.25">
      <c r="B83" s="5"/>
      <c r="C83" s="5"/>
      <c r="D83" s="6" t="s">
        <v>4</v>
      </c>
      <c r="E83" s="6" t="s">
        <v>5</v>
      </c>
      <c r="F83" s="6" t="s">
        <v>6</v>
      </c>
      <c r="G83" s="6" t="s">
        <v>7</v>
      </c>
      <c r="H83" s="6" t="s">
        <v>8</v>
      </c>
      <c r="I83" s="6" t="s">
        <v>9</v>
      </c>
      <c r="J83" s="6"/>
      <c r="K83" s="5"/>
      <c r="L83" s="5"/>
      <c r="M83" s="5"/>
      <c r="N83" s="6" t="s">
        <v>4</v>
      </c>
      <c r="O83" s="6" t="s">
        <v>5</v>
      </c>
      <c r="P83" s="6" t="s">
        <v>6</v>
      </c>
      <c r="Q83" s="6" t="s">
        <v>7</v>
      </c>
      <c r="R83" s="6" t="s">
        <v>8</v>
      </c>
      <c r="S83" s="6" t="s">
        <v>9</v>
      </c>
      <c r="T83" s="6"/>
      <c r="U83" s="5"/>
      <c r="V83" s="5"/>
      <c r="W83" s="5"/>
      <c r="X83" s="6" t="s">
        <v>4</v>
      </c>
      <c r="Y83" s="6" t="s">
        <v>5</v>
      </c>
      <c r="Z83" s="6" t="s">
        <v>6</v>
      </c>
      <c r="AA83" s="6" t="s">
        <v>7</v>
      </c>
      <c r="AB83" s="6" t="s">
        <v>8</v>
      </c>
      <c r="AC83" s="6" t="s">
        <v>9</v>
      </c>
      <c r="AD83" s="5"/>
      <c r="AE83" s="6"/>
    </row>
    <row r="84" spans="2:31" x14ac:dyDescent="0.25">
      <c r="B84" s="5"/>
      <c r="C84" s="5" t="s">
        <v>0</v>
      </c>
      <c r="D84" s="5">
        <v>66</v>
      </c>
      <c r="E84" s="5">
        <v>29.8</v>
      </c>
      <c r="F84" s="5">
        <v>36.700000000000003</v>
      </c>
      <c r="G84" s="5">
        <v>40.200000000000003</v>
      </c>
      <c r="H84" s="5">
        <v>46.2</v>
      </c>
      <c r="I84" s="5">
        <v>61.3</v>
      </c>
      <c r="J84" s="6"/>
      <c r="K84" s="5"/>
      <c r="L84" s="5"/>
      <c r="M84" s="5" t="s">
        <v>0</v>
      </c>
      <c r="N84" s="5">
        <v>66.8</v>
      </c>
      <c r="O84" s="5">
        <v>29.2</v>
      </c>
      <c r="P84" s="5">
        <v>36</v>
      </c>
      <c r="Q84" s="5">
        <v>40.9</v>
      </c>
      <c r="R84" s="5">
        <v>47</v>
      </c>
      <c r="S84" s="5">
        <v>61.6</v>
      </c>
      <c r="T84" s="6"/>
      <c r="U84" s="5"/>
      <c r="V84" s="5"/>
      <c r="W84" s="5" t="s">
        <v>0</v>
      </c>
      <c r="X84" s="5">
        <v>66.8</v>
      </c>
      <c r="Y84" s="5">
        <v>29.2</v>
      </c>
      <c r="Z84" s="5">
        <v>36</v>
      </c>
      <c r="AA84" s="5">
        <v>40.9</v>
      </c>
      <c r="AB84" s="5">
        <v>47</v>
      </c>
      <c r="AC84" s="5">
        <v>61.6</v>
      </c>
      <c r="AD84" s="5"/>
      <c r="AE84" s="6"/>
    </row>
    <row r="85" spans="2:31" x14ac:dyDescent="0.25">
      <c r="B85" s="5"/>
      <c r="C85" s="5" t="s">
        <v>10</v>
      </c>
      <c r="D85" s="5">
        <v>2.9</v>
      </c>
      <c r="E85" s="5">
        <v>4.3</v>
      </c>
      <c r="F85" s="5">
        <v>4.0999999999999996</v>
      </c>
      <c r="G85" s="5">
        <v>4.3</v>
      </c>
      <c r="H85" s="5">
        <v>4.7</v>
      </c>
      <c r="I85" s="5">
        <v>3.9</v>
      </c>
      <c r="J85" s="6"/>
      <c r="K85" s="5"/>
      <c r="L85" s="5"/>
      <c r="M85" s="5" t="s">
        <v>10</v>
      </c>
      <c r="N85" s="5">
        <v>2.9</v>
      </c>
      <c r="O85" s="5">
        <v>4.2</v>
      </c>
      <c r="P85" s="5">
        <v>4</v>
      </c>
      <c r="Q85" s="5">
        <v>4.0999999999999996</v>
      </c>
      <c r="R85" s="5">
        <v>4.5999999999999996</v>
      </c>
      <c r="S85" s="5">
        <v>3.8</v>
      </c>
      <c r="T85" s="6"/>
      <c r="U85" s="5"/>
      <c r="V85" s="5"/>
      <c r="W85" s="5" t="s">
        <v>10</v>
      </c>
      <c r="X85" s="5">
        <v>2.9</v>
      </c>
      <c r="Y85" s="5">
        <v>4.2</v>
      </c>
      <c r="Z85" s="5">
        <v>4</v>
      </c>
      <c r="AA85" s="5">
        <v>4.0999999999999996</v>
      </c>
      <c r="AB85" s="5">
        <v>4.5999999999999996</v>
      </c>
      <c r="AC85" s="5">
        <v>3.8</v>
      </c>
      <c r="AD85" s="5"/>
      <c r="AE85" s="6"/>
    </row>
    <row r="86" spans="2:31" x14ac:dyDescent="0.25">
      <c r="B86" s="5"/>
      <c r="C86" s="5" t="s">
        <v>17</v>
      </c>
      <c r="D86" s="5">
        <v>25</v>
      </c>
      <c r="E86" s="5">
        <v>25</v>
      </c>
      <c r="F86" s="5">
        <v>25</v>
      </c>
      <c r="G86" s="5">
        <v>25</v>
      </c>
      <c r="H86" s="5">
        <v>25</v>
      </c>
      <c r="I86" s="5">
        <v>25</v>
      </c>
      <c r="J86" s="6"/>
      <c r="K86" s="5"/>
      <c r="L86" s="5"/>
      <c r="M86" s="5" t="s">
        <v>17</v>
      </c>
      <c r="N86" s="5">
        <v>25</v>
      </c>
      <c r="O86" s="5">
        <v>25</v>
      </c>
      <c r="P86" s="5">
        <v>25</v>
      </c>
      <c r="Q86" s="5">
        <v>25</v>
      </c>
      <c r="R86" s="5">
        <v>25</v>
      </c>
      <c r="S86" s="5">
        <v>25</v>
      </c>
      <c r="T86" s="6"/>
      <c r="U86" s="5"/>
      <c r="V86" s="5"/>
      <c r="W86" s="5" t="s">
        <v>17</v>
      </c>
      <c r="X86" s="5">
        <v>25</v>
      </c>
      <c r="Y86" s="5">
        <v>25</v>
      </c>
      <c r="Z86" s="5">
        <v>25</v>
      </c>
      <c r="AA86" s="5">
        <v>25</v>
      </c>
      <c r="AB86" s="5">
        <v>25</v>
      </c>
      <c r="AC86" s="5">
        <v>25</v>
      </c>
      <c r="AD86" s="5"/>
      <c r="AE86" s="6"/>
    </row>
    <row r="87" spans="2:31" x14ac:dyDescent="0.25">
      <c r="B87" s="5"/>
      <c r="C87" s="5" t="s">
        <v>40</v>
      </c>
      <c r="D87" s="5"/>
      <c r="E87" s="5"/>
      <c r="F87" s="5"/>
      <c r="G87" s="5"/>
      <c r="H87" s="5"/>
      <c r="I87" s="5"/>
      <c r="J87" s="6"/>
      <c r="K87" s="5"/>
      <c r="L87" s="5"/>
      <c r="M87" s="5" t="s">
        <v>44</v>
      </c>
      <c r="N87" s="5"/>
      <c r="O87" s="5"/>
      <c r="P87" s="5"/>
      <c r="Q87" s="5"/>
      <c r="R87" s="5"/>
      <c r="S87" s="5"/>
      <c r="T87" s="6"/>
      <c r="U87" s="5"/>
      <c r="V87" s="5"/>
      <c r="W87" s="5" t="s">
        <v>27</v>
      </c>
      <c r="X87" s="5"/>
      <c r="Y87" s="5"/>
      <c r="Z87" s="5"/>
      <c r="AA87" s="5"/>
      <c r="AB87" s="5"/>
      <c r="AC87" s="5"/>
      <c r="AD87" s="5"/>
      <c r="AE87" s="6"/>
    </row>
    <row r="88" spans="2:31" x14ac:dyDescent="0.25">
      <c r="B88" s="5"/>
      <c r="C88" s="5" t="s">
        <v>36</v>
      </c>
      <c r="D88" s="5"/>
      <c r="E88" s="5"/>
      <c r="F88" s="5"/>
      <c r="G88" s="5"/>
      <c r="H88" s="5"/>
      <c r="I88" s="5"/>
      <c r="J88" s="6"/>
      <c r="K88" s="5"/>
      <c r="L88" s="5"/>
      <c r="M88" s="5" t="s">
        <v>45</v>
      </c>
      <c r="N88" s="5"/>
      <c r="O88" s="5"/>
      <c r="P88" s="5"/>
      <c r="Q88" s="5"/>
      <c r="R88" s="5"/>
      <c r="S88" s="5"/>
      <c r="T88" s="6"/>
      <c r="U88" s="5"/>
      <c r="V88" s="5"/>
      <c r="W88" s="5" t="s">
        <v>54</v>
      </c>
      <c r="X88" s="5"/>
      <c r="Y88" s="5"/>
      <c r="Z88" s="5"/>
      <c r="AA88" s="5"/>
      <c r="AB88" s="5"/>
      <c r="AC88" s="5"/>
      <c r="AD88" s="5"/>
      <c r="AE88" s="6"/>
    </row>
    <row r="89" spans="2:31" x14ac:dyDescent="0.25">
      <c r="B89" s="5"/>
      <c r="C89" s="5" t="s">
        <v>25</v>
      </c>
      <c r="D89" s="5"/>
      <c r="E89" s="5"/>
      <c r="F89" s="5"/>
      <c r="G89" s="5"/>
      <c r="H89" s="5"/>
      <c r="I89" s="5"/>
      <c r="J89" s="6"/>
      <c r="K89" s="5"/>
      <c r="L89" s="5"/>
      <c r="M89" s="5" t="s">
        <v>25</v>
      </c>
      <c r="N89" s="5"/>
      <c r="O89" s="5"/>
      <c r="P89" s="5"/>
      <c r="Q89" s="5"/>
      <c r="R89" s="5"/>
      <c r="S89" s="5"/>
      <c r="T89" s="6"/>
      <c r="U89" s="5"/>
      <c r="V89" s="5"/>
      <c r="W89" s="5" t="s">
        <v>25</v>
      </c>
      <c r="X89" s="5"/>
      <c r="Y89" s="5"/>
      <c r="Z89" s="5"/>
      <c r="AA89" s="5"/>
      <c r="AB89" s="5"/>
      <c r="AC89" s="5"/>
      <c r="AD89" s="5"/>
      <c r="AE89" s="6"/>
    </row>
    <row r="90" spans="2:31" x14ac:dyDescent="0.25">
      <c r="B90" s="5"/>
      <c r="C90" s="5"/>
      <c r="D90" s="5"/>
      <c r="E90" s="5"/>
      <c r="F90" s="5"/>
      <c r="G90" s="5"/>
      <c r="H90" s="5"/>
      <c r="I90" s="5"/>
      <c r="J90" s="6"/>
      <c r="K90" s="5"/>
      <c r="L90" s="5"/>
      <c r="M90" s="5"/>
      <c r="N90" s="5"/>
      <c r="O90" s="5"/>
      <c r="P90" s="5"/>
      <c r="Q90" s="5"/>
      <c r="R90" s="5"/>
      <c r="S90" s="5"/>
      <c r="T90" s="6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</row>
    <row r="91" spans="2:31" x14ac:dyDescent="0.25">
      <c r="B91" s="9" t="s">
        <v>59</v>
      </c>
      <c r="C91" s="6" t="s">
        <v>37</v>
      </c>
      <c r="D91" s="5"/>
      <c r="E91" s="5"/>
      <c r="F91" s="5"/>
      <c r="G91" s="5"/>
      <c r="H91" s="5"/>
      <c r="I91" s="5"/>
      <c r="J91" s="6"/>
      <c r="K91" s="5"/>
      <c r="L91" s="9" t="s">
        <v>62</v>
      </c>
      <c r="M91" s="6" t="s">
        <v>46</v>
      </c>
      <c r="N91" s="5"/>
      <c r="O91" s="5"/>
      <c r="P91" s="5"/>
      <c r="Q91" s="5"/>
      <c r="R91" s="5"/>
      <c r="S91" s="5"/>
      <c r="T91" s="6"/>
      <c r="U91" s="5"/>
      <c r="V91" s="9" t="s">
        <v>65</v>
      </c>
      <c r="W91" s="6" t="s">
        <v>52</v>
      </c>
      <c r="X91" s="5"/>
      <c r="Y91" s="5"/>
      <c r="Z91" s="5"/>
      <c r="AA91" s="5"/>
      <c r="AB91" s="5"/>
      <c r="AC91" s="5"/>
      <c r="AD91" s="5"/>
      <c r="AE91" s="6"/>
    </row>
    <row r="92" spans="2:31" x14ac:dyDescent="0.25">
      <c r="B92" s="5"/>
      <c r="C92" s="2" t="s">
        <v>35</v>
      </c>
      <c r="D92" s="5"/>
      <c r="E92" s="5"/>
      <c r="F92" s="5"/>
      <c r="G92" s="5"/>
      <c r="H92" s="5" t="s">
        <v>23</v>
      </c>
      <c r="I92" s="5"/>
      <c r="J92" s="6"/>
      <c r="K92" s="5"/>
      <c r="L92" s="5"/>
      <c r="M92" s="2" t="s">
        <v>43</v>
      </c>
      <c r="N92" s="5"/>
      <c r="O92" s="5"/>
      <c r="P92" s="5"/>
      <c r="Q92" s="5"/>
      <c r="R92" s="5" t="s">
        <v>23</v>
      </c>
      <c r="S92" s="5"/>
      <c r="T92" s="6"/>
      <c r="U92" s="5"/>
      <c r="V92" s="5"/>
      <c r="W92" s="2" t="s">
        <v>51</v>
      </c>
      <c r="X92" s="5"/>
      <c r="Y92" s="5"/>
      <c r="Z92" s="5"/>
      <c r="AA92" s="5"/>
      <c r="AB92" s="5" t="s">
        <v>23</v>
      </c>
      <c r="AC92" s="5"/>
      <c r="AD92" s="5"/>
      <c r="AE92" s="6"/>
    </row>
    <row r="93" spans="2:31" x14ac:dyDescent="0.25">
      <c r="B93" s="5"/>
      <c r="C93" s="5"/>
      <c r="D93" s="6" t="s">
        <v>4</v>
      </c>
      <c r="E93" s="6" t="s">
        <v>5</v>
      </c>
      <c r="F93" s="6" t="s">
        <v>6</v>
      </c>
      <c r="G93" s="6" t="s">
        <v>7</v>
      </c>
      <c r="H93" s="6" t="s">
        <v>8</v>
      </c>
      <c r="I93" s="6" t="s">
        <v>9</v>
      </c>
      <c r="J93" s="6"/>
      <c r="K93" s="5"/>
      <c r="L93" s="5"/>
      <c r="M93" s="5"/>
      <c r="N93" s="6" t="s">
        <v>4</v>
      </c>
      <c r="O93" s="6" t="s">
        <v>5</v>
      </c>
      <c r="P93" s="6" t="s">
        <v>6</v>
      </c>
      <c r="Q93" s="6" t="s">
        <v>7</v>
      </c>
      <c r="R93" s="6" t="s">
        <v>8</v>
      </c>
      <c r="S93" s="6" t="s">
        <v>9</v>
      </c>
      <c r="T93" s="6"/>
      <c r="U93" s="5"/>
      <c r="V93" s="5"/>
      <c r="W93" s="5"/>
      <c r="X93" s="6" t="s">
        <v>4</v>
      </c>
      <c r="Y93" s="6" t="s">
        <v>5</v>
      </c>
      <c r="Z93" s="6" t="s">
        <v>6</v>
      </c>
      <c r="AA93" s="6" t="s">
        <v>7</v>
      </c>
      <c r="AB93" s="6" t="s">
        <v>8</v>
      </c>
      <c r="AC93" s="6" t="s">
        <v>9</v>
      </c>
      <c r="AD93" s="5"/>
      <c r="AE93" s="6"/>
    </row>
    <row r="94" spans="2:31" x14ac:dyDescent="0.25">
      <c r="B94" s="5"/>
      <c r="C94" s="5" t="s">
        <v>0</v>
      </c>
      <c r="D94" s="10">
        <v>33.031242666666671</v>
      </c>
      <c r="E94" s="10">
        <v>35.433517333333334</v>
      </c>
      <c r="F94" s="10">
        <v>36.29681333333334</v>
      </c>
      <c r="G94" s="10">
        <v>34.420453333333327</v>
      </c>
      <c r="H94" s="10">
        <v>33.190005333333332</v>
      </c>
      <c r="I94" s="10">
        <v>36.672916923076919</v>
      </c>
      <c r="J94" s="6"/>
      <c r="K94" s="5"/>
      <c r="L94" s="5"/>
      <c r="M94" s="5" t="s">
        <v>0</v>
      </c>
      <c r="N94" s="10">
        <v>72.3</v>
      </c>
      <c r="O94" s="10">
        <v>101.291333333333</v>
      </c>
      <c r="P94" s="10">
        <v>104.90666666666699</v>
      </c>
      <c r="Q94" s="10">
        <v>114.261333333333</v>
      </c>
      <c r="R94" s="10">
        <v>104.693333333333</v>
      </c>
      <c r="S94" s="10">
        <v>103.584</v>
      </c>
      <c r="T94" s="6"/>
      <c r="U94" s="5"/>
      <c r="V94" s="5"/>
      <c r="W94" s="5" t="s">
        <v>0</v>
      </c>
      <c r="X94" s="10">
        <v>17.6526666666667</v>
      </c>
      <c r="Y94" s="10">
        <v>86.3664285714286</v>
      </c>
      <c r="Z94" s="10">
        <v>45.811333333333302</v>
      </c>
      <c r="AA94" s="10">
        <v>33.122</v>
      </c>
      <c r="AB94" s="10">
        <v>23.905333333333299</v>
      </c>
      <c r="AC94" s="10">
        <v>14.798</v>
      </c>
      <c r="AD94" s="5"/>
      <c r="AE94" s="6"/>
    </row>
    <row r="95" spans="2:31" x14ac:dyDescent="0.25">
      <c r="B95" s="5"/>
      <c r="C95" s="5" t="s">
        <v>10</v>
      </c>
      <c r="D95" s="10">
        <v>3.3742072998863302</v>
      </c>
      <c r="E95" s="10">
        <v>4.4647446574908276</v>
      </c>
      <c r="F95" s="10">
        <v>4.1988846945026799</v>
      </c>
      <c r="G95" s="10">
        <v>4.1103012409419453</v>
      </c>
      <c r="H95" s="10">
        <v>3.6334670112494782</v>
      </c>
      <c r="I95" s="10">
        <v>3.439079293568887</v>
      </c>
      <c r="J95" s="6"/>
      <c r="K95" s="5"/>
      <c r="L95" s="5"/>
      <c r="M95" s="5" t="s">
        <v>10</v>
      </c>
      <c r="N95" s="10">
        <v>7.7271029500065502</v>
      </c>
      <c r="O95" s="10">
        <v>12.4607866397969</v>
      </c>
      <c r="P95" s="10">
        <v>7.2371698405928901</v>
      </c>
      <c r="Q95" s="10">
        <v>9.0187486127335106</v>
      </c>
      <c r="R95" s="10">
        <v>8.9252796497026807</v>
      </c>
      <c r="S95" s="10">
        <v>7.1810982579599996</v>
      </c>
      <c r="T95" s="6"/>
      <c r="U95" s="5"/>
      <c r="V95" s="5"/>
      <c r="W95" s="5" t="s">
        <v>10</v>
      </c>
      <c r="X95" s="10">
        <v>2.0662864012676199</v>
      </c>
      <c r="Y95" s="10">
        <v>11.559110607214899</v>
      </c>
      <c r="Z95" s="10">
        <v>8.50285654335209</v>
      </c>
      <c r="AA95" s="10">
        <v>7.3232485115490098</v>
      </c>
      <c r="AB95" s="10">
        <v>5.4220459911511902</v>
      </c>
      <c r="AC95" s="10">
        <v>1.2866402168512601</v>
      </c>
      <c r="AD95" s="5"/>
      <c r="AE95" s="6"/>
    </row>
    <row r="96" spans="2:31" x14ac:dyDescent="0.25">
      <c r="B96" s="5"/>
      <c r="C96" s="5" t="s">
        <v>17</v>
      </c>
      <c r="D96" s="5">
        <v>15</v>
      </c>
      <c r="E96" s="5">
        <v>15</v>
      </c>
      <c r="F96" s="5">
        <v>15</v>
      </c>
      <c r="G96" s="5">
        <v>15</v>
      </c>
      <c r="H96" s="5">
        <v>15</v>
      </c>
      <c r="I96" s="5">
        <v>15</v>
      </c>
      <c r="J96" s="6"/>
      <c r="K96" s="5"/>
      <c r="L96" s="5"/>
      <c r="M96" s="5" t="s">
        <v>17</v>
      </c>
      <c r="N96" s="5">
        <v>15</v>
      </c>
      <c r="O96" s="5">
        <v>15</v>
      </c>
      <c r="P96" s="5">
        <v>15</v>
      </c>
      <c r="Q96" s="5">
        <v>15</v>
      </c>
      <c r="R96" s="5">
        <v>15</v>
      </c>
      <c r="S96" s="5">
        <v>15</v>
      </c>
      <c r="T96" s="6"/>
      <c r="U96" s="5"/>
      <c r="V96" s="5"/>
      <c r="W96" s="5" t="s">
        <v>17</v>
      </c>
      <c r="X96" s="5">
        <v>15</v>
      </c>
      <c r="Y96" s="5">
        <v>14</v>
      </c>
      <c r="Z96" s="5">
        <v>15</v>
      </c>
      <c r="AA96" s="5">
        <v>15</v>
      </c>
      <c r="AB96" s="5">
        <v>15</v>
      </c>
      <c r="AC96" s="5">
        <v>15</v>
      </c>
      <c r="AD96" s="5"/>
      <c r="AE96" s="6"/>
    </row>
    <row r="97" spans="2:31" x14ac:dyDescent="0.25">
      <c r="B97" s="5"/>
      <c r="C97" s="6" t="s">
        <v>1</v>
      </c>
      <c r="D97" s="5" t="s">
        <v>24</v>
      </c>
      <c r="E97" s="5"/>
      <c r="F97" s="5"/>
      <c r="G97" s="5"/>
      <c r="H97" s="5"/>
      <c r="I97" s="5"/>
      <c r="J97" s="6"/>
      <c r="K97" s="5"/>
      <c r="L97" s="5"/>
      <c r="M97" s="6" t="s">
        <v>1</v>
      </c>
      <c r="N97" s="5" t="s">
        <v>24</v>
      </c>
      <c r="O97" s="5"/>
      <c r="P97" s="5"/>
      <c r="Q97" s="5"/>
      <c r="R97" s="5"/>
      <c r="S97" s="5"/>
      <c r="T97" s="6"/>
      <c r="U97" s="5"/>
      <c r="V97" s="5"/>
      <c r="W97" s="6" t="s">
        <v>1</v>
      </c>
      <c r="X97" s="5" t="s">
        <v>24</v>
      </c>
      <c r="Y97" s="5"/>
      <c r="Z97" s="5"/>
      <c r="AA97" s="5"/>
      <c r="AB97" s="5"/>
      <c r="AC97" s="5"/>
      <c r="AD97" s="5"/>
      <c r="AE97" s="6"/>
    </row>
    <row r="98" spans="2:31" x14ac:dyDescent="0.25">
      <c r="B98" s="5"/>
      <c r="C98" s="5"/>
      <c r="D98" s="6" t="s">
        <v>4</v>
      </c>
      <c r="E98" s="6" t="s">
        <v>5</v>
      </c>
      <c r="F98" s="6" t="s">
        <v>6</v>
      </c>
      <c r="G98" s="6" t="s">
        <v>7</v>
      </c>
      <c r="H98" s="6" t="s">
        <v>8</v>
      </c>
      <c r="I98" s="6" t="s">
        <v>9</v>
      </c>
      <c r="J98" s="6"/>
      <c r="K98" s="5"/>
      <c r="L98" s="5"/>
      <c r="M98" s="5"/>
      <c r="N98" s="6" t="s">
        <v>4</v>
      </c>
      <c r="O98" s="6" t="s">
        <v>5</v>
      </c>
      <c r="P98" s="6" t="s">
        <v>6</v>
      </c>
      <c r="Q98" s="6" t="s">
        <v>7</v>
      </c>
      <c r="R98" s="6" t="s">
        <v>8</v>
      </c>
      <c r="S98" s="6" t="s">
        <v>9</v>
      </c>
      <c r="T98" s="6"/>
      <c r="U98" s="5"/>
      <c r="V98" s="5"/>
      <c r="W98" s="5"/>
      <c r="X98" s="6" t="s">
        <v>4</v>
      </c>
      <c r="Y98" s="6" t="s">
        <v>5</v>
      </c>
      <c r="Z98" s="6" t="s">
        <v>6</v>
      </c>
      <c r="AA98" s="6" t="s">
        <v>7</v>
      </c>
      <c r="AB98" s="6" t="s">
        <v>8</v>
      </c>
      <c r="AC98" s="6" t="s">
        <v>9</v>
      </c>
      <c r="AD98" s="5"/>
      <c r="AE98" s="6"/>
    </row>
    <row r="99" spans="2:31" x14ac:dyDescent="0.25">
      <c r="B99" s="5"/>
      <c r="C99" s="5" t="s">
        <v>0</v>
      </c>
      <c r="D99" s="5">
        <v>67.3</v>
      </c>
      <c r="E99" s="5">
        <v>24.4</v>
      </c>
      <c r="F99" s="5">
        <v>30.5</v>
      </c>
      <c r="G99" s="5">
        <v>35.700000000000003</v>
      </c>
      <c r="H99" s="5">
        <v>40.6</v>
      </c>
      <c r="I99" s="5">
        <v>62.5</v>
      </c>
      <c r="J99" s="6"/>
      <c r="K99" s="5"/>
      <c r="L99" s="5"/>
      <c r="M99" s="5" t="s">
        <v>0</v>
      </c>
      <c r="N99" s="5">
        <v>68.56</v>
      </c>
      <c r="O99" s="5">
        <v>23.81</v>
      </c>
      <c r="P99" s="5">
        <v>29.67</v>
      </c>
      <c r="Q99" s="5">
        <v>37.08</v>
      </c>
      <c r="R99" s="5">
        <v>42.29</v>
      </c>
      <c r="S99" s="5">
        <v>62.85</v>
      </c>
      <c r="T99" s="6"/>
      <c r="U99" s="5"/>
      <c r="V99" s="5"/>
      <c r="W99" s="5" t="s">
        <v>0</v>
      </c>
      <c r="X99" s="5">
        <v>68.56</v>
      </c>
      <c r="Y99" s="5">
        <v>23.81</v>
      </c>
      <c r="Z99" s="5">
        <v>29.67</v>
      </c>
      <c r="AA99" s="5">
        <v>37.08</v>
      </c>
      <c r="AB99" s="5">
        <v>42.29</v>
      </c>
      <c r="AC99" s="5">
        <v>62.85</v>
      </c>
      <c r="AD99" s="5"/>
      <c r="AE99" s="6"/>
    </row>
    <row r="100" spans="2:31" x14ac:dyDescent="0.25">
      <c r="B100" s="5"/>
      <c r="C100" s="5" t="s">
        <v>10</v>
      </c>
      <c r="D100" s="5">
        <v>4</v>
      </c>
      <c r="E100" s="5">
        <v>5.5</v>
      </c>
      <c r="F100" s="5">
        <v>5.5</v>
      </c>
      <c r="G100" s="5">
        <v>5.5</v>
      </c>
      <c r="H100" s="5">
        <v>6.6</v>
      </c>
      <c r="I100" s="5">
        <v>5.0999999999999996</v>
      </c>
      <c r="J100" s="6"/>
      <c r="K100" s="5"/>
      <c r="L100" s="5"/>
      <c r="M100" s="5" t="s">
        <v>10</v>
      </c>
      <c r="N100" s="5">
        <v>3.9</v>
      </c>
      <c r="O100" s="5">
        <v>5.2</v>
      </c>
      <c r="P100" s="5">
        <v>5.2</v>
      </c>
      <c r="Q100" s="5">
        <v>5.3</v>
      </c>
      <c r="R100" s="5">
        <v>6.4</v>
      </c>
      <c r="S100" s="5">
        <v>4.8</v>
      </c>
      <c r="T100" s="6"/>
      <c r="U100" s="5"/>
      <c r="V100" s="5"/>
      <c r="W100" s="5" t="s">
        <v>10</v>
      </c>
      <c r="X100" s="5">
        <v>3.9</v>
      </c>
      <c r="Y100" s="5">
        <v>5.2</v>
      </c>
      <c r="Z100" s="5">
        <v>5.2</v>
      </c>
      <c r="AA100" s="5">
        <v>5.3</v>
      </c>
      <c r="AB100" s="5">
        <v>6.4</v>
      </c>
      <c r="AC100" s="5">
        <v>4.8</v>
      </c>
      <c r="AD100" s="5"/>
      <c r="AE100" s="6"/>
    </row>
    <row r="101" spans="2:31" x14ac:dyDescent="0.25">
      <c r="B101" s="5"/>
      <c r="C101" s="5" t="s">
        <v>17</v>
      </c>
      <c r="D101" s="5">
        <v>15</v>
      </c>
      <c r="E101" s="5">
        <v>15</v>
      </c>
      <c r="F101" s="5">
        <v>15</v>
      </c>
      <c r="G101" s="5">
        <v>15</v>
      </c>
      <c r="H101" s="5">
        <v>15</v>
      </c>
      <c r="I101" s="5">
        <v>15</v>
      </c>
      <c r="J101" s="6"/>
      <c r="K101" s="5"/>
      <c r="L101" s="5"/>
      <c r="M101" s="5" t="s">
        <v>17</v>
      </c>
      <c r="N101" s="5">
        <v>15</v>
      </c>
      <c r="O101" s="5">
        <v>15</v>
      </c>
      <c r="P101" s="5">
        <v>15</v>
      </c>
      <c r="Q101" s="5">
        <v>15</v>
      </c>
      <c r="R101" s="5">
        <v>15</v>
      </c>
      <c r="S101" s="5">
        <v>15</v>
      </c>
      <c r="T101" s="6"/>
      <c r="U101" s="5"/>
      <c r="V101" s="5"/>
      <c r="W101" s="5" t="s">
        <v>17</v>
      </c>
      <c r="X101" s="5">
        <v>15</v>
      </c>
      <c r="Y101" s="5">
        <v>14</v>
      </c>
      <c r="Z101" s="5">
        <v>15</v>
      </c>
      <c r="AA101" s="5">
        <v>15</v>
      </c>
      <c r="AB101" s="5">
        <v>15</v>
      </c>
      <c r="AC101" s="5">
        <v>15</v>
      </c>
      <c r="AD101" s="5"/>
      <c r="AE101" s="6"/>
    </row>
    <row r="102" spans="2:31" x14ac:dyDescent="0.25">
      <c r="B102" s="5"/>
      <c r="C102" s="5" t="s">
        <v>38</v>
      </c>
      <c r="D102" s="5"/>
      <c r="E102" s="5"/>
      <c r="F102" s="5"/>
      <c r="G102" s="5"/>
      <c r="H102" s="5"/>
      <c r="I102" s="5"/>
      <c r="J102" s="6"/>
      <c r="K102" s="5"/>
      <c r="L102" s="5"/>
      <c r="M102" s="5" t="s">
        <v>38</v>
      </c>
      <c r="N102" s="5"/>
      <c r="O102" s="5"/>
      <c r="P102" s="5"/>
      <c r="Q102" s="5"/>
      <c r="R102" s="5"/>
      <c r="S102" s="5"/>
      <c r="T102" s="6"/>
      <c r="U102" s="5"/>
      <c r="V102" s="5"/>
      <c r="W102" s="5" t="s">
        <v>27</v>
      </c>
      <c r="X102" s="5"/>
      <c r="Y102" s="5"/>
      <c r="Z102" s="5"/>
      <c r="AA102" s="5"/>
      <c r="AB102" s="5"/>
      <c r="AC102" s="5"/>
      <c r="AD102" s="5"/>
      <c r="AE102" s="6"/>
    </row>
    <row r="103" spans="2:31" x14ac:dyDescent="0.25">
      <c r="B103" s="5"/>
      <c r="C103" s="5" t="s">
        <v>39</v>
      </c>
      <c r="D103" s="5"/>
      <c r="E103" s="5"/>
      <c r="F103" s="5"/>
      <c r="G103" s="5"/>
      <c r="H103" s="5"/>
      <c r="I103" s="5"/>
      <c r="J103" s="6"/>
      <c r="K103" s="5"/>
      <c r="L103" s="5"/>
      <c r="M103" s="5" t="s">
        <v>39</v>
      </c>
      <c r="N103" s="5"/>
      <c r="O103" s="5"/>
      <c r="P103" s="5"/>
      <c r="Q103" s="5"/>
      <c r="R103" s="5"/>
      <c r="S103" s="5"/>
      <c r="T103" s="6"/>
      <c r="U103" s="5"/>
      <c r="V103" s="5"/>
      <c r="W103" s="5" t="s">
        <v>54</v>
      </c>
      <c r="X103" s="5"/>
      <c r="Y103" s="5"/>
      <c r="Z103" s="5"/>
      <c r="AA103" s="5"/>
      <c r="AB103" s="5"/>
      <c r="AC103" s="5"/>
      <c r="AD103" s="5"/>
      <c r="AE103" s="6"/>
    </row>
    <row r="104" spans="2:31" x14ac:dyDescent="0.25">
      <c r="B104" s="5"/>
      <c r="C104" s="5" t="s">
        <v>25</v>
      </c>
      <c r="D104" s="5"/>
      <c r="E104" s="5"/>
      <c r="F104" s="5"/>
      <c r="G104" s="5"/>
      <c r="H104" s="5"/>
      <c r="I104" s="5"/>
      <c r="J104" s="6"/>
      <c r="K104" s="5"/>
      <c r="L104" s="5"/>
      <c r="M104" s="5" t="s">
        <v>25</v>
      </c>
      <c r="N104" s="5"/>
      <c r="O104" s="5"/>
      <c r="P104" s="5"/>
      <c r="Q104" s="5"/>
      <c r="R104" s="5"/>
      <c r="S104" s="5"/>
      <c r="T104" s="6"/>
      <c r="U104" s="5"/>
      <c r="V104" s="5"/>
      <c r="W104" s="5" t="s">
        <v>25</v>
      </c>
      <c r="X104" s="5"/>
      <c r="Y104" s="5"/>
      <c r="Z104" s="5"/>
      <c r="AA104" s="5"/>
      <c r="AB104" s="5"/>
      <c r="AC104" s="5"/>
      <c r="AD104" s="5"/>
      <c r="AE104" s="6"/>
    </row>
    <row r="105" spans="2:31" x14ac:dyDescent="0.25">
      <c r="B105" s="5"/>
      <c r="C105" s="5"/>
      <c r="D105" s="6"/>
      <c r="E105" s="6"/>
      <c r="F105" s="6"/>
      <c r="G105" s="6"/>
      <c r="H105" s="6"/>
      <c r="I105" s="6"/>
      <c r="J105" s="6"/>
      <c r="K105" s="5"/>
      <c r="L105" s="5"/>
      <c r="M105" s="5"/>
      <c r="N105" s="6"/>
      <c r="O105" s="6"/>
      <c r="P105" s="6"/>
      <c r="Q105" s="6"/>
      <c r="R105" s="6"/>
      <c r="S105" s="6"/>
      <c r="T105" s="6"/>
      <c r="U105" s="5"/>
      <c r="V105" s="5"/>
      <c r="W105" s="5"/>
      <c r="X105" s="6"/>
      <c r="Y105" s="6"/>
      <c r="Z105" s="6"/>
      <c r="AA105" s="6"/>
      <c r="AB105" s="6"/>
      <c r="AC105" s="6"/>
      <c r="AD105" s="5"/>
      <c r="AE105" s="6"/>
    </row>
    <row r="106" spans="2:31" x14ac:dyDescent="0.25">
      <c r="B106" s="9" t="s">
        <v>60</v>
      </c>
      <c r="C106" s="6" t="s">
        <v>41</v>
      </c>
      <c r="D106" s="5"/>
      <c r="E106" s="5"/>
      <c r="F106" s="5"/>
      <c r="G106" s="5"/>
      <c r="H106" s="5"/>
      <c r="I106" s="5"/>
      <c r="J106" s="6"/>
      <c r="K106" s="5"/>
      <c r="L106" s="9" t="s">
        <v>63</v>
      </c>
      <c r="M106" s="6" t="s">
        <v>47</v>
      </c>
      <c r="N106" s="5"/>
      <c r="O106" s="5"/>
      <c r="P106" s="5"/>
      <c r="Q106" s="5"/>
      <c r="R106" s="5"/>
      <c r="S106" s="5"/>
      <c r="T106" s="6"/>
      <c r="U106" s="5"/>
      <c r="V106" s="9" t="s">
        <v>66</v>
      </c>
      <c r="W106" s="6" t="s">
        <v>53</v>
      </c>
      <c r="X106" s="5"/>
      <c r="Y106" s="5"/>
      <c r="Z106" s="5"/>
      <c r="AA106" s="5"/>
      <c r="AB106" s="5"/>
      <c r="AC106" s="5"/>
      <c r="AD106" s="5"/>
      <c r="AE106" s="6"/>
    </row>
    <row r="107" spans="2:31" x14ac:dyDescent="0.25">
      <c r="B107" s="5"/>
      <c r="C107" s="2" t="s">
        <v>35</v>
      </c>
      <c r="D107" s="5"/>
      <c r="E107" s="5"/>
      <c r="F107" s="5"/>
      <c r="G107" s="5"/>
      <c r="H107" s="5" t="s">
        <v>23</v>
      </c>
      <c r="I107" s="5"/>
      <c r="J107" s="6"/>
      <c r="K107" s="5"/>
      <c r="L107" s="5"/>
      <c r="M107" s="2" t="s">
        <v>43</v>
      </c>
      <c r="N107" s="5"/>
      <c r="O107" s="5"/>
      <c r="P107" s="5"/>
      <c r="Q107" s="5"/>
      <c r="R107" s="5" t="s">
        <v>23</v>
      </c>
      <c r="S107" s="5"/>
      <c r="T107" s="6"/>
      <c r="U107" s="5"/>
      <c r="V107" s="5"/>
      <c r="W107" s="2" t="s">
        <v>51</v>
      </c>
      <c r="X107" s="5"/>
      <c r="Y107" s="5"/>
      <c r="Z107" s="5"/>
      <c r="AA107" s="5"/>
      <c r="AB107" s="5" t="s">
        <v>23</v>
      </c>
      <c r="AC107" s="5"/>
      <c r="AD107" s="5"/>
      <c r="AE107" s="6"/>
    </row>
    <row r="108" spans="2:31" x14ac:dyDescent="0.25">
      <c r="B108" s="5"/>
      <c r="C108" s="5"/>
      <c r="D108" s="6" t="s">
        <v>4</v>
      </c>
      <c r="E108" s="6" t="s">
        <v>5</v>
      </c>
      <c r="F108" s="6" t="s">
        <v>6</v>
      </c>
      <c r="G108" s="6" t="s">
        <v>7</v>
      </c>
      <c r="H108" s="6" t="s">
        <v>8</v>
      </c>
      <c r="I108" s="6" t="s">
        <v>9</v>
      </c>
      <c r="J108" s="6"/>
      <c r="K108" s="5"/>
      <c r="L108" s="5"/>
      <c r="M108" s="5"/>
      <c r="N108" s="6" t="s">
        <v>4</v>
      </c>
      <c r="O108" s="6" t="s">
        <v>5</v>
      </c>
      <c r="P108" s="6" t="s">
        <v>6</v>
      </c>
      <c r="Q108" s="6" t="s">
        <v>7</v>
      </c>
      <c r="R108" s="6" t="s">
        <v>8</v>
      </c>
      <c r="S108" s="6" t="s">
        <v>9</v>
      </c>
      <c r="T108" s="6"/>
      <c r="U108" s="5"/>
      <c r="V108" s="5"/>
      <c r="W108" s="5"/>
      <c r="X108" s="6" t="s">
        <v>4</v>
      </c>
      <c r="Y108" s="6" t="s">
        <v>5</v>
      </c>
      <c r="Z108" s="6" t="s">
        <v>6</v>
      </c>
      <c r="AA108" s="6" t="s">
        <v>7</v>
      </c>
      <c r="AB108" s="6" t="s">
        <v>8</v>
      </c>
      <c r="AC108" s="6" t="s">
        <v>9</v>
      </c>
      <c r="AD108" s="5"/>
      <c r="AE108" s="6"/>
    </row>
    <row r="109" spans="2:31" x14ac:dyDescent="0.25">
      <c r="B109" s="5"/>
      <c r="C109" s="5" t="s">
        <v>0</v>
      </c>
      <c r="D109" s="10">
        <v>37.123648000000003</v>
      </c>
      <c r="E109" s="10">
        <v>39.683423999999995</v>
      </c>
      <c r="F109" s="10">
        <v>42.665416000000008</v>
      </c>
      <c r="G109" s="10">
        <v>37.594335999999998</v>
      </c>
      <c r="H109" s="10">
        <v>40.281863999999999</v>
      </c>
      <c r="I109" s="10">
        <v>37.449137777777779</v>
      </c>
      <c r="J109" s="6"/>
      <c r="K109" s="5"/>
      <c r="L109" s="5"/>
      <c r="M109" s="5" t="s">
        <v>0</v>
      </c>
      <c r="N109" s="10">
        <v>93.295000000000002</v>
      </c>
      <c r="O109" s="10">
        <v>102.705</v>
      </c>
      <c r="P109" s="10">
        <v>102.536</v>
      </c>
      <c r="Q109" s="10">
        <v>114.70399999999999</v>
      </c>
      <c r="R109" s="10">
        <v>110.57299999999999</v>
      </c>
      <c r="S109" s="10">
        <v>107.41800000000001</v>
      </c>
      <c r="T109" s="6"/>
      <c r="U109" s="5"/>
      <c r="V109" s="5"/>
      <c r="W109" s="5" t="s">
        <v>0</v>
      </c>
      <c r="X109" s="10">
        <v>16.121699999999997</v>
      </c>
      <c r="Y109" s="10">
        <v>74.40679999999999</v>
      </c>
      <c r="Z109" s="10">
        <v>46.742099999999994</v>
      </c>
      <c r="AA109" s="10">
        <v>19.286355500000003</v>
      </c>
      <c r="AB109" s="10">
        <v>23.075451225705329</v>
      </c>
      <c r="AC109" s="10">
        <v>14.72682660436233</v>
      </c>
      <c r="AD109" s="5"/>
      <c r="AE109" s="6"/>
    </row>
    <row r="110" spans="2:31" x14ac:dyDescent="0.25">
      <c r="B110" s="5"/>
      <c r="C110" s="5" t="s">
        <v>10</v>
      </c>
      <c r="D110" s="10">
        <v>8.8879724848474986</v>
      </c>
      <c r="E110" s="10">
        <v>9.7127525488251454</v>
      </c>
      <c r="F110" s="10">
        <v>10.428686351343178</v>
      </c>
      <c r="G110" s="10">
        <v>8.5973909825345913</v>
      </c>
      <c r="H110" s="10">
        <v>10.330989507501007</v>
      </c>
      <c r="I110" s="10">
        <v>9.02773787189758</v>
      </c>
      <c r="J110" s="6"/>
      <c r="K110" s="5"/>
      <c r="L110" s="5"/>
      <c r="M110" s="5" t="s">
        <v>10</v>
      </c>
      <c r="N110" s="10">
        <v>9.9079576603859199</v>
      </c>
      <c r="O110" s="10">
        <v>11.386188538946801</v>
      </c>
      <c r="P110" s="10">
        <v>9.8252105660218092</v>
      </c>
      <c r="Q110" s="10">
        <v>12.312358488752499</v>
      </c>
      <c r="R110" s="10">
        <v>10.8570791089398</v>
      </c>
      <c r="S110" s="10">
        <v>11.5714216739152</v>
      </c>
      <c r="T110" s="6"/>
      <c r="U110" s="5"/>
      <c r="V110" s="5"/>
      <c r="W110" s="5" t="s">
        <v>10</v>
      </c>
      <c r="X110" s="10">
        <v>1.3911300686052985</v>
      </c>
      <c r="Y110" s="10">
        <v>9.9075331090371161</v>
      </c>
      <c r="Z110" s="10">
        <v>7.8450776123205683</v>
      </c>
      <c r="AA110" s="10">
        <v>2.0169992671574182</v>
      </c>
      <c r="AB110" s="10">
        <v>4.9070639995894076</v>
      </c>
      <c r="AC110" s="10">
        <v>0.90049056560690355</v>
      </c>
      <c r="AD110" s="5"/>
      <c r="AE110" s="6"/>
    </row>
    <row r="111" spans="2:31" x14ac:dyDescent="0.25">
      <c r="B111" s="5"/>
      <c r="C111" s="5" t="s">
        <v>17</v>
      </c>
      <c r="D111" s="5">
        <v>10</v>
      </c>
      <c r="E111" s="5">
        <v>10</v>
      </c>
      <c r="F111" s="5">
        <v>10</v>
      </c>
      <c r="G111" s="5">
        <v>10</v>
      </c>
      <c r="H111" s="5">
        <v>10</v>
      </c>
      <c r="I111" s="5">
        <v>9</v>
      </c>
      <c r="J111" s="6"/>
      <c r="K111" s="5"/>
      <c r="L111" s="5"/>
      <c r="M111" s="5" t="s">
        <v>17</v>
      </c>
      <c r="N111" s="5">
        <v>10</v>
      </c>
      <c r="O111" s="5">
        <v>10</v>
      </c>
      <c r="P111" s="5">
        <v>10</v>
      </c>
      <c r="Q111" s="5">
        <v>10</v>
      </c>
      <c r="R111" s="5">
        <v>10</v>
      </c>
      <c r="S111" s="5">
        <v>10</v>
      </c>
      <c r="T111" s="6"/>
      <c r="U111" s="5"/>
      <c r="V111" s="5"/>
      <c r="W111" s="5" t="s">
        <v>17</v>
      </c>
      <c r="X111" s="5">
        <v>10</v>
      </c>
      <c r="Y111" s="5">
        <v>10</v>
      </c>
      <c r="Z111" s="5">
        <v>10</v>
      </c>
      <c r="AA111" s="5">
        <v>10</v>
      </c>
      <c r="AB111" s="5">
        <v>10</v>
      </c>
      <c r="AC111" s="5">
        <v>10</v>
      </c>
      <c r="AD111" s="5"/>
      <c r="AE111" s="6"/>
    </row>
    <row r="112" spans="2:31" x14ac:dyDescent="0.25">
      <c r="B112" s="5"/>
      <c r="C112" s="6" t="s">
        <v>1</v>
      </c>
      <c r="D112" s="5" t="s">
        <v>24</v>
      </c>
      <c r="E112" s="5"/>
      <c r="F112" s="5"/>
      <c r="G112" s="5"/>
      <c r="H112" s="5"/>
      <c r="I112" s="5"/>
      <c r="J112" s="6"/>
      <c r="K112" s="5"/>
      <c r="L112" s="5"/>
      <c r="M112" s="6" t="s">
        <v>1</v>
      </c>
      <c r="N112" s="5" t="s">
        <v>24</v>
      </c>
      <c r="O112" s="5"/>
      <c r="P112" s="5"/>
      <c r="Q112" s="5"/>
      <c r="R112" s="5"/>
      <c r="S112" s="5"/>
      <c r="T112" s="6"/>
      <c r="U112" s="5"/>
      <c r="V112" s="5"/>
      <c r="W112" s="6" t="s">
        <v>1</v>
      </c>
      <c r="X112" s="5" t="s">
        <v>24</v>
      </c>
      <c r="Y112" s="5"/>
      <c r="Z112" s="5"/>
      <c r="AA112" s="5"/>
      <c r="AB112" s="5"/>
      <c r="AC112" s="5"/>
      <c r="AD112" s="5"/>
      <c r="AE112" s="6"/>
    </row>
    <row r="113" spans="2:31" x14ac:dyDescent="0.25">
      <c r="B113" s="5"/>
      <c r="C113" s="5"/>
      <c r="D113" s="6" t="s">
        <v>4</v>
      </c>
      <c r="E113" s="6" t="s">
        <v>5</v>
      </c>
      <c r="F113" s="6" t="s">
        <v>6</v>
      </c>
      <c r="G113" s="6" t="s">
        <v>7</v>
      </c>
      <c r="H113" s="6" t="s">
        <v>8</v>
      </c>
      <c r="I113" s="6" t="s">
        <v>9</v>
      </c>
      <c r="J113" s="6"/>
      <c r="K113" s="5"/>
      <c r="L113" s="5"/>
      <c r="M113" s="5"/>
      <c r="N113" s="6" t="s">
        <v>4</v>
      </c>
      <c r="O113" s="6" t="s">
        <v>5</v>
      </c>
      <c r="P113" s="6" t="s">
        <v>6</v>
      </c>
      <c r="Q113" s="6" t="s">
        <v>7</v>
      </c>
      <c r="R113" s="6" t="s">
        <v>8</v>
      </c>
      <c r="S113" s="6" t="s">
        <v>9</v>
      </c>
      <c r="T113" s="6"/>
      <c r="U113" s="5"/>
      <c r="V113" s="5"/>
      <c r="W113" s="5"/>
      <c r="X113" s="6" t="s">
        <v>4</v>
      </c>
      <c r="Y113" s="6" t="s">
        <v>5</v>
      </c>
      <c r="Z113" s="6" t="s">
        <v>6</v>
      </c>
      <c r="AA113" s="6" t="s">
        <v>7</v>
      </c>
      <c r="AB113" s="6" t="s">
        <v>8</v>
      </c>
      <c r="AC113" s="6" t="s">
        <v>9</v>
      </c>
      <c r="AD113" s="5"/>
      <c r="AE113" s="6"/>
    </row>
    <row r="114" spans="2:31" x14ac:dyDescent="0.25">
      <c r="B114" s="5"/>
      <c r="C114" s="5" t="s">
        <v>0</v>
      </c>
      <c r="D114" s="5">
        <v>64</v>
      </c>
      <c r="E114" s="5">
        <v>37.9</v>
      </c>
      <c r="F114" s="5">
        <v>46.2</v>
      </c>
      <c r="G114" s="5">
        <v>47.1</v>
      </c>
      <c r="H114" s="5">
        <v>54.6</v>
      </c>
      <c r="I114" s="5">
        <v>59.5</v>
      </c>
      <c r="J114" s="6"/>
      <c r="K114" s="5"/>
      <c r="L114" s="5"/>
      <c r="M114" s="5" t="s">
        <v>0</v>
      </c>
      <c r="N114" s="5">
        <v>64</v>
      </c>
      <c r="O114" s="5">
        <v>37.9</v>
      </c>
      <c r="P114" s="5">
        <v>46.2</v>
      </c>
      <c r="Q114" s="5">
        <v>47.1</v>
      </c>
      <c r="R114" s="5">
        <v>54.6</v>
      </c>
      <c r="S114" s="5">
        <v>59.5</v>
      </c>
      <c r="T114" s="6"/>
      <c r="U114" s="5"/>
      <c r="V114" s="5"/>
      <c r="W114" s="5" t="s">
        <v>0</v>
      </c>
      <c r="X114" s="5">
        <v>64</v>
      </c>
      <c r="Y114" s="5">
        <v>37.9</v>
      </c>
      <c r="Z114" s="5">
        <v>46.2</v>
      </c>
      <c r="AA114" s="5">
        <v>47.1</v>
      </c>
      <c r="AB114" s="5">
        <v>54.6</v>
      </c>
      <c r="AC114" s="5">
        <v>59.5</v>
      </c>
      <c r="AD114" s="5"/>
      <c r="AE114" s="6"/>
    </row>
    <row r="115" spans="2:31" x14ac:dyDescent="0.25">
      <c r="B115" s="5"/>
      <c r="C115" s="5" t="s">
        <v>10</v>
      </c>
      <c r="D115" s="5">
        <v>4.2</v>
      </c>
      <c r="E115" s="5">
        <v>6.5</v>
      </c>
      <c r="F115" s="5">
        <v>5.2</v>
      </c>
      <c r="G115" s="5">
        <v>6.5</v>
      </c>
      <c r="H115" s="5">
        <v>6</v>
      </c>
      <c r="I115" s="5">
        <v>6.4</v>
      </c>
      <c r="J115" s="6"/>
      <c r="K115" s="5"/>
      <c r="L115" s="5"/>
      <c r="M115" s="5" t="s">
        <v>10</v>
      </c>
      <c r="N115" s="5">
        <v>4.2</v>
      </c>
      <c r="O115" s="5">
        <v>6.5</v>
      </c>
      <c r="P115" s="5">
        <v>5.2</v>
      </c>
      <c r="Q115" s="5">
        <v>6.5</v>
      </c>
      <c r="R115" s="5">
        <v>6</v>
      </c>
      <c r="S115" s="5">
        <v>6.4</v>
      </c>
      <c r="T115" s="6"/>
      <c r="U115" s="5"/>
      <c r="V115" s="5"/>
      <c r="W115" s="5" t="s">
        <v>10</v>
      </c>
      <c r="X115" s="5">
        <v>4.2</v>
      </c>
      <c r="Y115" s="5">
        <v>6.5</v>
      </c>
      <c r="Z115" s="5">
        <v>5.2</v>
      </c>
      <c r="AA115" s="5">
        <v>6.5</v>
      </c>
      <c r="AB115" s="5">
        <v>6</v>
      </c>
      <c r="AC115" s="5">
        <v>6.4</v>
      </c>
      <c r="AD115" s="5"/>
      <c r="AE115" s="6"/>
    </row>
    <row r="116" spans="2:31" x14ac:dyDescent="0.25">
      <c r="B116" s="5"/>
      <c r="C116" s="5" t="s">
        <v>17</v>
      </c>
      <c r="D116" s="5">
        <v>10</v>
      </c>
      <c r="E116" s="5">
        <v>10</v>
      </c>
      <c r="F116" s="5">
        <v>10</v>
      </c>
      <c r="G116" s="5">
        <v>10</v>
      </c>
      <c r="H116" s="5">
        <v>10</v>
      </c>
      <c r="I116" s="5">
        <v>10</v>
      </c>
      <c r="J116" s="6"/>
      <c r="K116" s="5"/>
      <c r="L116" s="5"/>
      <c r="M116" s="5" t="s">
        <v>17</v>
      </c>
      <c r="N116" s="5">
        <v>10</v>
      </c>
      <c r="O116" s="5">
        <v>10</v>
      </c>
      <c r="P116" s="5">
        <v>10</v>
      </c>
      <c r="Q116" s="5">
        <v>10</v>
      </c>
      <c r="R116" s="5">
        <v>10</v>
      </c>
      <c r="S116" s="5">
        <v>10</v>
      </c>
      <c r="T116" s="6"/>
      <c r="U116" s="5"/>
      <c r="V116" s="5"/>
      <c r="W116" s="5" t="s">
        <v>17</v>
      </c>
      <c r="X116" s="5">
        <v>10</v>
      </c>
      <c r="Y116" s="5">
        <v>10</v>
      </c>
      <c r="Z116" s="5">
        <v>10</v>
      </c>
      <c r="AA116" s="5">
        <v>10</v>
      </c>
      <c r="AB116" s="5">
        <v>10</v>
      </c>
      <c r="AC116" s="5">
        <v>10</v>
      </c>
      <c r="AD116" s="5"/>
      <c r="AE116" s="6"/>
    </row>
    <row r="117" spans="2:31" x14ac:dyDescent="0.25">
      <c r="B117" s="5"/>
      <c r="C117" s="5" t="s">
        <v>40</v>
      </c>
      <c r="D117" s="5"/>
      <c r="E117" s="5"/>
      <c r="F117" s="5"/>
      <c r="G117" s="5"/>
      <c r="H117" s="5"/>
      <c r="I117" s="5"/>
      <c r="J117" s="6"/>
      <c r="K117" s="5"/>
      <c r="L117" s="5"/>
      <c r="M117" s="5" t="s">
        <v>48</v>
      </c>
      <c r="N117" s="5"/>
      <c r="O117" s="5"/>
      <c r="P117" s="5"/>
      <c r="Q117" s="5"/>
      <c r="R117" s="5"/>
      <c r="S117" s="5"/>
      <c r="T117" s="6"/>
      <c r="U117" s="5"/>
      <c r="V117" s="5"/>
      <c r="W117" s="5" t="s">
        <v>48</v>
      </c>
      <c r="X117" s="5"/>
      <c r="Y117" s="5"/>
      <c r="Z117" s="5"/>
      <c r="AA117" s="5"/>
      <c r="AB117" s="5"/>
      <c r="AC117" s="5"/>
      <c r="AD117" s="5"/>
      <c r="AE117" s="6"/>
    </row>
    <row r="118" spans="2:31" x14ac:dyDescent="0.25">
      <c r="B118" s="5"/>
      <c r="C118" s="5" t="s">
        <v>36</v>
      </c>
      <c r="D118" s="5"/>
      <c r="E118" s="5"/>
      <c r="F118" s="5"/>
      <c r="G118" s="5"/>
      <c r="H118" s="5"/>
      <c r="I118" s="5"/>
      <c r="J118" s="6"/>
      <c r="K118" s="5"/>
      <c r="L118" s="5"/>
      <c r="M118" s="5" t="s">
        <v>49</v>
      </c>
      <c r="N118" s="5"/>
      <c r="O118" s="5"/>
      <c r="P118" s="5"/>
      <c r="Q118" s="5"/>
      <c r="R118" s="5"/>
      <c r="S118" s="5"/>
      <c r="T118" s="6"/>
      <c r="U118" s="5"/>
      <c r="V118" s="5"/>
      <c r="W118" s="5" t="s">
        <v>49</v>
      </c>
      <c r="X118" s="5"/>
      <c r="Y118" s="5"/>
      <c r="Z118" s="5"/>
      <c r="AA118" s="5"/>
      <c r="AB118" s="5"/>
      <c r="AC118" s="5"/>
      <c r="AD118" s="5"/>
      <c r="AE118" s="6"/>
    </row>
    <row r="119" spans="2:31" x14ac:dyDescent="0.25">
      <c r="B119" s="5"/>
      <c r="C119" s="5" t="s">
        <v>25</v>
      </c>
      <c r="D119" s="5"/>
      <c r="E119" s="5"/>
      <c r="F119" s="5"/>
      <c r="G119" s="5"/>
      <c r="H119" s="5"/>
      <c r="I119" s="5"/>
      <c r="J119" s="6"/>
      <c r="K119" s="5"/>
      <c r="L119" s="5"/>
      <c r="M119" s="5" t="s">
        <v>25</v>
      </c>
      <c r="N119" s="5"/>
      <c r="O119" s="5"/>
      <c r="P119" s="5"/>
      <c r="Q119" s="5"/>
      <c r="R119" s="5"/>
      <c r="S119" s="5"/>
      <c r="T119" s="6"/>
      <c r="U119" s="5"/>
      <c r="V119" s="5"/>
      <c r="W119" s="5" t="s">
        <v>25</v>
      </c>
      <c r="X119" s="5"/>
      <c r="Y119" s="5"/>
      <c r="Z119" s="5"/>
      <c r="AA119" s="5"/>
      <c r="AB119" s="5"/>
      <c r="AC119" s="5"/>
      <c r="AD119" s="5"/>
      <c r="AE119" s="6"/>
    </row>
    <row r="120" spans="2:31" x14ac:dyDescent="0.25">
      <c r="B120" s="5"/>
      <c r="C120" s="5"/>
      <c r="D120" s="6"/>
      <c r="E120" s="6"/>
      <c r="F120" s="6"/>
      <c r="G120" s="6"/>
      <c r="H120" s="6"/>
      <c r="I120" s="6"/>
      <c r="J120" s="6"/>
      <c r="K120" s="5"/>
      <c r="L120" s="5"/>
      <c r="M120" s="5"/>
      <c r="N120" s="6"/>
      <c r="O120" s="6"/>
      <c r="P120" s="6"/>
      <c r="Q120" s="6"/>
      <c r="R120" s="6"/>
      <c r="S120" s="6"/>
      <c r="T120" s="6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2:31" x14ac:dyDescent="0.25">
      <c r="B121" s="5"/>
      <c r="C121" s="5"/>
      <c r="D121" s="6"/>
      <c r="E121" s="6"/>
      <c r="F121" s="6"/>
      <c r="G121" s="6"/>
      <c r="H121" s="6"/>
      <c r="I121" s="6"/>
      <c r="J121" s="6"/>
      <c r="K121" s="5"/>
      <c r="L121" s="5"/>
      <c r="M121" s="5"/>
      <c r="N121" s="6"/>
      <c r="O121" s="6"/>
      <c r="P121" s="6"/>
      <c r="Q121" s="6"/>
      <c r="R121" s="6"/>
      <c r="S121" s="6"/>
      <c r="T121" s="6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2:31" x14ac:dyDescent="0.25">
      <c r="B122" s="5"/>
      <c r="C122" s="5"/>
      <c r="D122" s="6"/>
      <c r="E122" s="6"/>
      <c r="F122" s="6"/>
      <c r="G122" s="6"/>
      <c r="H122" s="6"/>
      <c r="I122" s="6"/>
      <c r="J122" s="6"/>
      <c r="K122" s="5"/>
      <c r="L122" s="5"/>
      <c r="M122" s="5"/>
      <c r="N122" s="6"/>
      <c r="O122" s="6"/>
      <c r="P122" s="6"/>
      <c r="Q122" s="6"/>
      <c r="R122" s="6"/>
      <c r="S122" s="6"/>
      <c r="T122" s="6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2:31" x14ac:dyDescent="0.25">
      <c r="B123" s="5"/>
      <c r="C123" s="5"/>
      <c r="D123" s="6"/>
      <c r="E123" s="6"/>
      <c r="F123" s="6"/>
      <c r="G123" s="6"/>
      <c r="H123" s="6"/>
      <c r="I123" s="6"/>
      <c r="J123" s="6"/>
      <c r="K123" s="5"/>
      <c r="L123" s="5"/>
      <c r="M123" s="5"/>
      <c r="N123" s="6"/>
      <c r="O123" s="6"/>
      <c r="P123" s="6"/>
      <c r="Q123" s="6"/>
      <c r="R123" s="6"/>
      <c r="S123" s="6"/>
      <c r="T123" s="6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2019-05-09T12:42:00Z</dcterms:created>
  <dcterms:modified xsi:type="dcterms:W3CDTF">2020-10-21T21:44:44Z</dcterms:modified>
</cp:coreProperties>
</file>