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M36" i="1" s="1"/>
  <c r="K36" i="1"/>
  <c r="E35" i="1"/>
  <c r="D35" i="1"/>
  <c r="C35" i="1"/>
  <c r="L32" i="1"/>
  <c r="M32" i="1" s="1"/>
  <c r="K32" i="1"/>
  <c r="E32" i="1"/>
  <c r="D32" i="1"/>
  <c r="C32" i="1"/>
  <c r="L28" i="1"/>
  <c r="M28" i="1" s="1"/>
  <c r="K28" i="1"/>
  <c r="E28" i="1"/>
  <c r="D28" i="1"/>
  <c r="C28" i="1"/>
  <c r="L24" i="1"/>
  <c r="M24" i="1" s="1"/>
  <c r="K24" i="1"/>
  <c r="E24" i="1"/>
  <c r="D24" i="1"/>
  <c r="C24" i="1"/>
  <c r="M14" i="1"/>
  <c r="N14" i="1" s="1"/>
  <c r="L14" i="1"/>
  <c r="F14" i="1"/>
  <c r="E14" i="1"/>
  <c r="D14" i="1"/>
  <c r="E11" i="1"/>
  <c r="F11" i="1" s="1"/>
  <c r="D11" i="1"/>
  <c r="N10" i="1"/>
  <c r="M10" i="1"/>
  <c r="L10" i="1"/>
  <c r="C10" i="1"/>
  <c r="K9" i="1"/>
  <c r="C9" i="1"/>
  <c r="K8" i="1"/>
  <c r="C8" i="1"/>
  <c r="K7" i="1"/>
  <c r="C7" i="1"/>
  <c r="D7" i="1" s="1"/>
  <c r="K6" i="1"/>
  <c r="L6" i="1" s="1"/>
  <c r="C6" i="1"/>
  <c r="K5" i="1"/>
  <c r="C5" i="1"/>
  <c r="K4" i="1"/>
  <c r="M3" i="1" s="1"/>
  <c r="N3" i="1" s="1"/>
  <c r="C4" i="1"/>
  <c r="L3" i="1"/>
  <c r="K3" i="1"/>
  <c r="F3" i="1"/>
  <c r="E3" i="1"/>
  <c r="D3" i="1"/>
  <c r="C3" i="1"/>
  <c r="M6" i="1" l="1"/>
  <c r="N6" i="1" s="1"/>
  <c r="E7" i="1"/>
  <c r="F7" i="1" s="1"/>
</calcChain>
</file>

<file path=xl/sharedStrings.xml><?xml version="1.0" encoding="utf-8"?>
<sst xmlns="http://schemas.openxmlformats.org/spreadsheetml/2006/main" count="117" uniqueCount="44">
  <si>
    <t>37C</t>
  </si>
  <si>
    <t>no blocker</t>
  </si>
  <si>
    <t>24C</t>
  </si>
  <si>
    <t>Construct</t>
  </si>
  <si>
    <t>OD600 (5 times dilution)</t>
  </si>
  <si>
    <t>Real OD</t>
  </si>
  <si>
    <t>Average</t>
  </si>
  <si>
    <t>SD</t>
  </si>
  <si>
    <t>SEM</t>
  </si>
  <si>
    <t>OD600 (2 times dilution)</t>
  </si>
  <si>
    <t>WT-1</t>
  </si>
  <si>
    <t>WT-2</t>
  </si>
  <si>
    <t>WT-3</t>
  </si>
  <si>
    <t>WT-4</t>
  </si>
  <si>
    <t>IR-1</t>
  </si>
  <si>
    <t>IR-2</t>
  </si>
  <si>
    <t>IR-3</t>
  </si>
  <si>
    <t>IR-4</t>
  </si>
  <si>
    <t>DeltaC-1</t>
  </si>
  <si>
    <t>DeltaC -1</t>
  </si>
  <si>
    <t>DeltaC-2</t>
  </si>
  <si>
    <t>DeltaC -2</t>
  </si>
  <si>
    <t>DeltaC-3</t>
  </si>
  <si>
    <t>DeltaC -3</t>
  </si>
  <si>
    <t>DeltaC-4</t>
  </si>
  <si>
    <t>PQE-1</t>
  </si>
  <si>
    <t>PQE-2</t>
  </si>
  <si>
    <t>PQE-3</t>
  </si>
  <si>
    <t>PQE-4</t>
  </si>
  <si>
    <t>PQE-5</t>
  </si>
  <si>
    <t>with blocker</t>
  </si>
  <si>
    <t>pQE</t>
  </si>
  <si>
    <t>37C (no blocker) versus 37C (blocker)</t>
  </si>
  <si>
    <t>24C (no blocker) versus 24C (blocker)</t>
  </si>
  <si>
    <t>37C (blocker) versus 24C (blocker)</t>
  </si>
  <si>
    <t>Null Hypothesis</t>
  </si>
  <si>
    <t>Mean1-Mean2 =0</t>
  </si>
  <si>
    <t>Probability &gt;  t</t>
  </si>
  <si>
    <t>MthK FL</t>
  </si>
  <si>
    <t>MthK IR</t>
  </si>
  <si>
    <t>MthK DeltaC</t>
  </si>
  <si>
    <t>Empty vector</t>
  </si>
  <si>
    <t>Equal variance assumed</t>
  </si>
  <si>
    <t>Non equal variance assumed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</si>
</sst>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2" xfId="1" applyFill="1" applyBorder="1"/>
    <xf numFmtId="0" fontId="1" fillId="2" borderId="0" xfId="1" applyFill="1" applyBorder="1"/>
    <xf numFmtId="0" fontId="1" fillId="2" borderId="7" xfId="1" applyFill="1" applyBorder="1"/>
    <xf numFmtId="0" fontId="2" fillId="3" borderId="0" xfId="2" applyFill="1" applyBorder="1"/>
    <xf numFmtId="0" fontId="2" fillId="3" borderId="7" xfId="2" applyFill="1" applyBorder="1"/>
    <xf numFmtId="0" fontId="0" fillId="2" borderId="0" xfId="0" applyFill="1"/>
    <xf numFmtId="0" fontId="0" fillId="4" borderId="0" xfId="0" applyFill="1" applyBorder="1"/>
    <xf numFmtId="0" fontId="0" fillId="4" borderId="0" xfId="0" applyFill="1"/>
    <xf numFmtId="0" fontId="0" fillId="4" borderId="2" xfId="0" applyFill="1" applyBorder="1"/>
    <xf numFmtId="0" fontId="1" fillId="4" borderId="2" xfId="1" applyFill="1" applyBorder="1"/>
    <xf numFmtId="0" fontId="1" fillId="4" borderId="0" xfId="1" applyFill="1" applyBorder="1"/>
    <xf numFmtId="0" fontId="0" fillId="4" borderId="7" xfId="0" applyFill="1" applyBorder="1"/>
    <xf numFmtId="0" fontId="1" fillId="4" borderId="7" xfId="1" applyFill="1" applyBorder="1"/>
    <xf numFmtId="0" fontId="1" fillId="2" borderId="0" xfId="1" applyFill="1"/>
    <xf numFmtId="0" fontId="2" fillId="4" borderId="2" xfId="2" applyFill="1" applyBorder="1"/>
    <xf numFmtId="0" fontId="2" fillId="4" borderId="0" xfId="2" applyFill="1" applyBorder="1"/>
    <xf numFmtId="0" fontId="2" fillId="4" borderId="7" xfId="2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11" fontId="0" fillId="0" borderId="0" xfId="0" applyNumberFormat="1" applyBorder="1"/>
    <xf numFmtId="11" fontId="1" fillId="0" borderId="2" xfId="1" applyNumberFormat="1" applyFill="1" applyBorder="1"/>
    <xf numFmtId="0" fontId="1" fillId="0" borderId="2" xfId="1" applyFill="1" applyBorder="1"/>
    <xf numFmtId="0" fontId="0" fillId="5" borderId="6" xfId="0" applyFill="1" applyBorder="1"/>
    <xf numFmtId="11" fontId="0" fillId="5" borderId="7" xfId="0" applyNumberForma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14" xfId="0" applyFill="1" applyBorder="1"/>
    <xf numFmtId="0" fontId="1" fillId="5" borderId="15" xfId="1" applyFill="1" applyBorder="1"/>
    <xf numFmtId="0" fontId="0" fillId="5" borderId="15" xfId="0" applyFill="1" applyBorder="1"/>
    <xf numFmtId="0" fontId="0" fillId="5" borderId="16" xfId="0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A28" workbookViewId="0">
      <selection activeCell="P56" sqref="P56"/>
    </sheetView>
  </sheetViews>
  <sheetFormatPr defaultRowHeight="15" x14ac:dyDescent="0.25"/>
  <sheetData>
    <row r="1" spans="1:14" x14ac:dyDescent="0.25">
      <c r="A1" s="1" t="s">
        <v>0</v>
      </c>
      <c r="B1" s="2" t="s">
        <v>1</v>
      </c>
      <c r="C1" s="2"/>
      <c r="D1" s="2"/>
      <c r="E1" s="2"/>
      <c r="F1" s="3"/>
      <c r="I1" s="4" t="s">
        <v>2</v>
      </c>
      <c r="J1" s="5" t="s">
        <v>1</v>
      </c>
      <c r="K1" s="5"/>
      <c r="L1" s="5"/>
      <c r="M1" s="5"/>
      <c r="N1" s="6"/>
    </row>
    <row r="2" spans="1:14" x14ac:dyDescent="0.25">
      <c r="A2" s="7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9" t="s">
        <v>8</v>
      </c>
      <c r="I2" s="10" t="s">
        <v>3</v>
      </c>
      <c r="J2" s="11" t="s">
        <v>9</v>
      </c>
      <c r="K2" s="11" t="s">
        <v>5</v>
      </c>
      <c r="L2" s="11" t="s">
        <v>6</v>
      </c>
      <c r="M2" s="11" t="s">
        <v>7</v>
      </c>
      <c r="N2" s="12" t="s">
        <v>8</v>
      </c>
    </row>
    <row r="3" spans="1:14" x14ac:dyDescent="0.25">
      <c r="A3" s="1" t="s">
        <v>10</v>
      </c>
      <c r="B3" s="2">
        <v>0.23699999999999999</v>
      </c>
      <c r="C3" s="2">
        <f>B3*5</f>
        <v>1.1850000000000001</v>
      </c>
      <c r="D3" s="2">
        <f>AVERAGE(C3:C6)</f>
        <v>1.27125</v>
      </c>
      <c r="E3" s="2">
        <f>_xlfn.STDEV.S(C3:C6)</f>
        <v>0.1581863352716239</v>
      </c>
      <c r="F3" s="3">
        <f>E3/SQRT(4)</f>
        <v>7.9093167635811951E-2</v>
      </c>
      <c r="I3" s="4" t="s">
        <v>10</v>
      </c>
      <c r="J3" s="5">
        <v>0.41799999999999998</v>
      </c>
      <c r="K3" s="5">
        <f>J3*2</f>
        <v>0.83599999999999997</v>
      </c>
      <c r="L3" s="5">
        <f>AVERAGE(K3:K5)</f>
        <v>0.94800000000000006</v>
      </c>
      <c r="M3" s="5">
        <f>_xlfn.STDEV.S(K3:K5)</f>
        <v>9.750897394599127E-2</v>
      </c>
      <c r="N3" s="6">
        <f>M3/SQRT(3)</f>
        <v>5.6296832356122269E-2</v>
      </c>
    </row>
    <row r="4" spans="1:14" x14ac:dyDescent="0.25">
      <c r="A4" s="7" t="s">
        <v>11</v>
      </c>
      <c r="B4" s="8">
        <v>0.246</v>
      </c>
      <c r="C4" s="8">
        <f t="shared" ref="C4:C10" si="0">B4*5</f>
        <v>1.23</v>
      </c>
      <c r="D4" s="8"/>
      <c r="E4" s="8"/>
      <c r="F4" s="9"/>
      <c r="I4" s="10" t="s">
        <v>11</v>
      </c>
      <c r="J4" s="11">
        <v>0.50700000000000001</v>
      </c>
      <c r="K4" s="11">
        <f t="shared" ref="K4:K9" si="1">J4*2</f>
        <v>1.014</v>
      </c>
      <c r="L4" s="11"/>
      <c r="M4" s="11"/>
      <c r="N4" s="12"/>
    </row>
    <row r="5" spans="1:14" x14ac:dyDescent="0.25">
      <c r="A5" s="7" t="s">
        <v>12</v>
      </c>
      <c r="B5" s="8">
        <v>0.30099999999999999</v>
      </c>
      <c r="C5" s="8">
        <f t="shared" si="0"/>
        <v>1.5049999999999999</v>
      </c>
      <c r="D5" s="8"/>
      <c r="E5" s="8"/>
      <c r="F5" s="9"/>
      <c r="I5" s="13" t="s">
        <v>12</v>
      </c>
      <c r="J5" s="14">
        <v>0.497</v>
      </c>
      <c r="K5" s="14">
        <f t="shared" si="1"/>
        <v>0.99399999999999999</v>
      </c>
      <c r="L5" s="14"/>
      <c r="M5" s="14"/>
      <c r="N5" s="15"/>
    </row>
    <row r="6" spans="1:14" x14ac:dyDescent="0.25">
      <c r="A6" s="16" t="s">
        <v>13</v>
      </c>
      <c r="B6" s="17">
        <v>0.23300000000000001</v>
      </c>
      <c r="C6" s="17">
        <f t="shared" si="0"/>
        <v>1.165</v>
      </c>
      <c r="D6" s="17"/>
      <c r="E6" s="17"/>
      <c r="F6" s="18"/>
      <c r="I6" s="4" t="s">
        <v>14</v>
      </c>
      <c r="J6" s="5">
        <v>0.42599999999999999</v>
      </c>
      <c r="K6" s="5">
        <f t="shared" si="1"/>
        <v>0.85199999999999998</v>
      </c>
      <c r="L6" s="5">
        <f>AVERAGE(K6:K9)</f>
        <v>1.0465</v>
      </c>
      <c r="M6" s="5">
        <f>_xlfn.STDEV.S(K6:K9)</f>
        <v>0.18236501857538404</v>
      </c>
      <c r="N6" s="6">
        <f>M6/SQRT(4)</f>
        <v>9.1182509287692018E-2</v>
      </c>
    </row>
    <row r="7" spans="1:14" x14ac:dyDescent="0.25">
      <c r="A7" s="1" t="s">
        <v>14</v>
      </c>
      <c r="B7" s="2">
        <v>0.32600000000000001</v>
      </c>
      <c r="C7" s="2">
        <f t="shared" si="0"/>
        <v>1.6300000000000001</v>
      </c>
      <c r="D7" s="2">
        <f>AVERAGE(C7:C10)</f>
        <v>1.7975000000000003</v>
      </c>
      <c r="E7" s="2">
        <f>_xlfn.STDEV.S(C7:C10)</f>
        <v>0.35600795871253477</v>
      </c>
      <c r="F7" s="3">
        <f>E7/SQRT(4)</f>
        <v>0.17800397935626738</v>
      </c>
      <c r="I7" s="10" t="s">
        <v>15</v>
      </c>
      <c r="J7" s="11">
        <v>0.46500000000000002</v>
      </c>
      <c r="K7" s="11">
        <f t="shared" si="1"/>
        <v>0.93</v>
      </c>
      <c r="L7" s="11"/>
      <c r="M7" s="11"/>
      <c r="N7" s="12"/>
    </row>
    <row r="8" spans="1:14" x14ac:dyDescent="0.25">
      <c r="A8" s="7" t="s">
        <v>15</v>
      </c>
      <c r="B8" s="8">
        <v>0.31</v>
      </c>
      <c r="C8" s="8">
        <f t="shared" si="0"/>
        <v>1.55</v>
      </c>
      <c r="D8" s="8"/>
      <c r="E8" s="8"/>
      <c r="F8" s="9"/>
      <c r="I8" s="10" t="s">
        <v>16</v>
      </c>
      <c r="J8" s="11">
        <v>0.60199999999999998</v>
      </c>
      <c r="K8" s="11">
        <f t="shared" si="1"/>
        <v>1.204</v>
      </c>
      <c r="L8" s="11"/>
      <c r="M8" s="11"/>
      <c r="N8" s="12"/>
    </row>
    <row r="9" spans="1:14" x14ac:dyDescent="0.25">
      <c r="A9" s="7" t="s">
        <v>16</v>
      </c>
      <c r="B9" s="8">
        <v>0.46500000000000002</v>
      </c>
      <c r="C9" s="8">
        <f t="shared" si="0"/>
        <v>2.3250000000000002</v>
      </c>
      <c r="D9" s="8"/>
      <c r="E9" s="8"/>
      <c r="F9" s="9"/>
      <c r="I9" s="13" t="s">
        <v>17</v>
      </c>
      <c r="J9" s="14">
        <v>0.6</v>
      </c>
      <c r="K9" s="14">
        <f t="shared" si="1"/>
        <v>1.2</v>
      </c>
      <c r="L9" s="14"/>
      <c r="M9" s="14"/>
      <c r="N9" s="15"/>
    </row>
    <row r="10" spans="1:14" x14ac:dyDescent="0.25">
      <c r="A10" s="16" t="s">
        <v>17</v>
      </c>
      <c r="B10" s="17">
        <v>0.33700000000000002</v>
      </c>
      <c r="C10" s="17">
        <f t="shared" si="0"/>
        <v>1.6850000000000001</v>
      </c>
      <c r="D10" s="17"/>
      <c r="E10" s="17"/>
      <c r="F10" s="18"/>
      <c r="I10" s="4" t="s">
        <v>18</v>
      </c>
      <c r="J10" s="5"/>
      <c r="K10" s="5">
        <v>0.42499999999999999</v>
      </c>
      <c r="L10" s="5">
        <f>AVERAGE(K10:K13)</f>
        <v>0.40974999999999995</v>
      </c>
      <c r="M10" s="5">
        <f>_xlfn.STDEV.S(K10:K13)</f>
        <v>2.0854655755170502E-2</v>
      </c>
      <c r="N10" s="6">
        <f>M10/SQRT(4)</f>
        <v>1.0427327877585251E-2</v>
      </c>
    </row>
    <row r="11" spans="1:14" x14ac:dyDescent="0.25">
      <c r="A11" s="1" t="s">
        <v>19</v>
      </c>
      <c r="B11" s="2"/>
      <c r="C11" s="19">
        <v>0.35899999999999999</v>
      </c>
      <c r="D11" s="2">
        <f>AVERAGE(C11:C13)</f>
        <v>0.316</v>
      </c>
      <c r="E11" s="2">
        <f>_xlfn.STDEV.S(C11:C13)</f>
        <v>4.25088226136646E-2</v>
      </c>
      <c r="F11" s="3">
        <f>E11/SQRT(3)</f>
        <v>2.4542480178933308E-2</v>
      </c>
      <c r="I11" s="10" t="s">
        <v>20</v>
      </c>
      <c r="J11" s="11"/>
      <c r="K11" s="11">
        <v>0.43</v>
      </c>
      <c r="L11" s="11"/>
      <c r="M11" s="11"/>
      <c r="N11" s="12"/>
    </row>
    <row r="12" spans="1:14" x14ac:dyDescent="0.25">
      <c r="A12" s="7" t="s">
        <v>21</v>
      </c>
      <c r="B12" s="8"/>
      <c r="C12" s="20">
        <v>0.27400000000000002</v>
      </c>
      <c r="D12" s="8"/>
      <c r="E12" s="8"/>
      <c r="F12" s="9"/>
      <c r="I12" s="10" t="s">
        <v>22</v>
      </c>
      <c r="J12" s="11"/>
      <c r="K12" s="11">
        <v>0.39600000000000002</v>
      </c>
      <c r="L12" s="11"/>
      <c r="M12" s="11"/>
      <c r="N12" s="12"/>
    </row>
    <row r="13" spans="1:14" x14ac:dyDescent="0.25">
      <c r="A13" s="16" t="s">
        <v>23</v>
      </c>
      <c r="B13" s="17"/>
      <c r="C13" s="21">
        <v>0.315</v>
      </c>
      <c r="D13" s="17"/>
      <c r="E13" s="17"/>
      <c r="F13" s="18"/>
      <c r="I13" s="13" t="s">
        <v>24</v>
      </c>
      <c r="J13" s="14"/>
      <c r="K13" s="14">
        <v>0.38800000000000001</v>
      </c>
      <c r="L13" s="14"/>
      <c r="M13" s="14"/>
      <c r="N13" s="15"/>
    </row>
    <row r="14" spans="1:14" x14ac:dyDescent="0.25">
      <c r="A14" s="7" t="s">
        <v>25</v>
      </c>
      <c r="B14" s="8"/>
      <c r="C14" s="20">
        <v>0.17599999999999999</v>
      </c>
      <c r="D14" s="8">
        <f>AVERAGE(C14:C16)</f>
        <v>0.22833333333333336</v>
      </c>
      <c r="E14" s="8">
        <f>_xlfn.STDEV.S(C14:C16)</f>
        <v>7.0882531933709442E-2</v>
      </c>
      <c r="F14" s="9">
        <f>E14/SQRT(3)</f>
        <v>4.0924048892769391E-2</v>
      </c>
      <c r="I14" s="10" t="s">
        <v>25</v>
      </c>
      <c r="J14" s="11"/>
      <c r="K14" s="22">
        <v>0.33400000000000002</v>
      </c>
      <c r="L14" s="11">
        <f>AVERAGE(K14:K18)</f>
        <v>0.36120000000000002</v>
      </c>
      <c r="M14" s="11">
        <f>_xlfn.STDEV.S(K14:K18)</f>
        <v>6.777315102605154E-2</v>
      </c>
      <c r="N14" s="12">
        <f>M14/SQRT(5)</f>
        <v>3.030907454872217E-2</v>
      </c>
    </row>
    <row r="15" spans="1:14" x14ac:dyDescent="0.25">
      <c r="A15" s="7" t="s">
        <v>26</v>
      </c>
      <c r="B15" s="8"/>
      <c r="C15" s="20">
        <v>0.2</v>
      </c>
      <c r="D15" s="8"/>
      <c r="E15" s="8"/>
      <c r="F15" s="9"/>
      <c r="I15" s="10" t="s">
        <v>26</v>
      </c>
      <c r="J15" s="11"/>
      <c r="K15" s="22">
        <v>0.35799999999999998</v>
      </c>
      <c r="L15" s="11"/>
      <c r="M15" s="11"/>
      <c r="N15" s="12"/>
    </row>
    <row r="16" spans="1:14" x14ac:dyDescent="0.25">
      <c r="A16" s="16" t="s">
        <v>27</v>
      </c>
      <c r="B16" s="17"/>
      <c r="C16" s="21">
        <v>0.309</v>
      </c>
      <c r="D16" s="17"/>
      <c r="E16" s="17"/>
      <c r="F16" s="18"/>
      <c r="I16" s="10" t="s">
        <v>27</v>
      </c>
      <c r="J16" s="11"/>
      <c r="K16" s="22">
        <v>0.34</v>
      </c>
      <c r="L16" s="11"/>
      <c r="M16" s="11"/>
      <c r="N16" s="12"/>
    </row>
    <row r="17" spans="1:14" x14ac:dyDescent="0.25">
      <c r="I17" s="10" t="s">
        <v>28</v>
      </c>
      <c r="J17" s="11"/>
      <c r="K17" s="22">
        <v>0.47599999999999998</v>
      </c>
      <c r="L17" s="11"/>
      <c r="M17" s="11"/>
      <c r="N17" s="12"/>
    </row>
    <row r="18" spans="1:14" x14ac:dyDescent="0.25">
      <c r="I18" s="13" t="s">
        <v>29</v>
      </c>
      <c r="J18" s="14"/>
      <c r="K18" s="23">
        <v>0.29799999999999999</v>
      </c>
      <c r="L18" s="14"/>
      <c r="M18" s="14"/>
      <c r="N18" s="15"/>
    </row>
    <row r="22" spans="1:14" x14ac:dyDescent="0.25">
      <c r="A22" s="8" t="s">
        <v>0</v>
      </c>
      <c r="B22" s="8" t="s">
        <v>30</v>
      </c>
      <c r="C22" s="8"/>
      <c r="D22" s="8"/>
      <c r="E22" s="24"/>
      <c r="I22" s="25" t="s">
        <v>2</v>
      </c>
      <c r="J22" s="25" t="s">
        <v>30</v>
      </c>
      <c r="K22" s="25"/>
      <c r="L22" s="25"/>
      <c r="M22" s="26"/>
    </row>
    <row r="23" spans="1:14" x14ac:dyDescent="0.25">
      <c r="A23" s="8" t="s">
        <v>3</v>
      </c>
      <c r="B23" s="8" t="s">
        <v>5</v>
      </c>
      <c r="C23" s="8" t="s">
        <v>6</v>
      </c>
      <c r="D23" s="8" t="s">
        <v>7</v>
      </c>
      <c r="E23" s="8" t="s">
        <v>8</v>
      </c>
      <c r="I23" s="25" t="s">
        <v>3</v>
      </c>
      <c r="J23" s="25" t="s">
        <v>5</v>
      </c>
      <c r="K23" s="25" t="s">
        <v>6</v>
      </c>
      <c r="L23" s="25" t="s">
        <v>7</v>
      </c>
      <c r="M23" s="25" t="s">
        <v>8</v>
      </c>
    </row>
    <row r="24" spans="1:14" x14ac:dyDescent="0.25">
      <c r="A24" s="2" t="s">
        <v>10</v>
      </c>
      <c r="B24" s="19">
        <v>0.23</v>
      </c>
      <c r="C24" s="2">
        <f>AVERAGE(B24:B27)</f>
        <v>0.40274999999999994</v>
      </c>
      <c r="D24" s="2">
        <f>_xlfn.STDEV.S(B24:B27)</f>
        <v>0.15371266484364068</v>
      </c>
      <c r="E24" s="2">
        <f>D24/SQRT(4)</f>
        <v>7.6856332421820342E-2</v>
      </c>
      <c r="I24" s="27" t="s">
        <v>10</v>
      </c>
      <c r="J24" s="28">
        <v>0.52100000000000002</v>
      </c>
      <c r="K24" s="27">
        <f>AVERAGE(J24:J27)</f>
        <v>0.53774999999999995</v>
      </c>
      <c r="L24" s="27">
        <f>_xlfn.STDEV.S(J24:J27)</f>
        <v>2.867490191787932E-2</v>
      </c>
      <c r="M24" s="27">
        <f>L24/SQRT(4)</f>
        <v>1.433745095893966E-2</v>
      </c>
    </row>
    <row r="25" spans="1:14" x14ac:dyDescent="0.25">
      <c r="A25" s="8" t="s">
        <v>11</v>
      </c>
      <c r="B25" s="20">
        <v>0.35499999999999998</v>
      </c>
      <c r="C25" s="8"/>
      <c r="D25" s="8"/>
      <c r="E25" s="8"/>
      <c r="I25" s="25" t="s">
        <v>11</v>
      </c>
      <c r="J25" s="29">
        <v>0.50700000000000001</v>
      </c>
      <c r="K25" s="25"/>
      <c r="L25" s="25"/>
      <c r="M25" s="25"/>
    </row>
    <row r="26" spans="1:14" x14ac:dyDescent="0.25">
      <c r="A26" s="8" t="s">
        <v>12</v>
      </c>
      <c r="B26" s="20">
        <v>0.42799999999999999</v>
      </c>
      <c r="C26" s="8"/>
      <c r="D26" s="8"/>
      <c r="E26" s="8"/>
      <c r="I26" s="25" t="s">
        <v>12</v>
      </c>
      <c r="J26" s="29">
        <v>0.56899999999999995</v>
      </c>
      <c r="K26" s="25"/>
      <c r="L26" s="25"/>
      <c r="M26" s="25"/>
    </row>
    <row r="27" spans="1:14" x14ac:dyDescent="0.25">
      <c r="A27" s="17" t="s">
        <v>13</v>
      </c>
      <c r="B27" s="21">
        <v>0.59799999999999998</v>
      </c>
      <c r="C27" s="17"/>
      <c r="D27" s="17"/>
      <c r="E27" s="17"/>
      <c r="I27" s="30" t="s">
        <v>13</v>
      </c>
      <c r="J27" s="31">
        <v>0.55400000000000005</v>
      </c>
      <c r="K27" s="30"/>
      <c r="L27" s="30"/>
      <c r="M27" s="30"/>
    </row>
    <row r="28" spans="1:14" x14ac:dyDescent="0.25">
      <c r="A28" s="2" t="s">
        <v>14</v>
      </c>
      <c r="B28" s="19">
        <v>0.32800000000000001</v>
      </c>
      <c r="C28" s="2">
        <f>AVERAGE(B28:B31)</f>
        <v>0.39074999999999999</v>
      </c>
      <c r="D28" s="2">
        <f>_xlfn.STDEV.S(B28:B31)</f>
        <v>5.2885883434681015E-2</v>
      </c>
      <c r="E28" s="2">
        <f>D28/SQRT(4)</f>
        <v>2.6442941717340507E-2</v>
      </c>
      <c r="I28" s="27" t="s">
        <v>14</v>
      </c>
      <c r="J28" s="28">
        <v>0.54800000000000004</v>
      </c>
      <c r="K28" s="27">
        <f>AVERAGE(J28:J31)</f>
        <v>0.59550000000000003</v>
      </c>
      <c r="L28" s="27">
        <f>_xlfn.STDEV.S(J28:J31)</f>
        <v>5.0533817060129799E-2</v>
      </c>
      <c r="M28" s="27">
        <f>L28/SQRT(4)</f>
        <v>2.5266908530064899E-2</v>
      </c>
    </row>
    <row r="29" spans="1:14" x14ac:dyDescent="0.25">
      <c r="A29" s="8" t="s">
        <v>15</v>
      </c>
      <c r="B29" s="20">
        <v>0.374</v>
      </c>
      <c r="C29" s="8"/>
      <c r="D29" s="8"/>
      <c r="E29" s="8"/>
      <c r="I29" s="25" t="s">
        <v>15</v>
      </c>
      <c r="J29" s="29">
        <v>0.621</v>
      </c>
      <c r="K29" s="25"/>
      <c r="L29" s="25"/>
      <c r="M29" s="25"/>
    </row>
    <row r="30" spans="1:14" x14ac:dyDescent="0.25">
      <c r="A30" s="8" t="s">
        <v>16</v>
      </c>
      <c r="B30" s="20">
        <v>0.40799999999999997</v>
      </c>
      <c r="C30" s="8"/>
      <c r="D30" s="8"/>
      <c r="E30" s="8"/>
      <c r="I30" s="25" t="s">
        <v>16</v>
      </c>
      <c r="J30" s="29">
        <v>0.55900000000000005</v>
      </c>
      <c r="K30" s="25"/>
      <c r="L30" s="25"/>
      <c r="M30" s="25"/>
    </row>
    <row r="31" spans="1:14" x14ac:dyDescent="0.25">
      <c r="A31" s="17" t="s">
        <v>17</v>
      </c>
      <c r="B31" s="21">
        <v>0.45300000000000001</v>
      </c>
      <c r="C31" s="17"/>
      <c r="D31" s="17"/>
      <c r="E31" s="17"/>
      <c r="I31" s="30" t="s">
        <v>17</v>
      </c>
      <c r="J31" s="31">
        <v>0.65400000000000003</v>
      </c>
      <c r="K31" s="30"/>
      <c r="L31" s="30"/>
      <c r="M31" s="30"/>
    </row>
    <row r="32" spans="1:14" x14ac:dyDescent="0.25">
      <c r="A32" s="1" t="s">
        <v>19</v>
      </c>
      <c r="B32" s="19">
        <v>0.34</v>
      </c>
      <c r="C32" s="2">
        <f>AVERAGE(B32:B34)</f>
        <v>0.35566666666666674</v>
      </c>
      <c r="D32" s="2">
        <f>_xlfn.STDEV.S(B32:B34)</f>
        <v>1.4640127503998483E-2</v>
      </c>
      <c r="E32" s="2">
        <f>D32/SQRT(3)</f>
        <v>8.4524815554039689E-3</v>
      </c>
      <c r="I32" s="27" t="s">
        <v>18</v>
      </c>
      <c r="J32" s="28">
        <v>0.57699999999999996</v>
      </c>
      <c r="K32" s="27">
        <f>AVERAGE(J32:J35)</f>
        <v>0.48224999999999996</v>
      </c>
      <c r="L32" s="27">
        <f>_xlfn.STDEV.S(J32:J35)</f>
        <v>7.434323551384292E-2</v>
      </c>
      <c r="M32" s="27">
        <f>L32/SQRT(4)</f>
        <v>3.717161775692146E-2</v>
      </c>
    </row>
    <row r="33" spans="1:19" x14ac:dyDescent="0.25">
      <c r="A33" s="7" t="s">
        <v>21</v>
      </c>
      <c r="B33" s="20">
        <v>0.36899999999999999</v>
      </c>
      <c r="C33" s="8"/>
      <c r="D33" s="8"/>
      <c r="E33" s="8"/>
      <c r="I33" s="25" t="s">
        <v>20</v>
      </c>
      <c r="J33" s="29">
        <v>0.42599999999999999</v>
      </c>
      <c r="K33" s="25"/>
      <c r="L33" s="25"/>
      <c r="M33" s="25"/>
    </row>
    <row r="34" spans="1:19" x14ac:dyDescent="0.25">
      <c r="A34" s="16" t="s">
        <v>23</v>
      </c>
      <c r="B34" s="21">
        <v>0.35799999999999998</v>
      </c>
      <c r="C34" s="17"/>
      <c r="D34" s="17"/>
      <c r="E34" s="17"/>
      <c r="I34" s="25" t="s">
        <v>22</v>
      </c>
      <c r="J34" s="29">
        <v>0.50600000000000001</v>
      </c>
      <c r="K34" s="25"/>
      <c r="L34" s="25"/>
      <c r="M34" s="25"/>
    </row>
    <row r="35" spans="1:19" x14ac:dyDescent="0.25">
      <c r="A35" s="7" t="s">
        <v>25</v>
      </c>
      <c r="B35" s="32">
        <v>0.29099999999999998</v>
      </c>
      <c r="C35" s="24">
        <f>AVERAGE(B35:B37)</f>
        <v>0.25299999999999995</v>
      </c>
      <c r="D35" s="24">
        <f>_xlfn.STDEV.S(B35:B37)</f>
        <v>4.453088815642478E-2</v>
      </c>
      <c r="E35" s="24">
        <f>D35/SQRT(3)</f>
        <v>2.5709920264364965E-2</v>
      </c>
      <c r="I35" s="30" t="s">
        <v>24</v>
      </c>
      <c r="J35" s="31">
        <v>0.42</v>
      </c>
      <c r="K35" s="30"/>
      <c r="L35" s="30"/>
      <c r="M35" s="30"/>
    </row>
    <row r="36" spans="1:19" x14ac:dyDescent="0.25">
      <c r="A36" s="7" t="s">
        <v>26</v>
      </c>
      <c r="B36" s="32">
        <v>0.26400000000000001</v>
      </c>
      <c r="C36" s="24"/>
      <c r="D36" s="24"/>
      <c r="E36" s="24"/>
      <c r="I36" s="27" t="s">
        <v>31</v>
      </c>
      <c r="J36" s="33">
        <v>0.26300000000000001</v>
      </c>
      <c r="K36" s="27">
        <f>AVERAGE(J36:J40)</f>
        <v>0.31720000000000004</v>
      </c>
      <c r="L36" s="27">
        <f>_xlfn.STDEV.S(J36:J40)</f>
        <v>6.0280179163635456E-2</v>
      </c>
      <c r="M36" s="27">
        <f>L36/SQRT(5)</f>
        <v>2.6958115661151059E-2</v>
      </c>
    </row>
    <row r="37" spans="1:19" x14ac:dyDescent="0.25">
      <c r="A37" s="7" t="s">
        <v>27</v>
      </c>
      <c r="B37" s="32">
        <v>0.20399999999999999</v>
      </c>
      <c r="C37" s="24"/>
      <c r="D37" s="24"/>
      <c r="E37" s="24"/>
      <c r="I37" s="25"/>
      <c r="J37" s="34">
        <v>0.27</v>
      </c>
      <c r="K37" s="25"/>
      <c r="L37" s="25"/>
      <c r="M37" s="25"/>
    </row>
    <row r="38" spans="1:19" x14ac:dyDescent="0.25">
      <c r="I38" s="25"/>
      <c r="J38" s="34">
        <v>0.35</v>
      </c>
      <c r="K38" s="25"/>
      <c r="L38" s="25"/>
      <c r="M38" s="25"/>
    </row>
    <row r="39" spans="1:19" x14ac:dyDescent="0.25">
      <c r="I39" s="25"/>
      <c r="J39" s="34">
        <v>0.40600000000000003</v>
      </c>
      <c r="K39" s="25"/>
      <c r="L39" s="25"/>
      <c r="M39" s="25"/>
    </row>
    <row r="40" spans="1:19" x14ac:dyDescent="0.25">
      <c r="I40" s="30"/>
      <c r="J40" s="35">
        <v>0.29699999999999999</v>
      </c>
      <c r="K40" s="30"/>
      <c r="L40" s="30"/>
      <c r="M40" s="30"/>
    </row>
    <row r="45" spans="1:19" ht="15.75" thickBot="1" x14ac:dyDescent="0.3"/>
    <row r="46" spans="1:19" ht="15.75" thickTop="1" x14ac:dyDescent="0.25">
      <c r="A46" s="36" t="s">
        <v>32</v>
      </c>
      <c r="B46" s="37"/>
      <c r="C46" s="37"/>
      <c r="D46" s="37"/>
      <c r="E46" s="38"/>
      <c r="H46" s="39" t="s">
        <v>33</v>
      </c>
      <c r="I46" s="40"/>
      <c r="J46" s="40"/>
      <c r="K46" s="40"/>
      <c r="L46" s="41"/>
      <c r="O46" s="39" t="s">
        <v>34</v>
      </c>
      <c r="P46" s="40"/>
      <c r="Q46" s="40"/>
      <c r="R46" s="40"/>
      <c r="S46" s="41"/>
    </row>
    <row r="47" spans="1:19" x14ac:dyDescent="0.25">
      <c r="A47" s="42" t="s">
        <v>35</v>
      </c>
      <c r="B47" s="43" t="s">
        <v>36</v>
      </c>
      <c r="C47" s="43"/>
      <c r="D47" s="43"/>
      <c r="E47" s="44"/>
      <c r="H47" s="45" t="s">
        <v>35</v>
      </c>
      <c r="I47" s="43" t="s">
        <v>36</v>
      </c>
      <c r="J47" s="43"/>
      <c r="K47" s="43"/>
      <c r="L47" s="46"/>
      <c r="O47" s="45" t="s">
        <v>35</v>
      </c>
      <c r="P47" s="43" t="s">
        <v>36</v>
      </c>
      <c r="Q47" s="43"/>
      <c r="R47" s="43"/>
      <c r="S47" s="46"/>
    </row>
    <row r="48" spans="1:19" x14ac:dyDescent="0.25">
      <c r="A48" s="42"/>
      <c r="B48" s="43"/>
      <c r="C48" s="43"/>
      <c r="D48" s="43"/>
      <c r="E48" s="44"/>
      <c r="H48" s="45"/>
      <c r="I48" s="43"/>
      <c r="J48" s="43"/>
      <c r="K48" s="43"/>
      <c r="L48" s="46"/>
      <c r="O48" s="45"/>
      <c r="P48" s="43"/>
      <c r="Q48" s="43"/>
      <c r="R48" s="43"/>
      <c r="S48" s="46"/>
    </row>
    <row r="49" spans="1:19" x14ac:dyDescent="0.25">
      <c r="A49" s="42" t="s">
        <v>37</v>
      </c>
      <c r="B49" s="43" t="s">
        <v>38</v>
      </c>
      <c r="C49" s="43" t="s">
        <v>39</v>
      </c>
      <c r="D49" s="43" t="s">
        <v>40</v>
      </c>
      <c r="E49" s="44" t="s">
        <v>41</v>
      </c>
      <c r="H49" s="45" t="s">
        <v>37</v>
      </c>
      <c r="I49" s="43" t="s">
        <v>38</v>
      </c>
      <c r="J49" s="43" t="s">
        <v>39</v>
      </c>
      <c r="K49" s="43" t="s">
        <v>40</v>
      </c>
      <c r="L49" s="46" t="s">
        <v>41</v>
      </c>
      <c r="O49" s="45" t="s">
        <v>37</v>
      </c>
      <c r="P49" s="43" t="s">
        <v>38</v>
      </c>
      <c r="Q49" s="43" t="s">
        <v>39</v>
      </c>
      <c r="R49" s="43" t="s">
        <v>40</v>
      </c>
      <c r="S49" s="46" t="s">
        <v>41</v>
      </c>
    </row>
    <row r="50" spans="1:19" x14ac:dyDescent="0.25">
      <c r="A50" s="42" t="s">
        <v>42</v>
      </c>
      <c r="B50" s="47">
        <v>2.2200599999999999E-4</v>
      </c>
      <c r="C50" s="47">
        <v>2.3126900000000001E-4</v>
      </c>
      <c r="D50" s="43">
        <v>0.20119999999999999</v>
      </c>
      <c r="E50" s="44">
        <v>0.63666</v>
      </c>
      <c r="H50" s="45" t="s">
        <v>42</v>
      </c>
      <c r="I50" s="48">
        <v>4.4029300000000002E-4</v>
      </c>
      <c r="J50" s="49">
        <v>3.1099999999999999E-3</v>
      </c>
      <c r="K50" s="43">
        <v>0.10947</v>
      </c>
      <c r="L50" s="46">
        <v>0.42163</v>
      </c>
      <c r="O50" s="45" t="s">
        <v>42</v>
      </c>
      <c r="P50" s="48">
        <v>0.13496</v>
      </c>
      <c r="Q50" s="49">
        <v>3.1099999999999999E-3</v>
      </c>
      <c r="R50" s="43">
        <v>3.6179999999999997E-2</v>
      </c>
      <c r="S50" s="46">
        <v>0.16447999999999999</v>
      </c>
    </row>
    <row r="51" spans="1:19" ht="15.75" thickBot="1" x14ac:dyDescent="0.3">
      <c r="A51" s="50" t="s">
        <v>43</v>
      </c>
      <c r="B51" s="51">
        <v>2.22914E-4</v>
      </c>
      <c r="C51" s="52">
        <v>3.7299999999999998E-3</v>
      </c>
      <c r="D51" s="52">
        <v>0.24263999999999999</v>
      </c>
      <c r="E51" s="53">
        <v>0.64139999999999997</v>
      </c>
      <c r="H51" s="54" t="s">
        <v>43</v>
      </c>
      <c r="I51" s="55">
        <v>1.388E-2</v>
      </c>
      <c r="J51" s="55">
        <v>1.261E-2</v>
      </c>
      <c r="K51" s="56">
        <v>0.14445</v>
      </c>
      <c r="L51" s="57">
        <v>0.42403999999999997</v>
      </c>
      <c r="O51" s="54" t="s">
        <v>43</v>
      </c>
      <c r="P51" s="55">
        <v>0.17669000000000001</v>
      </c>
      <c r="Q51" s="55">
        <v>1.261E-2</v>
      </c>
      <c r="R51" s="56">
        <v>3.9039999999999998E-2</v>
      </c>
      <c r="S51" s="57">
        <v>0.14013</v>
      </c>
    </row>
    <row r="52" spans="1:1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2020-10-13T18:31:37Z</dcterms:modified>
</cp:coreProperties>
</file>