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Kelsi papers and unfinished projects\Simultaneous mass mutagenesis paper\Final submission\Full submission\Revisions\Final resubmission files\Source Data Files\"/>
    </mc:Choice>
  </mc:AlternateContent>
  <xr:revisionPtr revIDLastSave="0" documentId="8_{6DF0429B-B51E-4858-B5A8-924FF2F98748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Table 1 (CM Data)" sheetId="5" r:id="rId1"/>
    <sheet name="Table 1 (Quinone Data)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8" l="1"/>
  <c r="N9" i="28" s="1"/>
  <c r="J9" i="28"/>
  <c r="M9" i="28" s="1"/>
  <c r="I9" i="28"/>
  <c r="L9" i="28" s="1"/>
  <c r="K8" i="28"/>
  <c r="N8" i="28" s="1"/>
  <c r="J8" i="28"/>
  <c r="M8" i="28" s="1"/>
  <c r="I8" i="28"/>
  <c r="L8" i="28" s="1"/>
  <c r="K7" i="28"/>
  <c r="N7" i="28" s="1"/>
  <c r="J7" i="28"/>
  <c r="M7" i="28" s="1"/>
  <c r="I7" i="28"/>
  <c r="L7" i="28" s="1"/>
  <c r="K6" i="28"/>
  <c r="N6" i="28" s="1"/>
  <c r="J6" i="28"/>
  <c r="M6" i="28" s="1"/>
  <c r="I6" i="28"/>
  <c r="L6" i="28" s="1"/>
  <c r="K5" i="28"/>
  <c r="N5" i="28" s="1"/>
  <c r="J5" i="28"/>
  <c r="M5" i="28" s="1"/>
  <c r="I5" i="28"/>
  <c r="L5" i="28" s="1"/>
  <c r="K4" i="28"/>
  <c r="N4" i="28" s="1"/>
  <c r="J4" i="28"/>
  <c r="M4" i="28" s="1"/>
  <c r="I4" i="28"/>
  <c r="L4" i="28" s="1"/>
  <c r="O4" i="28" l="1"/>
  <c r="Q4" i="28" s="1"/>
  <c r="O5" i="28"/>
  <c r="P9" i="28"/>
  <c r="O9" i="28"/>
  <c r="P6" i="28"/>
  <c r="O6" i="28"/>
  <c r="P4" i="28"/>
  <c r="P7" i="28"/>
  <c r="O7" i="28"/>
  <c r="P5" i="28"/>
  <c r="P8" i="28"/>
  <c r="O8" i="28"/>
  <c r="Q5" i="28" l="1"/>
  <c r="AM54" i="5" l="1"/>
  <c r="AL53" i="5"/>
  <c r="AL54" i="5" s="1"/>
  <c r="AN22" i="5"/>
  <c r="AM22" i="5"/>
  <c r="AL22" i="5"/>
  <c r="AN21" i="5"/>
  <c r="AM21" i="5"/>
  <c r="AL21" i="5"/>
  <c r="AN20" i="5"/>
  <c r="AM20" i="5"/>
  <c r="AL20" i="5"/>
  <c r="AN19" i="5"/>
  <c r="AM19" i="5"/>
  <c r="AL19" i="5"/>
  <c r="AN18" i="5"/>
  <c r="AM18" i="5"/>
  <c r="AL18" i="5"/>
  <c r="AN17" i="5"/>
  <c r="AM17" i="5"/>
  <c r="AL17" i="5"/>
  <c r="AL27" i="5" s="1"/>
  <c r="AL38" i="5" s="1"/>
  <c r="AN16" i="5"/>
  <c r="AM16" i="5"/>
  <c r="AL16" i="5"/>
  <c r="AN15" i="5"/>
  <c r="AN25" i="5" s="1"/>
  <c r="AN36" i="5" s="1"/>
  <c r="AM15" i="5"/>
  <c r="AL15" i="5"/>
  <c r="AM28" i="5" l="1"/>
  <c r="AM39" i="5" s="1"/>
  <c r="AM32" i="5"/>
  <c r="AM43" i="5" s="1"/>
  <c r="AL30" i="5"/>
  <c r="AL41" i="5" s="1"/>
  <c r="AM31" i="5"/>
  <c r="AM42" i="5" s="1"/>
  <c r="AN29" i="5"/>
  <c r="AN40" i="5" s="1"/>
  <c r="AL26" i="5"/>
  <c r="AL37" i="5" s="1"/>
  <c r="AN27" i="5"/>
  <c r="AN38" i="5" s="1"/>
  <c r="AN31" i="5"/>
  <c r="AN42" i="5" s="1"/>
  <c r="AL31" i="5"/>
  <c r="AL42" i="5" s="1"/>
  <c r="AM27" i="5"/>
  <c r="AM38" i="5" s="1"/>
  <c r="AM25" i="5"/>
  <c r="AM36" i="5" s="1"/>
  <c r="AM29" i="5"/>
  <c r="AM40" i="5" s="1"/>
  <c r="AL25" i="5"/>
  <c r="AL36" i="5" s="1"/>
  <c r="AL29" i="5"/>
  <c r="AL40" i="5" s="1"/>
  <c r="AN32" i="5"/>
  <c r="AN43" i="5" s="1"/>
  <c r="AN30" i="5"/>
  <c r="AN41" i="5" s="1"/>
  <c r="AN28" i="5"/>
  <c r="AN39" i="5" s="1"/>
  <c r="AN26" i="5"/>
  <c r="AN37" i="5" s="1"/>
  <c r="AL32" i="5"/>
  <c r="AL43" i="5" s="1"/>
  <c r="AL28" i="5"/>
  <c r="AL39" i="5" s="1"/>
  <c r="AM30" i="5"/>
  <c r="AM41" i="5" s="1"/>
  <c r="AM26" i="5"/>
  <c r="AM37" i="5" s="1"/>
  <c r="AF54" i="5"/>
  <c r="AE53" i="5"/>
  <c r="AE54" i="5" s="1"/>
  <c r="AG22" i="5"/>
  <c r="AF22" i="5"/>
  <c r="AE22" i="5"/>
  <c r="AG21" i="5"/>
  <c r="AF21" i="5"/>
  <c r="AE21" i="5"/>
  <c r="AG20" i="5"/>
  <c r="AF20" i="5"/>
  <c r="AE20" i="5"/>
  <c r="AG19" i="5"/>
  <c r="AF19" i="5"/>
  <c r="AE19" i="5"/>
  <c r="AG18" i="5"/>
  <c r="AF18" i="5"/>
  <c r="AE18" i="5"/>
  <c r="AG17" i="5"/>
  <c r="AF17" i="5"/>
  <c r="AE17" i="5"/>
  <c r="AG16" i="5"/>
  <c r="AF16" i="5"/>
  <c r="AE16" i="5"/>
  <c r="AG15" i="5"/>
  <c r="AF15" i="5"/>
  <c r="AE15" i="5"/>
  <c r="AF25" i="5" l="1"/>
  <c r="AF36" i="5" s="1"/>
  <c r="AE28" i="5"/>
  <c r="AE39" i="5" s="1"/>
  <c r="AE32" i="5"/>
  <c r="AE43" i="5" s="1"/>
  <c r="AF28" i="5"/>
  <c r="AF39" i="5" s="1"/>
  <c r="AF32" i="5"/>
  <c r="AF43" i="5" s="1"/>
  <c r="AF26" i="5"/>
  <c r="AF37" i="5" s="1"/>
  <c r="AF30" i="5"/>
  <c r="AF41" i="5" s="1"/>
  <c r="AE26" i="5"/>
  <c r="AE37" i="5" s="1"/>
  <c r="AF27" i="5"/>
  <c r="AF38" i="5" s="1"/>
  <c r="AE30" i="5"/>
  <c r="AE41" i="5" s="1"/>
  <c r="AF31" i="5"/>
  <c r="AF42" i="5" s="1"/>
  <c r="AG25" i="5"/>
  <c r="AG36" i="5" s="1"/>
  <c r="AE25" i="5"/>
  <c r="AE36" i="5" s="1"/>
  <c r="AG27" i="5"/>
  <c r="AG38" i="5" s="1"/>
  <c r="AE29" i="5"/>
  <c r="AE40" i="5" s="1"/>
  <c r="AG31" i="5"/>
  <c r="AG42" i="5" s="1"/>
  <c r="AG29" i="5"/>
  <c r="AG40" i="5" s="1"/>
  <c r="AE31" i="5"/>
  <c r="AE42" i="5" s="1"/>
  <c r="AF29" i="5"/>
  <c r="AF40" i="5" s="1"/>
  <c r="AE27" i="5"/>
  <c r="AE38" i="5" s="1"/>
  <c r="AG32" i="5"/>
  <c r="AG43" i="5" s="1"/>
  <c r="AG30" i="5"/>
  <c r="AG41" i="5" s="1"/>
  <c r="AG28" i="5"/>
  <c r="AG39" i="5" s="1"/>
  <c r="AG26" i="5"/>
  <c r="AG37" i="5" s="1"/>
  <c r="Y54" i="5" l="1"/>
  <c r="X53" i="5"/>
  <c r="X54" i="5" s="1"/>
  <c r="Z22" i="5"/>
  <c r="Y22" i="5"/>
  <c r="X22" i="5"/>
  <c r="Z21" i="5"/>
  <c r="Y21" i="5"/>
  <c r="X21" i="5"/>
  <c r="Z20" i="5"/>
  <c r="Y20" i="5"/>
  <c r="X20" i="5"/>
  <c r="Z19" i="5"/>
  <c r="Y19" i="5"/>
  <c r="X19" i="5"/>
  <c r="Z18" i="5"/>
  <c r="Y18" i="5"/>
  <c r="X18" i="5"/>
  <c r="Z17" i="5"/>
  <c r="Y17" i="5"/>
  <c r="X17" i="5"/>
  <c r="Z16" i="5"/>
  <c r="Y16" i="5"/>
  <c r="X16" i="5"/>
  <c r="Z15" i="5"/>
  <c r="Y15" i="5"/>
  <c r="X15" i="5"/>
  <c r="Z26" i="5" l="1"/>
  <c r="Z37" i="5" s="1"/>
  <c r="X32" i="5"/>
  <c r="X43" i="5" s="1"/>
  <c r="Z25" i="5"/>
  <c r="Z36" i="5" s="1"/>
  <c r="X27" i="5"/>
  <c r="X38" i="5" s="1"/>
  <c r="Z29" i="5"/>
  <c r="Z40" i="5" s="1"/>
  <c r="X31" i="5"/>
  <c r="X42" i="5" s="1"/>
  <c r="Y32" i="5"/>
  <c r="Y43" i="5" s="1"/>
  <c r="Y26" i="5"/>
  <c r="Y37" i="5" s="1"/>
  <c r="Z27" i="5"/>
  <c r="Z38" i="5" s="1"/>
  <c r="Y30" i="5"/>
  <c r="Y41" i="5" s="1"/>
  <c r="Z31" i="5"/>
  <c r="Z42" i="5" s="1"/>
  <c r="X30" i="5"/>
  <c r="X41" i="5" s="1"/>
  <c r="X25" i="5"/>
  <c r="X36" i="5" s="1"/>
  <c r="Z28" i="5"/>
  <c r="Z39" i="5" s="1"/>
  <c r="X28" i="5"/>
  <c r="X39" i="5" s="1"/>
  <c r="Y28" i="5"/>
  <c r="Y39" i="5" s="1"/>
  <c r="X26" i="5"/>
  <c r="X37" i="5" s="1"/>
  <c r="X29" i="5"/>
  <c r="X40" i="5" s="1"/>
  <c r="Z32" i="5"/>
  <c r="Z43" i="5" s="1"/>
  <c r="Z30" i="5"/>
  <c r="Z41" i="5" s="1"/>
  <c r="Y31" i="5"/>
  <c r="Y42" i="5" s="1"/>
  <c r="Y29" i="5"/>
  <c r="Y40" i="5" s="1"/>
  <c r="Y27" i="5"/>
  <c r="Y38" i="5" s="1"/>
  <c r="Y25" i="5"/>
  <c r="Y36" i="5" s="1"/>
  <c r="R54" i="5" l="1"/>
  <c r="Q53" i="5"/>
  <c r="Q54" i="5" s="1"/>
  <c r="S22" i="5"/>
  <c r="R22" i="5"/>
  <c r="Q22" i="5"/>
  <c r="S21" i="5"/>
  <c r="R21" i="5"/>
  <c r="Q21" i="5"/>
  <c r="S20" i="5"/>
  <c r="R20" i="5"/>
  <c r="Q20" i="5"/>
  <c r="S19" i="5"/>
  <c r="R19" i="5"/>
  <c r="Q19" i="5"/>
  <c r="S18" i="5"/>
  <c r="R18" i="5"/>
  <c r="Q18" i="5"/>
  <c r="S17" i="5"/>
  <c r="R17" i="5"/>
  <c r="Q17" i="5"/>
  <c r="S16" i="5"/>
  <c r="R16" i="5"/>
  <c r="Q16" i="5"/>
  <c r="S15" i="5"/>
  <c r="R15" i="5"/>
  <c r="Q15" i="5"/>
  <c r="R26" i="5" l="1"/>
  <c r="R37" i="5" s="1"/>
  <c r="S26" i="5"/>
  <c r="S37" i="5" s="1"/>
  <c r="R29" i="5"/>
  <c r="R40" i="5" s="1"/>
  <c r="S30" i="5"/>
  <c r="S41" i="5" s="1"/>
  <c r="Q27" i="5"/>
  <c r="Q38" i="5" s="1"/>
  <c r="Q31" i="5"/>
  <c r="Q42" i="5" s="1"/>
  <c r="Q30" i="5"/>
  <c r="Q41" i="5" s="1"/>
  <c r="Q26" i="5"/>
  <c r="Q37" i="5" s="1"/>
  <c r="R31" i="5"/>
  <c r="R42" i="5" s="1"/>
  <c r="R27" i="5"/>
  <c r="R38" i="5" s="1"/>
  <c r="R25" i="5"/>
  <c r="R36" i="5" s="1"/>
  <c r="Q25" i="5"/>
  <c r="Q36" i="5" s="1"/>
  <c r="Q29" i="5"/>
  <c r="Q40" i="5" s="1"/>
  <c r="S32" i="5"/>
  <c r="S43" i="5" s="1"/>
  <c r="S28" i="5"/>
  <c r="S39" i="5" s="1"/>
  <c r="Q32" i="5"/>
  <c r="Q43" i="5" s="1"/>
  <c r="Q28" i="5"/>
  <c r="Q39" i="5" s="1"/>
  <c r="R32" i="5"/>
  <c r="R43" i="5" s="1"/>
  <c r="R30" i="5"/>
  <c r="R41" i="5" s="1"/>
  <c r="R28" i="5"/>
  <c r="R39" i="5" s="1"/>
  <c r="S31" i="5"/>
  <c r="S42" i="5" s="1"/>
  <c r="S29" i="5"/>
  <c r="S40" i="5" s="1"/>
  <c r="S27" i="5"/>
  <c r="S38" i="5" s="1"/>
  <c r="S25" i="5"/>
  <c r="S36" i="5" s="1"/>
  <c r="K54" i="5" l="1"/>
  <c r="J53" i="5"/>
  <c r="J54" i="5" s="1"/>
  <c r="L22" i="5"/>
  <c r="K22" i="5"/>
  <c r="J22" i="5"/>
  <c r="L21" i="5"/>
  <c r="K21" i="5"/>
  <c r="J21" i="5"/>
  <c r="L20" i="5"/>
  <c r="K20" i="5"/>
  <c r="J20" i="5"/>
  <c r="L19" i="5"/>
  <c r="K19" i="5"/>
  <c r="J19" i="5"/>
  <c r="L18" i="5"/>
  <c r="K18" i="5"/>
  <c r="J18" i="5"/>
  <c r="L17" i="5"/>
  <c r="K17" i="5"/>
  <c r="J17" i="5"/>
  <c r="L16" i="5"/>
  <c r="K16" i="5"/>
  <c r="J16" i="5"/>
  <c r="L15" i="5"/>
  <c r="K15" i="5"/>
  <c r="J15" i="5"/>
  <c r="J26" i="5" l="1"/>
  <c r="J37" i="5" s="1"/>
  <c r="K27" i="5"/>
  <c r="K38" i="5" s="1"/>
  <c r="L28" i="5"/>
  <c r="L39" i="5" s="1"/>
  <c r="J30" i="5"/>
  <c r="J41" i="5" s="1"/>
  <c r="K31" i="5"/>
  <c r="K42" i="5" s="1"/>
  <c r="L32" i="5"/>
  <c r="L43" i="5" s="1"/>
  <c r="J25" i="5"/>
  <c r="J36" i="5" s="1"/>
  <c r="K26" i="5"/>
  <c r="K37" i="5" s="1"/>
  <c r="L27" i="5"/>
  <c r="L38" i="5" s="1"/>
  <c r="J29" i="5"/>
  <c r="J40" i="5" s="1"/>
  <c r="K30" i="5"/>
  <c r="K41" i="5" s="1"/>
  <c r="L31" i="5"/>
  <c r="L42" i="5" s="1"/>
  <c r="K25" i="5"/>
  <c r="K36" i="5" s="1"/>
  <c r="L26" i="5"/>
  <c r="L37" i="5" s="1"/>
  <c r="K29" i="5"/>
  <c r="K40" i="5" s="1"/>
  <c r="L30" i="5"/>
  <c r="L41" i="5" s="1"/>
  <c r="J28" i="5"/>
  <c r="J39" i="5" s="1"/>
  <c r="K28" i="5"/>
  <c r="K39" i="5" s="1"/>
  <c r="J31" i="5"/>
  <c r="J42" i="5" s="1"/>
  <c r="L29" i="5"/>
  <c r="L40" i="5" s="1"/>
  <c r="J32" i="5"/>
  <c r="J43" i="5" s="1"/>
  <c r="K32" i="5"/>
  <c r="K43" i="5" s="1"/>
  <c r="J27" i="5"/>
  <c r="J38" i="5" s="1"/>
  <c r="L25" i="5"/>
  <c r="L36" i="5" s="1"/>
  <c r="C53" i="5"/>
  <c r="C54" i="5" s="1"/>
  <c r="D54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C25" i="5" l="1"/>
  <c r="C36" i="5" s="1"/>
  <c r="E25" i="5"/>
  <c r="E36" i="5" s="1"/>
  <c r="C27" i="5"/>
  <c r="C38" i="5" s="1"/>
  <c r="D28" i="5"/>
  <c r="D39" i="5" s="1"/>
  <c r="E29" i="5"/>
  <c r="E40" i="5" s="1"/>
  <c r="C31" i="5"/>
  <c r="C42" i="5" s="1"/>
  <c r="D32" i="5"/>
  <c r="D43" i="5" s="1"/>
  <c r="E28" i="5"/>
  <c r="E39" i="5" s="1"/>
  <c r="E32" i="5"/>
  <c r="C28" i="5"/>
  <c r="C39" i="5" s="1"/>
  <c r="E27" i="5"/>
  <c r="E38" i="5" s="1"/>
  <c r="E31" i="5"/>
  <c r="E42" i="5" s="1"/>
  <c r="C30" i="5"/>
  <c r="C41" i="5" s="1"/>
  <c r="C26" i="5"/>
  <c r="C37" i="5" s="1"/>
  <c r="D31" i="5"/>
  <c r="D42" i="5" s="1"/>
  <c r="D29" i="5"/>
  <c r="D40" i="5" s="1"/>
  <c r="D27" i="5"/>
  <c r="D38" i="5" s="1"/>
  <c r="D25" i="5"/>
  <c r="D36" i="5" s="1"/>
  <c r="C29" i="5"/>
  <c r="C40" i="5" s="1"/>
  <c r="E30" i="5"/>
  <c r="E41" i="5" s="1"/>
  <c r="E26" i="5"/>
  <c r="E37" i="5" s="1"/>
  <c r="C32" i="5"/>
  <c r="C43" i="5" s="1"/>
  <c r="D30" i="5"/>
  <c r="D41" i="5" s="1"/>
  <c r="D26" i="5"/>
  <c r="D37" i="5" s="1"/>
  <c r="E43" i="5"/>
</calcChain>
</file>

<file path=xl/sharedStrings.xml><?xml version="1.0" encoding="utf-8"?>
<sst xmlns="http://schemas.openxmlformats.org/spreadsheetml/2006/main" count="150" uniqueCount="46">
  <si>
    <t>StDev</t>
  </si>
  <si>
    <t>36_37</t>
  </si>
  <si>
    <t>20_39</t>
  </si>
  <si>
    <t>36_3</t>
  </si>
  <si>
    <t>19_22</t>
  </si>
  <si>
    <t>37_4</t>
  </si>
  <si>
    <t>Repeat 1</t>
  </si>
  <si>
    <t>Repeat 2</t>
  </si>
  <si>
    <t>Repeat 3</t>
  </si>
  <si>
    <t>Raw Data</t>
  </si>
  <si>
    <t>Normalised for 0 uM</t>
  </si>
  <si>
    <t>Catalytic Parameters</t>
  </si>
  <si>
    <t>Value</t>
  </si>
  <si>
    <t>Error</t>
  </si>
  <si>
    <t>vmax</t>
  </si>
  <si>
    <t>kcat</t>
  </si>
  <si>
    <t>Km</t>
  </si>
  <si>
    <t>kcat/KM</t>
  </si>
  <si>
    <t>Adjusted for Pathlength and Extinction Coefficient</t>
  </si>
  <si>
    <t>Concentration</t>
  </si>
  <si>
    <t>[19_22] in reaction</t>
  </si>
  <si>
    <t>Catalytic Parameters from Prism</t>
  </si>
  <si>
    <t>Prism Input</t>
  </si>
  <si>
    <t>Normalised for [Enzmye]</t>
  </si>
  <si>
    <t>error propagation equation</t>
  </si>
  <si>
    <t>M-1.s-1</t>
  </si>
  <si>
    <t>uM-1.s-1</t>
  </si>
  <si>
    <t>uM</t>
  </si>
  <si>
    <t>s-1</t>
  </si>
  <si>
    <t>Unit</t>
  </si>
  <si>
    <t>Normalised to 0 uM</t>
  </si>
  <si>
    <t>[20_39] in reaction</t>
  </si>
  <si>
    <t>[36_3] in reaction</t>
  </si>
  <si>
    <t xml:space="preserve">*kcat/KM error calculated using </t>
  </si>
  <si>
    <t>[37_4] in reaction</t>
  </si>
  <si>
    <t>[36_37]</t>
  </si>
  <si>
    <t>[WT NfsA]</t>
  </si>
  <si>
    <t>WT NfsA</t>
  </si>
  <si>
    <t>Fold Activity</t>
  </si>
  <si>
    <t>[Reaction]</t>
  </si>
  <si>
    <t>Rate No Enzyme</t>
  </si>
  <si>
    <t>Rate No Quinone</t>
  </si>
  <si>
    <t>Rate Adjusted for Background</t>
  </si>
  <si>
    <t>Rate Adjusted [Enzyme] Pathlength</t>
  </si>
  <si>
    <t>Average Rate</t>
  </si>
  <si>
    <t>N.D less 
than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</si>
</sst>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/>
    <xf numFmtId="164" fontId="7" fillId="0" borderId="0" xfId="0" applyNumberFormat="1" applyFont="1" applyAlignment="1">
      <alignment horizontal="right"/>
    </xf>
    <xf numFmtId="2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7" fontId="0" fillId="0" borderId="0" xfId="0" applyNumberFormat="1"/>
    <xf numFmtId="168" fontId="0" fillId="0" borderId="0" xfId="0" applyNumberFormat="1"/>
    <xf numFmtId="166" fontId="0" fillId="0" borderId="0" xfId="0" applyNumberFormat="1"/>
    <xf numFmtId="166" fontId="0" fillId="0" borderId="0" xfId="0" applyNumberFormat="1" applyFont="1"/>
    <xf numFmtId="164" fontId="0" fillId="0" borderId="0" xfId="0" applyNumberFormat="1"/>
    <xf numFmtId="168" fontId="0" fillId="0" borderId="0" xfId="0" applyNumberFormat="1" applyFont="1"/>
    <xf numFmtId="0" fontId="3" fillId="0" borderId="0" xfId="0" applyFont="1" applyBorder="1" applyAlignment="1"/>
    <xf numFmtId="2" fontId="3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2" fontId="0" fillId="0" borderId="1" xfId="0" applyNumberFormat="1" applyBorder="1"/>
    <xf numFmtId="0" fontId="8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6</xdr:col>
          <xdr:colOff>0</xdr:colOff>
          <xdr:row>65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12</xdr:col>
          <xdr:colOff>523875</xdr:colOff>
          <xdr:row>65</xdr:row>
          <xdr:rowOff>9525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0</xdr:rowOff>
        </xdr:from>
        <xdr:to>
          <xdr:col>20</xdr:col>
          <xdr:colOff>0</xdr:colOff>
          <xdr:row>65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0</xdr:rowOff>
        </xdr:from>
        <xdr:to>
          <xdr:col>27</xdr:col>
          <xdr:colOff>28575</xdr:colOff>
          <xdr:row>65</xdr:row>
          <xdr:rowOff>9525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55</xdr:row>
          <xdr:rowOff>0</xdr:rowOff>
        </xdr:from>
        <xdr:to>
          <xdr:col>34</xdr:col>
          <xdr:colOff>28575</xdr:colOff>
          <xdr:row>65</xdr:row>
          <xdr:rowOff>9525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55</xdr:row>
          <xdr:rowOff>0</xdr:rowOff>
        </xdr:from>
        <xdr:to>
          <xdr:col>40</xdr:col>
          <xdr:colOff>466725</xdr:colOff>
          <xdr:row>65</xdr:row>
          <xdr:rowOff>28575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O68"/>
  <sheetViews>
    <sheetView topLeftCell="A31" workbookViewId="0">
      <selection activeCell="F71" sqref="F71"/>
    </sheetView>
  </sheetViews>
  <sheetFormatPr defaultColWidth="8.85546875" defaultRowHeight="15" x14ac:dyDescent="0.25"/>
  <sheetData>
    <row r="1" spans="2:41" ht="15.75" thickBot="1" x14ac:dyDescent="0.3"/>
    <row r="2" spans="2:41" ht="15.75" thickBot="1" x14ac:dyDescent="0.3">
      <c r="B2" s="41" t="s">
        <v>4</v>
      </c>
      <c r="C2" s="42"/>
      <c r="D2" s="42"/>
      <c r="E2" s="42"/>
      <c r="F2" s="43"/>
      <c r="I2" s="41" t="s">
        <v>2</v>
      </c>
      <c r="J2" s="42"/>
      <c r="K2" s="42"/>
      <c r="L2" s="42"/>
      <c r="M2" s="43"/>
      <c r="N2" s="20"/>
      <c r="P2" s="41" t="s">
        <v>3</v>
      </c>
      <c r="Q2" s="42"/>
      <c r="R2" s="42"/>
      <c r="S2" s="42"/>
      <c r="T2" s="43"/>
      <c r="W2" s="41" t="s">
        <v>5</v>
      </c>
      <c r="X2" s="42"/>
      <c r="Y2" s="42"/>
      <c r="Z2" s="42"/>
      <c r="AA2" s="43"/>
      <c r="AD2" s="41" t="s">
        <v>1</v>
      </c>
      <c r="AE2" s="42"/>
      <c r="AF2" s="42"/>
      <c r="AG2" s="42"/>
      <c r="AH2" s="43"/>
      <c r="AK2" s="41" t="s">
        <v>37</v>
      </c>
      <c r="AL2" s="42"/>
      <c r="AM2" s="42"/>
      <c r="AN2" s="42"/>
      <c r="AO2" s="43"/>
    </row>
    <row r="4" spans="2:41" x14ac:dyDescent="0.25">
      <c r="B4" s="4" t="s">
        <v>9</v>
      </c>
      <c r="C4" s="3"/>
      <c r="D4" s="3"/>
      <c r="E4" s="3"/>
      <c r="I4" s="4" t="s">
        <v>9</v>
      </c>
      <c r="J4" s="3"/>
      <c r="K4" s="3"/>
      <c r="L4" s="3"/>
      <c r="P4" s="4" t="s">
        <v>9</v>
      </c>
      <c r="Q4" s="3"/>
      <c r="R4" s="3"/>
      <c r="S4" s="3"/>
      <c r="W4" s="4" t="s">
        <v>9</v>
      </c>
      <c r="X4" s="3"/>
      <c r="Y4" s="3"/>
      <c r="Z4" s="3"/>
      <c r="AD4" s="4" t="s">
        <v>9</v>
      </c>
      <c r="AE4" s="3"/>
      <c r="AF4" s="3"/>
      <c r="AG4" s="3"/>
      <c r="AK4" s="4" t="s">
        <v>9</v>
      </c>
      <c r="AL4" s="3"/>
      <c r="AM4" s="3"/>
      <c r="AN4" s="3"/>
    </row>
    <row r="5" spans="2:41" x14ac:dyDescent="0.25">
      <c r="B5" s="1">
        <v>0</v>
      </c>
      <c r="C5">
        <v>2.32E-4</v>
      </c>
      <c r="D5">
        <v>2.5099999999999998E-4</v>
      </c>
      <c r="E5">
        <v>1.94E-4</v>
      </c>
      <c r="I5" s="1">
        <v>0</v>
      </c>
      <c r="J5">
        <v>3.57E-4</v>
      </c>
      <c r="K5">
        <v>3.4000000000000002E-4</v>
      </c>
      <c r="L5">
        <v>3.3E-4</v>
      </c>
      <c r="P5" s="1">
        <v>0</v>
      </c>
      <c r="Q5">
        <v>1.55E-4</v>
      </c>
      <c r="R5">
        <v>1.3899999999999999E-4</v>
      </c>
      <c r="S5">
        <v>1.4799999999999999E-4</v>
      </c>
      <c r="W5" s="1">
        <v>0</v>
      </c>
      <c r="X5">
        <v>2.2000000000000001E-4</v>
      </c>
      <c r="Y5">
        <v>2.6600000000000001E-4</v>
      </c>
      <c r="Z5">
        <v>2.14E-4</v>
      </c>
      <c r="AD5" s="1">
        <v>0</v>
      </c>
      <c r="AE5">
        <v>2.9999999999999997E-4</v>
      </c>
      <c r="AF5">
        <v>2.8899999999999998E-4</v>
      </c>
      <c r="AG5">
        <v>2.7500000000000002E-4</v>
      </c>
      <c r="AK5" s="1">
        <v>0</v>
      </c>
      <c r="AL5">
        <v>1.17E-3</v>
      </c>
      <c r="AM5">
        <v>1.3780000000000001E-3</v>
      </c>
      <c r="AN5">
        <v>1.237E-3</v>
      </c>
    </row>
    <row r="6" spans="2:41" x14ac:dyDescent="0.25">
      <c r="B6" s="1">
        <v>50</v>
      </c>
      <c r="C6">
        <v>4.5100000000000001E-4</v>
      </c>
      <c r="D6">
        <v>4.2099999999999999E-4</v>
      </c>
      <c r="E6">
        <v>4.15E-4</v>
      </c>
      <c r="I6" s="1">
        <v>50</v>
      </c>
      <c r="J6">
        <v>5.9299999999999999E-4</v>
      </c>
      <c r="K6">
        <v>5.8200000000000005E-4</v>
      </c>
      <c r="L6">
        <v>5.6400000000000005E-4</v>
      </c>
      <c r="P6" s="1">
        <v>50</v>
      </c>
      <c r="Q6">
        <v>2.9599999999999998E-4</v>
      </c>
      <c r="R6">
        <v>2.8800000000000001E-4</v>
      </c>
      <c r="S6">
        <v>3.0200000000000002E-4</v>
      </c>
      <c r="W6" s="1">
        <v>50</v>
      </c>
      <c r="X6">
        <v>3.7300000000000001E-4</v>
      </c>
      <c r="Y6">
        <v>3.4600000000000001E-4</v>
      </c>
      <c r="Z6">
        <v>3.8999999999999999E-4</v>
      </c>
      <c r="AD6" s="1">
        <v>50</v>
      </c>
      <c r="AE6">
        <v>4.6000000000000001E-4</v>
      </c>
      <c r="AF6">
        <v>4.57E-4</v>
      </c>
      <c r="AG6">
        <v>4.0000000000000002E-4</v>
      </c>
      <c r="AK6" s="1">
        <v>100</v>
      </c>
      <c r="AL6">
        <v>1.567E-3</v>
      </c>
      <c r="AM6">
        <v>1.5410000000000001E-3</v>
      </c>
      <c r="AN6">
        <v>1.511E-3</v>
      </c>
    </row>
    <row r="7" spans="2:41" x14ac:dyDescent="0.25">
      <c r="B7" s="1">
        <v>100</v>
      </c>
      <c r="C7">
        <v>5.71E-4</v>
      </c>
      <c r="D7">
        <v>5.71E-4</v>
      </c>
      <c r="E7">
        <v>5.6400000000000005E-4</v>
      </c>
      <c r="I7" s="1">
        <v>100</v>
      </c>
      <c r="J7">
        <v>7.85E-4</v>
      </c>
      <c r="K7">
        <v>8.0099999999999995E-4</v>
      </c>
      <c r="L7">
        <v>7.94E-4</v>
      </c>
      <c r="P7" s="1">
        <v>100</v>
      </c>
      <c r="Q7">
        <v>3.77E-4</v>
      </c>
      <c r="R7">
        <v>3.7800000000000003E-4</v>
      </c>
      <c r="S7">
        <v>3.8299999999999999E-4</v>
      </c>
      <c r="W7" s="1">
        <v>100</v>
      </c>
      <c r="X7">
        <v>4.28E-4</v>
      </c>
      <c r="Y7">
        <v>4.84E-4</v>
      </c>
      <c r="Z7">
        <v>4.66E-4</v>
      </c>
      <c r="AD7" s="1">
        <v>100</v>
      </c>
      <c r="AE7">
        <v>5.5000000000000003E-4</v>
      </c>
      <c r="AF7">
        <v>5.6300000000000002E-4</v>
      </c>
      <c r="AG7">
        <v>5.5000000000000003E-4</v>
      </c>
      <c r="AK7" s="1">
        <v>400</v>
      </c>
      <c r="AL7">
        <v>2.317E-3</v>
      </c>
      <c r="AM7">
        <v>2.4729999999999999E-3</v>
      </c>
      <c r="AN7">
        <v>2.1640000000000001E-3</v>
      </c>
    </row>
    <row r="8" spans="2:41" x14ac:dyDescent="0.25">
      <c r="B8" s="1">
        <v>200</v>
      </c>
      <c r="C8">
        <v>6.0899999999999995E-4</v>
      </c>
      <c r="D8">
        <v>5.6999999999999998E-4</v>
      </c>
      <c r="E8">
        <v>5.9299999999999999E-4</v>
      </c>
      <c r="I8" s="1">
        <v>200</v>
      </c>
      <c r="J8">
        <v>8.5599999999999999E-4</v>
      </c>
      <c r="K8">
        <v>8.7200000000000005E-4</v>
      </c>
      <c r="L8">
        <v>7.9100000000000004E-4</v>
      </c>
      <c r="P8" s="1">
        <v>200</v>
      </c>
      <c r="Q8">
        <v>4.57E-4</v>
      </c>
      <c r="R8">
        <v>4.1599999999999997E-4</v>
      </c>
      <c r="S8">
        <v>4.4700000000000002E-4</v>
      </c>
      <c r="W8" s="1">
        <v>200</v>
      </c>
      <c r="X8">
        <v>4.9200000000000003E-4</v>
      </c>
      <c r="Y8">
        <v>4.9399999999999997E-4</v>
      </c>
      <c r="Z8">
        <v>5.2599999999999999E-4</v>
      </c>
      <c r="AD8" s="1">
        <v>200</v>
      </c>
      <c r="AE8">
        <v>7.2199999999999999E-4</v>
      </c>
      <c r="AF8">
        <v>6.9300000000000004E-4</v>
      </c>
      <c r="AG8">
        <v>7.3899999999999997E-4</v>
      </c>
      <c r="AK8" s="1">
        <v>800</v>
      </c>
      <c r="AL8">
        <v>3.0869999999999999E-3</v>
      </c>
      <c r="AM8">
        <v>2.934E-3</v>
      </c>
      <c r="AN8">
        <v>3.0070000000000001E-3</v>
      </c>
    </row>
    <row r="9" spans="2:41" x14ac:dyDescent="0.25">
      <c r="B9" s="1">
        <v>400</v>
      </c>
      <c r="C9">
        <v>7.1500000000000003E-4</v>
      </c>
      <c r="D9">
        <v>6.9200000000000002E-4</v>
      </c>
      <c r="E9">
        <v>6.9200000000000002E-4</v>
      </c>
      <c r="I9" s="1">
        <v>400</v>
      </c>
      <c r="J9">
        <v>8.8099999999999995E-4</v>
      </c>
      <c r="K9">
        <v>8.4999999999999995E-4</v>
      </c>
      <c r="L9">
        <v>8.5499999999999997E-4</v>
      </c>
      <c r="P9" s="1">
        <v>400</v>
      </c>
      <c r="Q9">
        <v>4.7600000000000002E-4</v>
      </c>
      <c r="R9">
        <v>5.0100000000000003E-4</v>
      </c>
      <c r="S9">
        <v>4.8000000000000001E-4</v>
      </c>
      <c r="W9" s="1">
        <v>400</v>
      </c>
      <c r="X9">
        <v>5.7399999999999997E-4</v>
      </c>
      <c r="Y9">
        <v>6.1700000000000004E-4</v>
      </c>
      <c r="Z9">
        <v>5.6099999999999998E-4</v>
      </c>
      <c r="AD9" s="1">
        <v>400</v>
      </c>
      <c r="AE9">
        <v>6.7699999999999998E-4</v>
      </c>
      <c r="AF9">
        <v>6.7299999999999999E-4</v>
      </c>
      <c r="AG9">
        <v>7.7200000000000001E-4</v>
      </c>
      <c r="AK9" s="1">
        <v>1500</v>
      </c>
      <c r="AL9">
        <v>3.4450000000000001E-3</v>
      </c>
      <c r="AM9">
        <v>3.8349999999999999E-3</v>
      </c>
      <c r="AN9">
        <v>3.6410000000000001E-3</v>
      </c>
    </row>
    <row r="10" spans="2:41" x14ac:dyDescent="0.25">
      <c r="B10" s="1">
        <v>600</v>
      </c>
      <c r="C10">
        <v>7.2999999999999996E-4</v>
      </c>
      <c r="D10">
        <v>7.7999999999999999E-4</v>
      </c>
      <c r="E10">
        <v>7.67E-4</v>
      </c>
      <c r="I10" s="1">
        <v>600</v>
      </c>
      <c r="J10">
        <v>9.8900000000000008E-4</v>
      </c>
      <c r="K10">
        <v>9.4799999999999995E-4</v>
      </c>
      <c r="L10">
        <v>9.2199999999999997E-4</v>
      </c>
      <c r="P10" s="1">
        <v>600</v>
      </c>
      <c r="Q10">
        <v>5.2099999999999998E-4</v>
      </c>
      <c r="R10">
        <v>5.2499999999999997E-4</v>
      </c>
      <c r="S10">
        <v>5.5400000000000002E-4</v>
      </c>
      <c r="W10" s="1">
        <v>600</v>
      </c>
      <c r="X10">
        <v>5.04E-4</v>
      </c>
      <c r="Y10">
        <v>4.9700000000000005E-4</v>
      </c>
      <c r="Z10">
        <v>5.6099999999999998E-4</v>
      </c>
      <c r="AD10" s="1">
        <v>600</v>
      </c>
      <c r="AE10">
        <v>8.2100000000000001E-4</v>
      </c>
      <c r="AF10">
        <v>8.1999999999999998E-4</v>
      </c>
      <c r="AG10">
        <v>8.0999999999999996E-4</v>
      </c>
      <c r="AK10" s="1">
        <v>2000</v>
      </c>
      <c r="AL10">
        <v>4.0489999999999996E-3</v>
      </c>
      <c r="AM10">
        <v>3.9399999999999999E-3</v>
      </c>
      <c r="AN10">
        <v>4.1060000000000003E-3</v>
      </c>
    </row>
    <row r="11" spans="2:41" x14ac:dyDescent="0.25">
      <c r="B11" s="1">
        <v>1000</v>
      </c>
      <c r="C11">
        <v>7.67E-4</v>
      </c>
      <c r="D11">
        <v>8.0699999999999999E-4</v>
      </c>
      <c r="E11">
        <v>8.0000000000000004E-4</v>
      </c>
      <c r="I11" s="1">
        <v>1000</v>
      </c>
      <c r="J11">
        <v>9.41E-4</v>
      </c>
      <c r="K11">
        <v>1.041E-3</v>
      </c>
      <c r="L11">
        <v>1.003E-3</v>
      </c>
      <c r="P11" s="1">
        <v>1000</v>
      </c>
      <c r="Q11">
        <v>5.8E-4</v>
      </c>
      <c r="R11">
        <v>5.9299999999999999E-4</v>
      </c>
      <c r="S11">
        <v>6.2600000000000004E-4</v>
      </c>
      <c r="W11" s="1">
        <v>1000</v>
      </c>
      <c r="X11">
        <v>5.1699999999999999E-4</v>
      </c>
      <c r="Y11">
        <v>5.7399999999999997E-4</v>
      </c>
      <c r="Z11">
        <v>5.6999999999999998E-4</v>
      </c>
      <c r="AD11" s="1">
        <v>1000</v>
      </c>
      <c r="AE11">
        <v>8.5599999999999999E-4</v>
      </c>
      <c r="AF11">
        <v>8.7000000000000001E-4</v>
      </c>
      <c r="AG11">
        <v>8.7600000000000004E-4</v>
      </c>
      <c r="AK11" s="1">
        <v>3000</v>
      </c>
      <c r="AL11">
        <v>4.0549999999999996E-3</v>
      </c>
      <c r="AM11">
        <v>4.365E-3</v>
      </c>
      <c r="AN11">
        <v>4.0369999999999998E-3</v>
      </c>
    </row>
    <row r="12" spans="2:41" x14ac:dyDescent="0.25">
      <c r="B12" s="1">
        <v>2000</v>
      </c>
      <c r="C12">
        <v>7.5199999999999996E-4</v>
      </c>
      <c r="D12">
        <v>7.54E-4</v>
      </c>
      <c r="E12">
        <v>7.7700000000000002E-4</v>
      </c>
      <c r="I12" s="1">
        <v>2000</v>
      </c>
      <c r="J12">
        <v>1.0690000000000001E-3</v>
      </c>
      <c r="K12">
        <v>1.0679999999999999E-3</v>
      </c>
      <c r="L12">
        <v>1.031E-3</v>
      </c>
      <c r="P12" s="1">
        <v>2000</v>
      </c>
      <c r="Q12">
        <v>6.3500000000000004E-4</v>
      </c>
      <c r="R12">
        <v>5.8799999999999998E-4</v>
      </c>
      <c r="S12">
        <v>6.2699999999999995E-4</v>
      </c>
      <c r="W12" s="1">
        <v>2000</v>
      </c>
      <c r="X12">
        <v>6.3500000000000004E-4</v>
      </c>
      <c r="Y12">
        <v>6.8900000000000005E-4</v>
      </c>
      <c r="Z12">
        <v>6.2200000000000005E-4</v>
      </c>
      <c r="AD12" s="1">
        <v>2000</v>
      </c>
      <c r="AE12">
        <v>8.3900000000000001E-4</v>
      </c>
      <c r="AF12">
        <v>8.3500000000000002E-4</v>
      </c>
      <c r="AG12">
        <v>8.52E-4</v>
      </c>
      <c r="AK12" s="1">
        <v>4000</v>
      </c>
      <c r="AL12">
        <v>4.313E-3</v>
      </c>
      <c r="AM12">
        <v>4.5329999999999997E-3</v>
      </c>
      <c r="AN12">
        <v>4.3920000000000001E-3</v>
      </c>
    </row>
    <row r="13" spans="2:41" x14ac:dyDescent="0.25">
      <c r="B13" s="1"/>
      <c r="C13" s="1"/>
      <c r="D13" s="1"/>
      <c r="E13" s="1"/>
      <c r="I13" s="1"/>
      <c r="J13" s="1"/>
      <c r="K13" s="1"/>
      <c r="L13" s="1"/>
      <c r="P13" s="1"/>
      <c r="Q13" s="1"/>
      <c r="R13" s="1"/>
      <c r="S13" s="1"/>
      <c r="W13" s="1"/>
      <c r="X13" s="1"/>
      <c r="Y13" s="1"/>
      <c r="Z13" s="1"/>
      <c r="AD13" s="1"/>
      <c r="AE13" s="1"/>
      <c r="AF13" s="1"/>
      <c r="AG13" s="1"/>
      <c r="AK13" s="1"/>
      <c r="AL13" s="1"/>
      <c r="AM13" s="1"/>
      <c r="AN13" s="1"/>
    </row>
    <row r="14" spans="2:41" x14ac:dyDescent="0.25">
      <c r="B14" s="4" t="s">
        <v>18</v>
      </c>
      <c r="C14" s="4"/>
      <c r="D14" s="4"/>
      <c r="E14" s="4"/>
      <c r="I14" s="4" t="s">
        <v>18</v>
      </c>
      <c r="J14" s="4"/>
      <c r="K14" s="4"/>
      <c r="L14" s="4"/>
      <c r="P14" s="4" t="s">
        <v>18</v>
      </c>
      <c r="Q14" s="4"/>
      <c r="R14" s="4"/>
      <c r="S14" s="4"/>
      <c r="W14" s="4" t="s">
        <v>18</v>
      </c>
      <c r="X14" s="4"/>
      <c r="Y14" s="4"/>
      <c r="Z14" s="4"/>
      <c r="AD14" s="4" t="s">
        <v>18</v>
      </c>
      <c r="AE14" s="4"/>
      <c r="AF14" s="4"/>
      <c r="AG14" s="4"/>
      <c r="AK14" s="4" t="s">
        <v>18</v>
      </c>
      <c r="AL14" s="4"/>
      <c r="AM14" s="4"/>
      <c r="AN14" s="4"/>
    </row>
    <row r="15" spans="2:41" x14ac:dyDescent="0.25">
      <c r="B15" s="1">
        <v>0</v>
      </c>
      <c r="C15" s="3">
        <f t="shared" ref="C15:E22" si="0">(C5/12440)*2.22*1000000</f>
        <v>4.1401929260450165E-2</v>
      </c>
      <c r="D15" s="3">
        <f t="shared" si="0"/>
        <v>4.479260450160772E-2</v>
      </c>
      <c r="E15" s="3">
        <f t="shared" si="0"/>
        <v>3.4620578778135049E-2</v>
      </c>
      <c r="I15" s="1">
        <v>0</v>
      </c>
      <c r="J15" s="3">
        <f t="shared" ref="J15:L22" si="1">(J5/12440)*2.22*1000000</f>
        <v>6.3709003215434087E-2</v>
      </c>
      <c r="K15" s="3">
        <f t="shared" si="1"/>
        <v>6.0675241157556285E-2</v>
      </c>
      <c r="L15" s="3">
        <f t="shared" si="1"/>
        <v>5.8890675241157563E-2</v>
      </c>
      <c r="P15" s="1">
        <v>0</v>
      </c>
      <c r="Q15" s="3">
        <f t="shared" ref="Q15:S22" si="2">(Q5/12440)*2.22*1000000</f>
        <v>2.7660771704180069E-2</v>
      </c>
      <c r="R15" s="3">
        <f t="shared" si="2"/>
        <v>2.4805466237942123E-2</v>
      </c>
      <c r="S15" s="3">
        <f t="shared" si="2"/>
        <v>2.6411575562700965E-2</v>
      </c>
      <c r="W15" s="1">
        <v>0</v>
      </c>
      <c r="X15" s="3">
        <f t="shared" ref="X15:Z22" si="3">(X5/12440)*2.22*1000000</f>
        <v>3.9260450160771704E-2</v>
      </c>
      <c r="Y15" s="3">
        <f t="shared" si="3"/>
        <v>4.7469453376205797E-2</v>
      </c>
      <c r="Z15" s="3">
        <f t="shared" si="3"/>
        <v>3.818971061093248E-2</v>
      </c>
      <c r="AD15" s="1">
        <v>0</v>
      </c>
      <c r="AE15" s="3">
        <f t="shared" ref="AE15:AG22" si="4">(AE5/12440)*2.22*1000000</f>
        <v>5.3536977491961416E-2</v>
      </c>
      <c r="AF15" s="3">
        <f t="shared" si="4"/>
        <v>5.157395498392283E-2</v>
      </c>
      <c r="AG15" s="3">
        <f t="shared" si="4"/>
        <v>4.907556270096463E-2</v>
      </c>
      <c r="AK15" s="1">
        <v>0</v>
      </c>
      <c r="AL15" s="3">
        <f t="shared" ref="AL15:AN22" si="5">(AL5/12440)*2.22*1000000</f>
        <v>0.20879421221864955</v>
      </c>
      <c r="AM15" s="3">
        <f t="shared" si="5"/>
        <v>0.24591318327974282</v>
      </c>
      <c r="AN15" s="3">
        <f t="shared" si="5"/>
        <v>0.22075080385852089</v>
      </c>
    </row>
    <row r="16" spans="2:41" x14ac:dyDescent="0.25">
      <c r="B16" s="1">
        <v>50</v>
      </c>
      <c r="C16" s="3">
        <f t="shared" si="0"/>
        <v>8.0483922829582014E-2</v>
      </c>
      <c r="D16" s="3">
        <f>(D6/12440)*2.22*1000000</f>
        <v>7.513022508038586E-2</v>
      </c>
      <c r="E16" s="3">
        <f t="shared" si="0"/>
        <v>7.4059485530546629E-2</v>
      </c>
      <c r="I16" s="1">
        <v>50</v>
      </c>
      <c r="J16" s="3">
        <f t="shared" si="1"/>
        <v>0.10582475884244373</v>
      </c>
      <c r="K16" s="3">
        <f t="shared" si="1"/>
        <v>0.10386173633440517</v>
      </c>
      <c r="L16" s="3">
        <f t="shared" si="1"/>
        <v>0.10064951768488749</v>
      </c>
      <c r="P16" s="1">
        <v>50</v>
      </c>
      <c r="Q16" s="3">
        <f t="shared" si="2"/>
        <v>5.2823151125401931E-2</v>
      </c>
      <c r="R16" s="3">
        <f t="shared" si="2"/>
        <v>5.1395498392282961E-2</v>
      </c>
      <c r="S16" s="3">
        <f t="shared" si="2"/>
        <v>5.3893890675241161E-2</v>
      </c>
      <c r="W16" s="1">
        <v>50</v>
      </c>
      <c r="X16" s="3">
        <f t="shared" si="3"/>
        <v>6.6564308681672041E-2</v>
      </c>
      <c r="Y16" s="3">
        <f t="shared" si="3"/>
        <v>6.1745980707395502E-2</v>
      </c>
      <c r="Z16" s="3">
        <f t="shared" si="3"/>
        <v>6.959807073954985E-2</v>
      </c>
      <c r="AD16" s="1">
        <v>50</v>
      </c>
      <c r="AE16" s="3">
        <f t="shared" si="4"/>
        <v>8.2090032154340839E-2</v>
      </c>
      <c r="AF16" s="3">
        <f t="shared" si="4"/>
        <v>8.1554662379421217E-2</v>
      </c>
      <c r="AG16" s="3">
        <f t="shared" si="4"/>
        <v>7.1382636655948559E-2</v>
      </c>
      <c r="AK16" s="1">
        <v>100</v>
      </c>
      <c r="AL16" s="3">
        <f t="shared" si="5"/>
        <v>0.27964147909967846</v>
      </c>
      <c r="AM16" s="3">
        <f t="shared" si="5"/>
        <v>0.27500160771704185</v>
      </c>
      <c r="AN16" s="3">
        <f t="shared" si="5"/>
        <v>0.26964790996784571</v>
      </c>
    </row>
    <row r="17" spans="2:40" x14ac:dyDescent="0.25">
      <c r="B17" s="1">
        <v>100</v>
      </c>
      <c r="C17" s="3">
        <f t="shared" si="0"/>
        <v>0.10189871382636657</v>
      </c>
      <c r="D17" s="3">
        <f t="shared" si="0"/>
        <v>0.10189871382636657</v>
      </c>
      <c r="E17" s="3">
        <f t="shared" si="0"/>
        <v>0.10064951768488749</v>
      </c>
      <c r="I17" s="1">
        <v>100</v>
      </c>
      <c r="J17" s="3">
        <f t="shared" si="1"/>
        <v>0.14008842443729902</v>
      </c>
      <c r="K17" s="3">
        <f t="shared" si="1"/>
        <v>0.14294372990353699</v>
      </c>
      <c r="L17" s="3">
        <f t="shared" si="1"/>
        <v>0.1416945337620579</v>
      </c>
      <c r="P17" s="1">
        <v>100</v>
      </c>
      <c r="Q17" s="3">
        <f t="shared" si="2"/>
        <v>6.7278135048231533E-2</v>
      </c>
      <c r="R17" s="3">
        <f t="shared" si="2"/>
        <v>6.7456591639871388E-2</v>
      </c>
      <c r="S17" s="3">
        <f t="shared" si="2"/>
        <v>6.8348874598070736E-2</v>
      </c>
      <c r="W17" s="1">
        <v>100</v>
      </c>
      <c r="X17" s="3">
        <f t="shared" si="3"/>
        <v>7.637942122186496E-2</v>
      </c>
      <c r="Y17" s="3">
        <f t="shared" si="3"/>
        <v>8.6372990353697762E-2</v>
      </c>
      <c r="Z17" s="3">
        <f t="shared" si="3"/>
        <v>8.316077170418007E-2</v>
      </c>
      <c r="AD17" s="1">
        <v>100</v>
      </c>
      <c r="AE17" s="3">
        <f t="shared" si="4"/>
        <v>9.8151125401929259E-2</v>
      </c>
      <c r="AF17" s="3">
        <f t="shared" si="4"/>
        <v>0.10047106109324759</v>
      </c>
      <c r="AG17" s="3">
        <f t="shared" si="4"/>
        <v>9.8151125401929259E-2</v>
      </c>
      <c r="AK17" s="1">
        <v>400</v>
      </c>
      <c r="AL17" s="3">
        <f t="shared" si="5"/>
        <v>0.41348392282958202</v>
      </c>
      <c r="AM17" s="3">
        <f t="shared" si="5"/>
        <v>0.44132315112540194</v>
      </c>
      <c r="AN17" s="3">
        <f t="shared" si="5"/>
        <v>0.38618006430868174</v>
      </c>
    </row>
    <row r="18" spans="2:40" x14ac:dyDescent="0.25">
      <c r="B18" s="1">
        <v>200</v>
      </c>
      <c r="C18" s="3">
        <f t="shared" si="0"/>
        <v>0.10868006430868167</v>
      </c>
      <c r="D18" s="3">
        <f t="shared" si="0"/>
        <v>0.10172025723472669</v>
      </c>
      <c r="E18" s="3">
        <f t="shared" si="0"/>
        <v>0.10582475884244373</v>
      </c>
      <c r="I18" s="1">
        <v>200</v>
      </c>
      <c r="J18" s="3">
        <f t="shared" si="1"/>
        <v>0.15275884244372992</v>
      </c>
      <c r="K18" s="3">
        <f t="shared" si="1"/>
        <v>0.15561414790996789</v>
      </c>
      <c r="L18" s="3">
        <f t="shared" si="1"/>
        <v>0.14115916398713829</v>
      </c>
      <c r="P18" s="1">
        <v>200</v>
      </c>
      <c r="Q18" s="3">
        <f t="shared" si="2"/>
        <v>8.1554662379421217E-2</v>
      </c>
      <c r="R18" s="3">
        <f t="shared" si="2"/>
        <v>7.4237942122186498E-2</v>
      </c>
      <c r="S18" s="3">
        <f t="shared" si="2"/>
        <v>7.9770096463022522E-2</v>
      </c>
      <c r="W18" s="1">
        <v>200</v>
      </c>
      <c r="X18" s="3">
        <f t="shared" si="3"/>
        <v>8.7800643086816746E-2</v>
      </c>
      <c r="Y18" s="3">
        <f t="shared" si="3"/>
        <v>8.8157556270096457E-2</v>
      </c>
      <c r="Z18" s="3">
        <f t="shared" si="3"/>
        <v>9.3868167202572364E-2</v>
      </c>
      <c r="AD18" s="1">
        <v>200</v>
      </c>
      <c r="AE18" s="3">
        <f t="shared" si="4"/>
        <v>0.12884565916398713</v>
      </c>
      <c r="AF18" s="3">
        <f t="shared" si="4"/>
        <v>0.12367041800643089</v>
      </c>
      <c r="AG18" s="3">
        <f t="shared" si="4"/>
        <v>0.13187942122186497</v>
      </c>
      <c r="AK18" s="1">
        <v>800</v>
      </c>
      <c r="AL18" s="3">
        <f t="shared" si="5"/>
        <v>0.55089549839228302</v>
      </c>
      <c r="AM18" s="3">
        <f t="shared" si="5"/>
        <v>0.52359163987138269</v>
      </c>
      <c r="AN18" s="3">
        <f t="shared" si="5"/>
        <v>0.53661897106109324</v>
      </c>
    </row>
    <row r="19" spans="2:40" x14ac:dyDescent="0.25">
      <c r="B19" s="1">
        <v>400</v>
      </c>
      <c r="C19" s="3">
        <f t="shared" si="0"/>
        <v>0.12759646302250807</v>
      </c>
      <c r="D19" s="3">
        <f t="shared" si="0"/>
        <v>0.123491961414791</v>
      </c>
      <c r="E19" s="3">
        <f t="shared" si="0"/>
        <v>0.123491961414791</v>
      </c>
      <c r="I19" s="1">
        <v>400</v>
      </c>
      <c r="J19" s="3">
        <f t="shared" si="1"/>
        <v>0.15722025723472671</v>
      </c>
      <c r="K19" s="3">
        <f t="shared" si="1"/>
        <v>0.15168810289389068</v>
      </c>
      <c r="L19" s="3">
        <f t="shared" si="1"/>
        <v>0.15258038585209005</v>
      </c>
      <c r="P19" s="1">
        <v>400</v>
      </c>
      <c r="Q19" s="3">
        <f t="shared" si="2"/>
        <v>8.4945337620578779E-2</v>
      </c>
      <c r="R19" s="3">
        <f t="shared" si="2"/>
        <v>8.9406752411575571E-2</v>
      </c>
      <c r="S19" s="3">
        <f t="shared" si="2"/>
        <v>8.5659163987138284E-2</v>
      </c>
      <c r="W19" s="1">
        <v>400</v>
      </c>
      <c r="X19" s="3">
        <f t="shared" si="3"/>
        <v>0.10243408360128618</v>
      </c>
      <c r="Y19" s="3">
        <f t="shared" si="3"/>
        <v>0.11010771704180065</v>
      </c>
      <c r="Z19" s="3">
        <f t="shared" si="3"/>
        <v>0.10011414790996785</v>
      </c>
      <c r="AD19" s="1">
        <v>400</v>
      </c>
      <c r="AE19" s="3">
        <f t="shared" si="4"/>
        <v>0.12081511254019293</v>
      </c>
      <c r="AF19" s="3">
        <f t="shared" si="4"/>
        <v>0.12010128617363344</v>
      </c>
      <c r="AG19" s="3">
        <f t="shared" si="4"/>
        <v>0.13776848874598072</v>
      </c>
      <c r="AK19" s="1">
        <v>1500</v>
      </c>
      <c r="AL19" s="3">
        <f t="shared" si="5"/>
        <v>0.61478295819935702</v>
      </c>
      <c r="AM19" s="3">
        <f t="shared" si="5"/>
        <v>0.68438102893890684</v>
      </c>
      <c r="AN19" s="3">
        <f t="shared" si="5"/>
        <v>0.64976045016077177</v>
      </c>
    </row>
    <row r="20" spans="2:40" x14ac:dyDescent="0.25">
      <c r="B20" s="1">
        <v>600</v>
      </c>
      <c r="C20" s="3">
        <f t="shared" si="0"/>
        <v>0.13027331189710611</v>
      </c>
      <c r="D20" s="3">
        <f t="shared" si="0"/>
        <v>0.1391961414790997</v>
      </c>
      <c r="E20" s="3">
        <f t="shared" si="0"/>
        <v>0.13687620578778137</v>
      </c>
      <c r="I20" s="1">
        <v>600</v>
      </c>
      <c r="J20" s="3">
        <f t="shared" si="1"/>
        <v>0.17649356913183281</v>
      </c>
      <c r="K20" s="3">
        <f t="shared" si="1"/>
        <v>0.16917684887459805</v>
      </c>
      <c r="L20" s="3">
        <f t="shared" si="1"/>
        <v>0.16453697749196142</v>
      </c>
      <c r="P20" s="1">
        <v>600</v>
      </c>
      <c r="Q20" s="3">
        <f t="shared" si="2"/>
        <v>9.2975884244373003E-2</v>
      </c>
      <c r="R20" s="3">
        <f t="shared" si="2"/>
        <v>9.3689710610932467E-2</v>
      </c>
      <c r="S20" s="3">
        <f t="shared" si="2"/>
        <v>9.8864951768488765E-2</v>
      </c>
      <c r="W20" s="1">
        <v>600</v>
      </c>
      <c r="X20" s="3">
        <f t="shared" si="3"/>
        <v>8.9942122186495194E-2</v>
      </c>
      <c r="Y20" s="3">
        <f t="shared" si="3"/>
        <v>8.8692926045016093E-2</v>
      </c>
      <c r="Z20" s="3">
        <f t="shared" si="3"/>
        <v>0.10011414790996785</v>
      </c>
      <c r="AD20" s="1">
        <v>600</v>
      </c>
      <c r="AE20" s="3">
        <f t="shared" si="4"/>
        <v>0.14651286173633443</v>
      </c>
      <c r="AF20" s="3">
        <f t="shared" si="4"/>
        <v>0.14633440514469453</v>
      </c>
      <c r="AG20" s="3">
        <f t="shared" si="4"/>
        <v>0.14454983922829581</v>
      </c>
      <c r="AK20" s="1">
        <v>2000</v>
      </c>
      <c r="AL20" s="3">
        <f t="shared" si="5"/>
        <v>0.72257073954983919</v>
      </c>
      <c r="AM20" s="3">
        <f t="shared" si="5"/>
        <v>0.70311897106109333</v>
      </c>
      <c r="AN20" s="3">
        <f t="shared" si="5"/>
        <v>0.73274276527331206</v>
      </c>
    </row>
    <row r="21" spans="2:40" x14ac:dyDescent="0.25">
      <c r="B21" s="1">
        <v>1000</v>
      </c>
      <c r="C21" s="3">
        <f t="shared" si="0"/>
        <v>0.13687620578778137</v>
      </c>
      <c r="D21" s="3">
        <f t="shared" si="0"/>
        <v>0.14401446945337623</v>
      </c>
      <c r="E21" s="3">
        <f t="shared" si="0"/>
        <v>0.14276527331189712</v>
      </c>
      <c r="I21" s="1">
        <v>1000</v>
      </c>
      <c r="J21" s="3">
        <f t="shared" si="1"/>
        <v>0.16792765273311899</v>
      </c>
      <c r="K21" s="3">
        <f t="shared" si="1"/>
        <v>0.18577331189710611</v>
      </c>
      <c r="L21" s="3">
        <f t="shared" si="1"/>
        <v>0.17899196141479101</v>
      </c>
      <c r="P21" s="1">
        <v>1000</v>
      </c>
      <c r="Q21" s="3">
        <f t="shared" si="2"/>
        <v>0.1035048231511254</v>
      </c>
      <c r="R21" s="3">
        <f t="shared" si="2"/>
        <v>0.10582475884244373</v>
      </c>
      <c r="S21" s="3">
        <f t="shared" si="2"/>
        <v>0.11171382636655949</v>
      </c>
      <c r="W21" s="1">
        <v>1000</v>
      </c>
      <c r="X21" s="3">
        <f t="shared" si="3"/>
        <v>9.2262057877813525E-2</v>
      </c>
      <c r="Y21" s="3">
        <f t="shared" si="3"/>
        <v>0.10243408360128618</v>
      </c>
      <c r="Z21" s="3">
        <f t="shared" si="3"/>
        <v>0.10172025723472669</v>
      </c>
      <c r="AD21" s="1">
        <v>1000</v>
      </c>
      <c r="AE21" s="3">
        <f t="shared" si="4"/>
        <v>0.15275884244372992</v>
      </c>
      <c r="AF21" s="3">
        <f t="shared" si="4"/>
        <v>0.15525723472668812</v>
      </c>
      <c r="AG21" s="3">
        <f t="shared" si="4"/>
        <v>0.15632797427652736</v>
      </c>
      <c r="AK21" s="1">
        <v>3000</v>
      </c>
      <c r="AL21" s="3">
        <f t="shared" si="5"/>
        <v>0.72364147909967846</v>
      </c>
      <c r="AM21" s="3">
        <f t="shared" si="5"/>
        <v>0.77896302250803862</v>
      </c>
      <c r="AN21" s="3">
        <f t="shared" si="5"/>
        <v>0.72042926045016076</v>
      </c>
    </row>
    <row r="22" spans="2:40" x14ac:dyDescent="0.25">
      <c r="B22" s="1">
        <v>2000</v>
      </c>
      <c r="C22" s="3">
        <f t="shared" si="0"/>
        <v>0.13419935691318327</v>
      </c>
      <c r="D22" s="3">
        <f t="shared" si="0"/>
        <v>0.13455627009646307</v>
      </c>
      <c r="E22" s="3">
        <f t="shared" si="0"/>
        <v>0.13866077170418006</v>
      </c>
      <c r="I22" s="1">
        <v>2000</v>
      </c>
      <c r="J22" s="3">
        <f t="shared" si="1"/>
        <v>0.19077009646302256</v>
      </c>
      <c r="K22" s="3">
        <f t="shared" si="1"/>
        <v>0.19059163987138267</v>
      </c>
      <c r="L22" s="3">
        <f t="shared" si="1"/>
        <v>0.18398874598070741</v>
      </c>
      <c r="P22" s="1">
        <v>2000</v>
      </c>
      <c r="Q22" s="3">
        <f t="shared" si="2"/>
        <v>0.11331993569131835</v>
      </c>
      <c r="R22" s="3">
        <f t="shared" si="2"/>
        <v>0.10493247588424438</v>
      </c>
      <c r="S22" s="3">
        <f t="shared" si="2"/>
        <v>0.11189228295819935</v>
      </c>
      <c r="W22" s="1">
        <v>2000</v>
      </c>
      <c r="X22" s="3">
        <f t="shared" si="3"/>
        <v>0.11331993569131835</v>
      </c>
      <c r="Y22" s="3">
        <f t="shared" si="3"/>
        <v>0.12295659163987141</v>
      </c>
      <c r="Z22" s="3">
        <f t="shared" si="3"/>
        <v>0.11100000000000002</v>
      </c>
      <c r="AD22" s="1">
        <v>2000</v>
      </c>
      <c r="AE22" s="3">
        <f t="shared" si="4"/>
        <v>0.14972508038585211</v>
      </c>
      <c r="AF22" s="3">
        <f t="shared" si="4"/>
        <v>0.1490112540192926</v>
      </c>
      <c r="AG22" s="3">
        <f t="shared" si="4"/>
        <v>0.15204501607717044</v>
      </c>
      <c r="AK22" s="1">
        <v>4000</v>
      </c>
      <c r="AL22" s="3">
        <f t="shared" si="5"/>
        <v>0.76968327974276529</v>
      </c>
      <c r="AM22" s="3">
        <f t="shared" si="5"/>
        <v>0.80894372990353691</v>
      </c>
      <c r="AN22" s="3">
        <f t="shared" si="5"/>
        <v>0.78378135048231523</v>
      </c>
    </row>
    <row r="23" spans="2:40" x14ac:dyDescent="0.25">
      <c r="B23" s="3"/>
      <c r="C23" s="3"/>
      <c r="D23" s="3"/>
      <c r="E23" s="3"/>
      <c r="I23" s="3"/>
      <c r="J23" s="3"/>
      <c r="K23" s="3"/>
      <c r="L23" s="3"/>
      <c r="P23" s="3"/>
      <c r="Q23" s="3"/>
      <c r="R23" s="3"/>
      <c r="S23" s="3"/>
      <c r="W23" s="3"/>
      <c r="X23" s="3"/>
      <c r="Y23" s="3"/>
      <c r="Z23" s="3"/>
      <c r="AD23" s="3"/>
      <c r="AE23" s="3"/>
      <c r="AF23" s="3"/>
      <c r="AG23" s="3"/>
      <c r="AK23" s="3"/>
      <c r="AL23" s="3"/>
      <c r="AM23" s="3"/>
      <c r="AN23" s="3"/>
    </row>
    <row r="24" spans="2:40" x14ac:dyDescent="0.25">
      <c r="B24" s="4" t="s">
        <v>30</v>
      </c>
      <c r="C24" s="4"/>
      <c r="D24" s="4"/>
      <c r="E24" s="4"/>
      <c r="I24" s="4" t="s">
        <v>10</v>
      </c>
      <c r="J24" s="4"/>
      <c r="K24" s="4"/>
      <c r="L24" s="4"/>
      <c r="P24" s="4" t="s">
        <v>10</v>
      </c>
      <c r="Q24" s="4"/>
      <c r="R24" s="4"/>
      <c r="S24" s="4"/>
      <c r="W24" s="4" t="s">
        <v>10</v>
      </c>
      <c r="X24" s="4"/>
      <c r="Y24" s="4"/>
      <c r="Z24" s="4"/>
      <c r="AD24" s="4" t="s">
        <v>10</v>
      </c>
      <c r="AE24" s="4"/>
      <c r="AF24" s="4"/>
      <c r="AG24" s="4"/>
      <c r="AK24" s="4" t="s">
        <v>10</v>
      </c>
      <c r="AL24" s="4"/>
      <c r="AM24" s="4"/>
      <c r="AN24" s="4"/>
    </row>
    <row r="25" spans="2:40" x14ac:dyDescent="0.25">
      <c r="B25" s="1">
        <v>0</v>
      </c>
      <c r="C25">
        <f>C15-((AVERAGE($C$15:$E$15)))</f>
        <v>1.1302250803858563E-3</v>
      </c>
      <c r="D25">
        <f t="shared" ref="D25:E25" si="6">D15-((AVERAGE($C$15:$E$15)))</f>
        <v>4.5209003215434113E-3</v>
      </c>
      <c r="E25">
        <f t="shared" si="6"/>
        <v>-5.6511254019292606E-3</v>
      </c>
      <c r="I25" s="1">
        <v>0</v>
      </c>
      <c r="J25">
        <f>J15-((AVERAGE($J$15:$L$15)))</f>
        <v>2.6173633440514446E-3</v>
      </c>
      <c r="K25">
        <f t="shared" ref="K25:L25" si="7">K15-((AVERAGE($J$15:$L$15)))</f>
        <v>-4.1639871382635751E-4</v>
      </c>
      <c r="L25">
        <f t="shared" si="7"/>
        <v>-2.2009646302250802E-3</v>
      </c>
      <c r="P25" s="1">
        <v>0</v>
      </c>
      <c r="Q25">
        <f>Q15-((AVERAGE($Q$15:$S$15)))</f>
        <v>1.3681672025723478E-3</v>
      </c>
      <c r="R25">
        <f t="shared" ref="R25:S25" si="8">R15-((AVERAGE($Q$15:$S$15)))</f>
        <v>-1.4871382636655987E-3</v>
      </c>
      <c r="S25">
        <f t="shared" si="8"/>
        <v>1.1897106109324401E-4</v>
      </c>
      <c r="W25" s="1">
        <v>0</v>
      </c>
      <c r="X25">
        <f>X15-(AVERAGE($X$15:$Z$15))</f>
        <v>-2.3794212218649566E-3</v>
      </c>
      <c r="Y25">
        <f t="shared" ref="Y25:Z25" si="9">Y15-(AVERAGE($X$15:$Z$15))</f>
        <v>5.829581993569137E-3</v>
      </c>
      <c r="Z25">
        <f t="shared" si="9"/>
        <v>-3.4501607717041805E-3</v>
      </c>
      <c r="AD25" s="1">
        <v>0</v>
      </c>
      <c r="AE25">
        <f>AE15-(AVERAGE($AE$15:$AG$15))</f>
        <v>2.1414790996784547E-3</v>
      </c>
      <c r="AF25">
        <f t="shared" ref="AF25:AG25" si="10">AF15-(AVERAGE($AE$15:$AG$15))</f>
        <v>1.7845659163986949E-4</v>
      </c>
      <c r="AG25">
        <f t="shared" si="10"/>
        <v>-2.3199356913183311E-3</v>
      </c>
      <c r="AK25" s="1">
        <v>0</v>
      </c>
      <c r="AL25">
        <f>AL15-(AVERAGE($AL$15:$AN$15))</f>
        <v>-1.6358520900321527E-2</v>
      </c>
      <c r="AM25">
        <f t="shared" ref="AM25:AN25" si="11">AM15-(AVERAGE($AL$15:$AN$15))</f>
        <v>2.0760450160771743E-2</v>
      </c>
      <c r="AN25">
        <f t="shared" si="11"/>
        <v>-4.4019292604501881E-3</v>
      </c>
    </row>
    <row r="26" spans="2:40" x14ac:dyDescent="0.25">
      <c r="B26" s="1">
        <v>50</v>
      </c>
      <c r="C26">
        <f t="shared" ref="C26:E32" si="12">C16-((AVERAGE($C$15:$E$15)))</f>
        <v>4.0212218649517704E-2</v>
      </c>
      <c r="D26">
        <f t="shared" si="12"/>
        <v>3.485852090032155E-2</v>
      </c>
      <c r="E26">
        <f t="shared" si="12"/>
        <v>3.378778135048232E-2</v>
      </c>
      <c r="I26" s="1">
        <v>50</v>
      </c>
      <c r="J26">
        <f t="shared" ref="J26:L32" si="13">J16-((AVERAGE($J$15:$L$15)))</f>
        <v>4.4733118971061088E-2</v>
      </c>
      <c r="K26">
        <f t="shared" si="13"/>
        <v>4.2770096463022524E-2</v>
      </c>
      <c r="L26">
        <f t="shared" si="13"/>
        <v>3.9557877813504845E-2</v>
      </c>
      <c r="P26" s="1">
        <v>50</v>
      </c>
      <c r="Q26">
        <f t="shared" ref="Q26:S32" si="14">Q16-((AVERAGE($Q$15:$S$15)))</f>
        <v>2.6530546623794209E-2</v>
      </c>
      <c r="R26">
        <f t="shared" si="14"/>
        <v>2.510289389067524E-2</v>
      </c>
      <c r="S26">
        <f t="shared" si="14"/>
        <v>2.760128617363344E-2</v>
      </c>
      <c r="W26" s="1">
        <v>50</v>
      </c>
      <c r="X26">
        <f t="shared" ref="X26:Z32" si="15">X16-(AVERAGE($X$15:$Z$15))</f>
        <v>2.492443729903538E-2</v>
      </c>
      <c r="Y26">
        <f t="shared" si="15"/>
        <v>2.0106109324758842E-2</v>
      </c>
      <c r="Z26">
        <f t="shared" si="15"/>
        <v>2.795819935691319E-2</v>
      </c>
      <c r="AD26" s="1">
        <v>50</v>
      </c>
      <c r="AE26">
        <f t="shared" ref="AE26:AG32" si="16">AE16-(AVERAGE($AE$15:$AG$15))</f>
        <v>3.0694533762057878E-2</v>
      </c>
      <c r="AF26">
        <f t="shared" si="16"/>
        <v>3.0159163987138256E-2</v>
      </c>
      <c r="AG26">
        <f t="shared" si="16"/>
        <v>1.9987138263665598E-2</v>
      </c>
      <c r="AK26" s="1">
        <v>100</v>
      </c>
      <c r="AL26">
        <f t="shared" ref="AL26:AN32" si="17">AL16-(AVERAGE($AL$15:$AN$15))</f>
        <v>5.4488745980707382E-2</v>
      </c>
      <c r="AM26">
        <f t="shared" si="17"/>
        <v>4.9848874598070775E-2</v>
      </c>
      <c r="AN26">
        <f t="shared" si="17"/>
        <v>4.4495176848874635E-2</v>
      </c>
    </row>
    <row r="27" spans="2:40" x14ac:dyDescent="0.25">
      <c r="B27" s="1">
        <v>100</v>
      </c>
      <c r="C27">
        <f t="shared" si="12"/>
        <v>6.1627009646302265E-2</v>
      </c>
      <c r="D27">
        <f t="shared" si="12"/>
        <v>6.1627009646302265E-2</v>
      </c>
      <c r="E27">
        <f t="shared" si="12"/>
        <v>6.0377813504823179E-2</v>
      </c>
      <c r="I27" s="1">
        <v>100</v>
      </c>
      <c r="J27">
        <f t="shared" si="13"/>
        <v>7.8996784565916384E-2</v>
      </c>
      <c r="K27">
        <f t="shared" si="13"/>
        <v>8.1852090032154351E-2</v>
      </c>
      <c r="L27">
        <f t="shared" si="13"/>
        <v>8.0602893890675265E-2</v>
      </c>
      <c r="P27" s="1">
        <v>100</v>
      </c>
      <c r="Q27">
        <f t="shared" si="14"/>
        <v>4.0985530546623808E-2</v>
      </c>
      <c r="R27">
        <f t="shared" si="14"/>
        <v>4.1163987138263664E-2</v>
      </c>
      <c r="S27">
        <f t="shared" si="14"/>
        <v>4.2056270096463011E-2</v>
      </c>
      <c r="W27" s="1">
        <v>100</v>
      </c>
      <c r="X27">
        <f t="shared" si="15"/>
        <v>3.4739549839228299E-2</v>
      </c>
      <c r="Y27">
        <f t="shared" si="15"/>
        <v>4.4733118971061102E-2</v>
      </c>
      <c r="Z27">
        <f t="shared" si="15"/>
        <v>4.1520900321543409E-2</v>
      </c>
      <c r="AD27" s="1">
        <v>100</v>
      </c>
      <c r="AE27">
        <f t="shared" si="16"/>
        <v>4.6755627009646299E-2</v>
      </c>
      <c r="AF27">
        <f t="shared" si="16"/>
        <v>4.907556270096463E-2</v>
      </c>
      <c r="AG27">
        <f t="shared" si="16"/>
        <v>4.6755627009646299E-2</v>
      </c>
      <c r="AK27" s="1">
        <v>400</v>
      </c>
      <c r="AL27">
        <f t="shared" si="17"/>
        <v>0.18833118971061094</v>
      </c>
      <c r="AM27">
        <f t="shared" si="17"/>
        <v>0.21617041800643086</v>
      </c>
      <c r="AN27">
        <f t="shared" si="17"/>
        <v>0.16102733118971066</v>
      </c>
    </row>
    <row r="28" spans="2:40" x14ac:dyDescent="0.25">
      <c r="B28" s="1">
        <v>200</v>
      </c>
      <c r="C28">
        <f t="shared" si="12"/>
        <v>6.8408360128617368E-2</v>
      </c>
      <c r="D28">
        <f t="shared" si="12"/>
        <v>6.1448553054662382E-2</v>
      </c>
      <c r="E28">
        <f t="shared" si="12"/>
        <v>6.5553054662379429E-2</v>
      </c>
      <c r="I28" s="1">
        <v>200</v>
      </c>
      <c r="J28">
        <f t="shared" si="13"/>
        <v>9.1667202572347284E-2</v>
      </c>
      <c r="K28">
        <f t="shared" si="13"/>
        <v>9.4522508038585251E-2</v>
      </c>
      <c r="L28">
        <f t="shared" si="13"/>
        <v>8.0067524115755656E-2</v>
      </c>
      <c r="P28" s="1">
        <v>200</v>
      </c>
      <c r="Q28">
        <f t="shared" si="14"/>
        <v>5.5262057877813492E-2</v>
      </c>
      <c r="R28">
        <f t="shared" si="14"/>
        <v>4.7945337620578773E-2</v>
      </c>
      <c r="S28">
        <f t="shared" si="14"/>
        <v>5.3477491961414797E-2</v>
      </c>
      <c r="W28" s="1">
        <v>200</v>
      </c>
      <c r="X28">
        <f t="shared" si="15"/>
        <v>4.6160771704180086E-2</v>
      </c>
      <c r="Y28">
        <f t="shared" si="15"/>
        <v>4.6517684887459797E-2</v>
      </c>
      <c r="Z28">
        <f t="shared" si="15"/>
        <v>5.2228295819935704E-2</v>
      </c>
      <c r="AD28" s="1">
        <v>200</v>
      </c>
      <c r="AE28">
        <f t="shared" si="16"/>
        <v>7.7450160771704163E-2</v>
      </c>
      <c r="AF28">
        <f t="shared" si="16"/>
        <v>7.227491961414792E-2</v>
      </c>
      <c r="AG28">
        <f t="shared" si="16"/>
        <v>8.0483922829582E-2</v>
      </c>
      <c r="AK28" s="1">
        <v>800</v>
      </c>
      <c r="AL28">
        <f t="shared" si="17"/>
        <v>0.32574276527331192</v>
      </c>
      <c r="AM28">
        <f t="shared" si="17"/>
        <v>0.29843890675241158</v>
      </c>
      <c r="AN28">
        <f t="shared" si="17"/>
        <v>0.31146623794212214</v>
      </c>
    </row>
    <row r="29" spans="2:40" x14ac:dyDescent="0.25">
      <c r="B29" s="1">
        <v>400</v>
      </c>
      <c r="C29">
        <f t="shared" si="12"/>
        <v>8.7324758842443756E-2</v>
      </c>
      <c r="D29">
        <f t="shared" si="12"/>
        <v>8.3220257234726702E-2</v>
      </c>
      <c r="E29">
        <f t="shared" si="12"/>
        <v>8.3220257234726702E-2</v>
      </c>
      <c r="I29" s="1">
        <v>400</v>
      </c>
      <c r="J29">
        <f t="shared" si="13"/>
        <v>9.6128617363344077E-2</v>
      </c>
      <c r="K29">
        <f t="shared" si="13"/>
        <v>9.0596463022508039E-2</v>
      </c>
      <c r="L29">
        <f t="shared" si="13"/>
        <v>9.1488745980707414E-2</v>
      </c>
      <c r="P29" s="1">
        <v>400</v>
      </c>
      <c r="Q29">
        <f t="shared" si="14"/>
        <v>5.8652733118971054E-2</v>
      </c>
      <c r="R29">
        <f t="shared" si="14"/>
        <v>6.3114147909967847E-2</v>
      </c>
      <c r="S29">
        <f t="shared" si="14"/>
        <v>5.936655948553056E-2</v>
      </c>
      <c r="W29" s="1">
        <v>400</v>
      </c>
      <c r="X29">
        <f t="shared" si="15"/>
        <v>6.0794212218649522E-2</v>
      </c>
      <c r="Y29">
        <f t="shared" si="15"/>
        <v>6.8467845659164001E-2</v>
      </c>
      <c r="Z29">
        <f t="shared" si="15"/>
        <v>5.8474276527331191E-2</v>
      </c>
      <c r="AD29" s="1">
        <v>400</v>
      </c>
      <c r="AE29">
        <f t="shared" si="16"/>
        <v>6.941961414790998E-2</v>
      </c>
      <c r="AF29">
        <f t="shared" si="16"/>
        <v>6.8705787781350475E-2</v>
      </c>
      <c r="AG29">
        <f t="shared" si="16"/>
        <v>8.6372990353697748E-2</v>
      </c>
      <c r="AK29" s="1">
        <v>1500</v>
      </c>
      <c r="AL29">
        <f t="shared" si="17"/>
        <v>0.38963022508038592</v>
      </c>
      <c r="AM29">
        <f t="shared" si="17"/>
        <v>0.45922829581993574</v>
      </c>
      <c r="AN29">
        <f t="shared" si="17"/>
        <v>0.42460771704180067</v>
      </c>
    </row>
    <row r="30" spans="2:40" x14ac:dyDescent="0.25">
      <c r="B30" s="1">
        <v>600</v>
      </c>
      <c r="C30">
        <f t="shared" si="12"/>
        <v>9.0001607717041798E-2</v>
      </c>
      <c r="D30">
        <f t="shared" si="12"/>
        <v>9.8924437299035384E-2</v>
      </c>
      <c r="E30">
        <f t="shared" si="12"/>
        <v>9.6604501607717053E-2</v>
      </c>
      <c r="I30" s="1">
        <v>600</v>
      </c>
      <c r="J30">
        <f t="shared" si="13"/>
        <v>0.11540192926045018</v>
      </c>
      <c r="K30">
        <f t="shared" si="13"/>
        <v>0.10808520900321542</v>
      </c>
      <c r="L30">
        <f t="shared" si="13"/>
        <v>0.10344533762057878</v>
      </c>
      <c r="P30" s="1">
        <v>600</v>
      </c>
      <c r="Q30">
        <f t="shared" si="14"/>
        <v>6.6683279742765278E-2</v>
      </c>
      <c r="R30">
        <f t="shared" si="14"/>
        <v>6.7397106109324742E-2</v>
      </c>
      <c r="S30">
        <f t="shared" si="14"/>
        <v>7.257234726688104E-2</v>
      </c>
      <c r="W30" s="1">
        <v>600</v>
      </c>
      <c r="X30">
        <f t="shared" si="15"/>
        <v>4.8302250803858533E-2</v>
      </c>
      <c r="Y30">
        <f t="shared" si="15"/>
        <v>4.7053054662379433E-2</v>
      </c>
      <c r="Z30">
        <f t="shared" si="15"/>
        <v>5.8474276527331191E-2</v>
      </c>
      <c r="AD30" s="1">
        <v>600</v>
      </c>
      <c r="AE30">
        <f t="shared" si="16"/>
        <v>9.5117363344051464E-2</v>
      </c>
      <c r="AF30">
        <f t="shared" si="16"/>
        <v>9.4938906752411567E-2</v>
      </c>
      <c r="AG30">
        <f t="shared" si="16"/>
        <v>9.3154340836012844E-2</v>
      </c>
      <c r="AK30" s="1">
        <v>2000</v>
      </c>
      <c r="AL30">
        <f t="shared" si="17"/>
        <v>0.49741800643086809</v>
      </c>
      <c r="AM30">
        <f t="shared" si="17"/>
        <v>0.47796623794212223</v>
      </c>
      <c r="AN30">
        <f t="shared" si="17"/>
        <v>0.50759003215434095</v>
      </c>
    </row>
    <row r="31" spans="2:40" x14ac:dyDescent="0.25">
      <c r="B31" s="1">
        <v>1000</v>
      </c>
      <c r="C31">
        <f t="shared" si="12"/>
        <v>9.6604501607717053E-2</v>
      </c>
      <c r="D31">
        <f t="shared" si="12"/>
        <v>0.10374276527331192</v>
      </c>
      <c r="E31">
        <f t="shared" si="12"/>
        <v>0.1024935691318328</v>
      </c>
      <c r="I31" s="1">
        <v>1000</v>
      </c>
      <c r="J31">
        <f t="shared" si="13"/>
        <v>0.10683601286173636</v>
      </c>
      <c r="K31">
        <f t="shared" si="13"/>
        <v>0.12468167202572347</v>
      </c>
      <c r="L31">
        <f t="shared" si="13"/>
        <v>0.11790032154340838</v>
      </c>
      <c r="P31" s="1">
        <v>1000</v>
      </c>
      <c r="Q31">
        <f t="shared" si="14"/>
        <v>7.7212218649517675E-2</v>
      </c>
      <c r="R31">
        <f t="shared" si="14"/>
        <v>7.9532154340836006E-2</v>
      </c>
      <c r="S31">
        <f t="shared" si="14"/>
        <v>8.5421221864951768E-2</v>
      </c>
      <c r="W31" s="1">
        <v>1000</v>
      </c>
      <c r="X31">
        <f t="shared" si="15"/>
        <v>5.0622186495176864E-2</v>
      </c>
      <c r="Y31">
        <f t="shared" si="15"/>
        <v>6.0794212218649522E-2</v>
      </c>
      <c r="Z31">
        <f t="shared" si="15"/>
        <v>6.0080385852090031E-2</v>
      </c>
      <c r="AD31" s="1">
        <v>1000</v>
      </c>
      <c r="AE31">
        <f t="shared" si="16"/>
        <v>0.10136334405144695</v>
      </c>
      <c r="AF31">
        <f t="shared" si="16"/>
        <v>0.10386173633440515</v>
      </c>
      <c r="AG31">
        <f t="shared" si="16"/>
        <v>0.1049324758842444</v>
      </c>
      <c r="AK31" s="1">
        <v>3000</v>
      </c>
      <c r="AL31">
        <f t="shared" si="17"/>
        <v>0.49848874598070736</v>
      </c>
      <c r="AM31">
        <f t="shared" si="17"/>
        <v>0.55381028938906751</v>
      </c>
      <c r="AN31">
        <f t="shared" si="17"/>
        <v>0.49527652733118965</v>
      </c>
    </row>
    <row r="32" spans="2:40" x14ac:dyDescent="0.25">
      <c r="B32" s="1">
        <v>2000</v>
      </c>
      <c r="C32">
        <f t="shared" si="12"/>
        <v>9.3927652733118955E-2</v>
      </c>
      <c r="D32">
        <f t="shared" si="12"/>
        <v>9.4284565916398749E-2</v>
      </c>
      <c r="E32">
        <f t="shared" si="12"/>
        <v>9.8389067524115748E-2</v>
      </c>
      <c r="I32" s="1">
        <v>2000</v>
      </c>
      <c r="J32">
        <f t="shared" si="13"/>
        <v>0.12967845659163993</v>
      </c>
      <c r="K32">
        <f t="shared" si="13"/>
        <v>0.12950000000000003</v>
      </c>
      <c r="L32">
        <f t="shared" si="13"/>
        <v>0.12289710610932478</v>
      </c>
      <c r="P32" s="1">
        <v>2000</v>
      </c>
      <c r="Q32">
        <f t="shared" si="14"/>
        <v>8.7027331189710622E-2</v>
      </c>
      <c r="R32">
        <f t="shared" si="14"/>
        <v>7.8639871382636659E-2</v>
      </c>
      <c r="S32">
        <f t="shared" si="14"/>
        <v>8.5599678456591624E-2</v>
      </c>
      <c r="W32" s="1">
        <v>2000</v>
      </c>
      <c r="X32">
        <f t="shared" si="15"/>
        <v>7.1680064308681679E-2</v>
      </c>
      <c r="Y32">
        <f t="shared" si="15"/>
        <v>8.1316720257234743E-2</v>
      </c>
      <c r="Z32">
        <f t="shared" si="15"/>
        <v>6.9360128617363348E-2</v>
      </c>
      <c r="AD32" s="1">
        <v>2000</v>
      </c>
      <c r="AE32">
        <f t="shared" si="16"/>
        <v>9.8329581993569143E-2</v>
      </c>
      <c r="AF32">
        <f t="shared" si="16"/>
        <v>9.7615755627009637E-2</v>
      </c>
      <c r="AG32">
        <f t="shared" si="16"/>
        <v>0.10064951768488747</v>
      </c>
      <c r="AK32" s="1">
        <v>4000</v>
      </c>
      <c r="AL32">
        <f t="shared" si="17"/>
        <v>0.54453054662379419</v>
      </c>
      <c r="AM32">
        <f t="shared" si="17"/>
        <v>0.58379099678456581</v>
      </c>
      <c r="AN32">
        <f t="shared" si="17"/>
        <v>0.55862861736334413</v>
      </c>
    </row>
    <row r="33" spans="2:40" x14ac:dyDescent="0.25">
      <c r="B33" s="1"/>
      <c r="I33" s="1"/>
      <c r="P33" s="1"/>
      <c r="W33" s="1"/>
      <c r="AD33" s="1"/>
      <c r="AK33" s="1"/>
    </row>
    <row r="34" spans="2:40" x14ac:dyDescent="0.25">
      <c r="B34" s="5" t="s">
        <v>23</v>
      </c>
      <c r="I34" s="5" t="s">
        <v>23</v>
      </c>
      <c r="P34" s="5" t="s">
        <v>23</v>
      </c>
      <c r="W34" s="5" t="s">
        <v>23</v>
      </c>
      <c r="AD34" s="5" t="s">
        <v>23</v>
      </c>
      <c r="AK34" s="5" t="s">
        <v>23</v>
      </c>
    </row>
    <row r="35" spans="2:40" x14ac:dyDescent="0.25">
      <c r="B35" s="5" t="s">
        <v>22</v>
      </c>
      <c r="I35" s="5" t="s">
        <v>22</v>
      </c>
      <c r="P35" s="5" t="s">
        <v>22</v>
      </c>
      <c r="W35" s="5" t="s">
        <v>22</v>
      </c>
      <c r="AD35" s="5" t="s">
        <v>22</v>
      </c>
      <c r="AK35" s="5" t="s">
        <v>22</v>
      </c>
    </row>
    <row r="36" spans="2:40" x14ac:dyDescent="0.25">
      <c r="B36" s="1">
        <v>0</v>
      </c>
      <c r="C36">
        <f>C25/$C$46</f>
        <v>1.4127813504823204E-3</v>
      </c>
      <c r="D36">
        <f t="shared" ref="D36:E41" si="18">D25/$C$46</f>
        <v>5.6511254019292641E-3</v>
      </c>
      <c r="E36">
        <f t="shared" si="18"/>
        <v>-7.0639067524115758E-3</v>
      </c>
      <c r="I36" s="1">
        <v>0</v>
      </c>
      <c r="J36">
        <f>J25/$J$46</f>
        <v>3.2717041800643058E-3</v>
      </c>
      <c r="K36">
        <f t="shared" ref="K36:L36" si="19">K25/$J$46</f>
        <v>-5.2049839228294689E-4</v>
      </c>
      <c r="L36">
        <f t="shared" si="19"/>
        <v>-2.7512057877813502E-3</v>
      </c>
      <c r="P36" s="1">
        <v>0</v>
      </c>
      <c r="Q36">
        <f>Q25/$Q$46</f>
        <v>1.7102090032154347E-3</v>
      </c>
      <c r="R36">
        <f t="shared" ref="R36:S36" si="20">R25/$Q$46</f>
        <v>-1.8589228295819984E-3</v>
      </c>
      <c r="S36">
        <f t="shared" si="20"/>
        <v>1.4871382636655502E-4</v>
      </c>
      <c r="W36" s="1">
        <v>0</v>
      </c>
      <c r="X36">
        <f>X25/$X$46</f>
        <v>-2.9742765273311957E-3</v>
      </c>
      <c r="Y36">
        <f t="shared" ref="Y36:Z36" si="21">Y25/$X$46</f>
        <v>7.2869774919614213E-3</v>
      </c>
      <c r="Z36">
        <f t="shared" si="21"/>
        <v>-4.3127009646302256E-3</v>
      </c>
      <c r="AD36" s="1">
        <v>0</v>
      </c>
      <c r="AE36">
        <f>AE25/$AE$46</f>
        <v>2.6768488745980683E-4</v>
      </c>
      <c r="AF36">
        <f t="shared" ref="AF36:AG36" si="22">AF25/$AE$46</f>
        <v>2.2307073954983686E-5</v>
      </c>
      <c r="AG36">
        <f t="shared" si="22"/>
        <v>-2.8999196141479139E-4</v>
      </c>
      <c r="AK36" s="1">
        <v>0</v>
      </c>
      <c r="AL36">
        <f>AL25/$AL$46</f>
        <v>-2.0448151125401909E-2</v>
      </c>
      <c r="AM36">
        <f t="shared" ref="AM36:AN36" si="23">AM25/$AL$46</f>
        <v>2.5950562700964679E-2</v>
      </c>
      <c r="AN36">
        <f t="shared" si="23"/>
        <v>-5.5024115755627351E-3</v>
      </c>
    </row>
    <row r="37" spans="2:40" x14ac:dyDescent="0.25">
      <c r="B37" s="1">
        <v>50</v>
      </c>
      <c r="C37">
        <f t="shared" ref="C37:E43" si="24">C26/$C$46</f>
        <v>5.0265273311897125E-2</v>
      </c>
      <c r="D37">
        <f t="shared" si="18"/>
        <v>4.3573151125401936E-2</v>
      </c>
      <c r="E37">
        <f t="shared" si="18"/>
        <v>4.2234726688102894E-2</v>
      </c>
      <c r="I37" s="1">
        <v>50</v>
      </c>
      <c r="J37">
        <f t="shared" ref="J37:L43" si="25">J26/$J$46</f>
        <v>5.5916398713826358E-2</v>
      </c>
      <c r="K37">
        <f t="shared" si="25"/>
        <v>5.3462620578778153E-2</v>
      </c>
      <c r="L37">
        <f t="shared" si="25"/>
        <v>4.9447347266881055E-2</v>
      </c>
      <c r="P37" s="1">
        <v>50</v>
      </c>
      <c r="Q37">
        <f t="shared" ref="Q37:S43" si="26">Q26/$Q$46</f>
        <v>3.3163183279742763E-2</v>
      </c>
      <c r="R37">
        <f t="shared" si="26"/>
        <v>3.1378617363344047E-2</v>
      </c>
      <c r="S37">
        <f t="shared" si="26"/>
        <v>3.4501607717041798E-2</v>
      </c>
      <c r="W37" s="1">
        <v>50</v>
      </c>
      <c r="X37">
        <f t="shared" ref="X37:Z43" si="27">X26/$X$46</f>
        <v>3.1155546623794224E-2</v>
      </c>
      <c r="Y37">
        <f t="shared" si="27"/>
        <v>2.5132636655948552E-2</v>
      </c>
      <c r="Z37">
        <f t="shared" si="27"/>
        <v>3.4947749196141485E-2</v>
      </c>
      <c r="AD37" s="1">
        <v>50</v>
      </c>
      <c r="AE37">
        <f t="shared" ref="AE37:AG43" si="28">AE26/$AE$46</f>
        <v>3.8368167202572348E-3</v>
      </c>
      <c r="AF37">
        <f t="shared" si="28"/>
        <v>3.769895498392282E-3</v>
      </c>
      <c r="AG37">
        <f t="shared" si="28"/>
        <v>2.4983922829581997E-3</v>
      </c>
      <c r="AK37" s="1">
        <v>100</v>
      </c>
      <c r="AL37">
        <f t="shared" ref="AL37:AN43" si="29">AL26/$AL$46</f>
        <v>6.811093247588422E-2</v>
      </c>
      <c r="AM37">
        <f t="shared" si="29"/>
        <v>6.2311093247588469E-2</v>
      </c>
      <c r="AN37">
        <f t="shared" si="29"/>
        <v>5.5618971061093293E-2</v>
      </c>
    </row>
    <row r="38" spans="2:40" x14ac:dyDescent="0.25">
      <c r="B38" s="1">
        <v>100</v>
      </c>
      <c r="C38">
        <f t="shared" si="24"/>
        <v>7.7033762057877833E-2</v>
      </c>
      <c r="D38">
        <f t="shared" si="18"/>
        <v>7.7033762057877833E-2</v>
      </c>
      <c r="E38">
        <f t="shared" si="18"/>
        <v>7.5472266881028968E-2</v>
      </c>
      <c r="I38" s="1">
        <v>100</v>
      </c>
      <c r="J38">
        <f t="shared" si="25"/>
        <v>9.8745980707395473E-2</v>
      </c>
      <c r="K38">
        <f t="shared" si="25"/>
        <v>0.10231511254019293</v>
      </c>
      <c r="L38">
        <f t="shared" si="25"/>
        <v>0.10075361736334408</v>
      </c>
      <c r="P38" s="1">
        <v>100</v>
      </c>
      <c r="Q38">
        <f t="shared" si="26"/>
        <v>5.1231913183279756E-2</v>
      </c>
      <c r="R38">
        <f t="shared" si="26"/>
        <v>5.1454983922829579E-2</v>
      </c>
      <c r="S38">
        <f t="shared" si="26"/>
        <v>5.2570337620578764E-2</v>
      </c>
      <c r="W38" s="1">
        <v>100</v>
      </c>
      <c r="X38">
        <f t="shared" si="27"/>
        <v>4.3424437299035369E-2</v>
      </c>
      <c r="Y38">
        <f t="shared" si="27"/>
        <v>5.5916398713826372E-2</v>
      </c>
      <c r="Z38">
        <f t="shared" si="27"/>
        <v>5.190112540192926E-2</v>
      </c>
      <c r="AD38" s="1">
        <v>100</v>
      </c>
      <c r="AE38">
        <f t="shared" si="28"/>
        <v>5.8444533762057873E-3</v>
      </c>
      <c r="AF38">
        <f t="shared" si="28"/>
        <v>6.1344453376205787E-3</v>
      </c>
      <c r="AG38">
        <f t="shared" si="28"/>
        <v>5.8444533762057873E-3</v>
      </c>
      <c r="AK38" s="1">
        <v>400</v>
      </c>
      <c r="AL38">
        <f t="shared" si="29"/>
        <v>0.23541398713826367</v>
      </c>
      <c r="AM38">
        <f t="shared" si="29"/>
        <v>0.27021302250803858</v>
      </c>
      <c r="AN38">
        <f t="shared" si="29"/>
        <v>0.2012841639871383</v>
      </c>
    </row>
    <row r="39" spans="2:40" x14ac:dyDescent="0.25">
      <c r="B39" s="1">
        <v>200</v>
      </c>
      <c r="C39">
        <f t="shared" si="24"/>
        <v>8.5510450160771703E-2</v>
      </c>
      <c r="D39">
        <f t="shared" si="18"/>
        <v>7.6810691318327975E-2</v>
      </c>
      <c r="E39">
        <f t="shared" si="18"/>
        <v>8.1941318327974286E-2</v>
      </c>
      <c r="I39" s="1">
        <v>200</v>
      </c>
      <c r="J39">
        <f t="shared" si="25"/>
        <v>0.1145840032154341</v>
      </c>
      <c r="K39">
        <f t="shared" si="25"/>
        <v>0.11815313504823156</v>
      </c>
      <c r="L39">
        <f t="shared" si="25"/>
        <v>0.10008440514469456</v>
      </c>
      <c r="P39" s="1">
        <v>200</v>
      </c>
      <c r="Q39">
        <f t="shared" si="26"/>
        <v>6.9077572347266858E-2</v>
      </c>
      <c r="R39">
        <f t="shared" si="26"/>
        <v>5.9931672025723463E-2</v>
      </c>
      <c r="S39">
        <f t="shared" si="26"/>
        <v>6.6846864951768489E-2</v>
      </c>
      <c r="W39" s="1">
        <v>200</v>
      </c>
      <c r="X39">
        <f t="shared" si="27"/>
        <v>5.7700964630225102E-2</v>
      </c>
      <c r="Y39">
        <f t="shared" si="27"/>
        <v>5.8147106109324741E-2</v>
      </c>
      <c r="Z39">
        <f t="shared" si="27"/>
        <v>6.5285369774919624E-2</v>
      </c>
      <c r="AD39" s="1">
        <v>200</v>
      </c>
      <c r="AE39">
        <f t="shared" si="28"/>
        <v>9.6812700964630204E-3</v>
      </c>
      <c r="AF39">
        <f t="shared" si="28"/>
        <v>9.03436495176849E-3</v>
      </c>
      <c r="AG39">
        <f t="shared" si="28"/>
        <v>1.006049035369775E-2</v>
      </c>
      <c r="AK39" s="1">
        <v>800</v>
      </c>
      <c r="AL39">
        <f t="shared" si="29"/>
        <v>0.40717845659163987</v>
      </c>
      <c r="AM39">
        <f t="shared" si="29"/>
        <v>0.37304863344051448</v>
      </c>
      <c r="AN39">
        <f t="shared" si="29"/>
        <v>0.38933279742765264</v>
      </c>
    </row>
    <row r="40" spans="2:40" x14ac:dyDescent="0.25">
      <c r="B40" s="1">
        <v>400</v>
      </c>
      <c r="C40">
        <f t="shared" si="24"/>
        <v>0.10915594855305469</v>
      </c>
      <c r="D40">
        <f t="shared" si="18"/>
        <v>0.10402532154340838</v>
      </c>
      <c r="E40">
        <f t="shared" si="18"/>
        <v>0.10402532154340838</v>
      </c>
      <c r="I40" s="1">
        <v>400</v>
      </c>
      <c r="J40">
        <f t="shared" si="25"/>
        <v>0.12016077170418009</v>
      </c>
      <c r="K40">
        <f t="shared" si="25"/>
        <v>0.11324557877813504</v>
      </c>
      <c r="L40">
        <f t="shared" si="25"/>
        <v>0.11436093247588426</v>
      </c>
      <c r="P40" s="1">
        <v>400</v>
      </c>
      <c r="Q40">
        <f t="shared" si="26"/>
        <v>7.3315916398713807E-2</v>
      </c>
      <c r="R40">
        <f t="shared" si="26"/>
        <v>7.8892684887459805E-2</v>
      </c>
      <c r="S40">
        <f t="shared" si="26"/>
        <v>7.4208199356913196E-2</v>
      </c>
      <c r="W40" s="1">
        <v>400</v>
      </c>
      <c r="X40">
        <f t="shared" si="27"/>
        <v>7.5992765273311905E-2</v>
      </c>
      <c r="Y40">
        <f t="shared" si="27"/>
        <v>8.5584807073954994E-2</v>
      </c>
      <c r="Z40">
        <f t="shared" si="27"/>
        <v>7.3092845659163991E-2</v>
      </c>
      <c r="AD40" s="1">
        <v>400</v>
      </c>
      <c r="AE40">
        <f t="shared" si="28"/>
        <v>8.6774517684887476E-3</v>
      </c>
      <c r="AF40">
        <f t="shared" si="28"/>
        <v>8.5882234726688093E-3</v>
      </c>
      <c r="AG40">
        <f t="shared" si="28"/>
        <v>1.0796623794212219E-2</v>
      </c>
      <c r="AK40" s="1">
        <v>1500</v>
      </c>
      <c r="AL40">
        <f t="shared" si="29"/>
        <v>0.48703778135048237</v>
      </c>
      <c r="AM40">
        <f t="shared" si="29"/>
        <v>0.57403536977491965</v>
      </c>
      <c r="AN40">
        <f t="shared" si="29"/>
        <v>0.53075964630225081</v>
      </c>
    </row>
    <row r="41" spans="2:40" x14ac:dyDescent="0.25">
      <c r="B41" s="1">
        <v>600</v>
      </c>
      <c r="C41">
        <f t="shared" si="24"/>
        <v>0.11250200964630225</v>
      </c>
      <c r="D41">
        <f t="shared" si="18"/>
        <v>0.12365554662379423</v>
      </c>
      <c r="E41">
        <f t="shared" si="18"/>
        <v>0.12075562700964632</v>
      </c>
      <c r="I41" s="1">
        <v>600</v>
      </c>
      <c r="J41">
        <f t="shared" si="25"/>
        <v>0.14425241157556271</v>
      </c>
      <c r="K41">
        <f t="shared" si="25"/>
        <v>0.13510651125401926</v>
      </c>
      <c r="L41">
        <f t="shared" si="25"/>
        <v>0.12930667202572346</v>
      </c>
      <c r="P41" s="1">
        <v>600</v>
      </c>
      <c r="Q41">
        <f t="shared" si="26"/>
        <v>8.3354099678456597E-2</v>
      </c>
      <c r="R41">
        <f t="shared" si="26"/>
        <v>8.4246382636655917E-2</v>
      </c>
      <c r="S41">
        <f t="shared" si="26"/>
        <v>9.071543408360129E-2</v>
      </c>
      <c r="W41" s="1">
        <v>600</v>
      </c>
      <c r="X41">
        <f t="shared" si="27"/>
        <v>6.0377813504823165E-2</v>
      </c>
      <c r="Y41">
        <f t="shared" si="27"/>
        <v>5.8816318327974286E-2</v>
      </c>
      <c r="Z41">
        <f t="shared" si="27"/>
        <v>7.3092845659163991E-2</v>
      </c>
      <c r="AD41" s="1">
        <v>600</v>
      </c>
      <c r="AE41">
        <f t="shared" si="28"/>
        <v>1.1889670418006433E-2</v>
      </c>
      <c r="AF41">
        <f t="shared" si="28"/>
        <v>1.1867363344051446E-2</v>
      </c>
      <c r="AG41">
        <f t="shared" si="28"/>
        <v>1.1644292604501606E-2</v>
      </c>
      <c r="AK41" s="1">
        <v>2000</v>
      </c>
      <c r="AL41">
        <f t="shared" si="29"/>
        <v>0.62177250803858508</v>
      </c>
      <c r="AM41">
        <f t="shared" si="29"/>
        <v>0.5974577974276527</v>
      </c>
      <c r="AN41">
        <f t="shared" si="29"/>
        <v>0.63448754019292619</v>
      </c>
    </row>
    <row r="42" spans="2:40" x14ac:dyDescent="0.25">
      <c r="B42" s="1">
        <v>1000</v>
      </c>
      <c r="C42">
        <f t="shared" si="24"/>
        <v>0.12075562700964632</v>
      </c>
      <c r="D42">
        <f t="shared" si="24"/>
        <v>0.12967845659163987</v>
      </c>
      <c r="E42">
        <f t="shared" si="24"/>
        <v>0.12811696141479098</v>
      </c>
      <c r="I42" s="1">
        <v>1000</v>
      </c>
      <c r="J42">
        <f t="shared" si="25"/>
        <v>0.13354501607717043</v>
      </c>
      <c r="K42">
        <f t="shared" si="25"/>
        <v>0.15585209003215433</v>
      </c>
      <c r="L42">
        <f t="shared" si="25"/>
        <v>0.14737540192926046</v>
      </c>
      <c r="P42" s="1">
        <v>1000</v>
      </c>
      <c r="Q42">
        <f t="shared" si="26"/>
        <v>9.651527331189709E-2</v>
      </c>
      <c r="R42">
        <f t="shared" si="26"/>
        <v>9.9415192926045004E-2</v>
      </c>
      <c r="S42">
        <f t="shared" si="26"/>
        <v>0.10677652733118971</v>
      </c>
      <c r="W42" s="1">
        <v>1000</v>
      </c>
      <c r="X42">
        <f t="shared" si="27"/>
        <v>6.3277733118971072E-2</v>
      </c>
      <c r="Y42">
        <f t="shared" si="27"/>
        <v>7.5992765273311905E-2</v>
      </c>
      <c r="Z42">
        <f t="shared" si="27"/>
        <v>7.5100482315112529E-2</v>
      </c>
      <c r="AD42" s="1">
        <v>1000</v>
      </c>
      <c r="AE42">
        <f t="shared" si="28"/>
        <v>1.2670418006430869E-2</v>
      </c>
      <c r="AF42">
        <f t="shared" si="28"/>
        <v>1.2982717041800644E-2</v>
      </c>
      <c r="AG42">
        <f t="shared" si="28"/>
        <v>1.311655948553055E-2</v>
      </c>
      <c r="AK42" s="1">
        <v>3000</v>
      </c>
      <c r="AL42">
        <f t="shared" si="29"/>
        <v>0.62311093247588412</v>
      </c>
      <c r="AM42">
        <f t="shared" si="29"/>
        <v>0.69226286173633433</v>
      </c>
      <c r="AN42">
        <f t="shared" si="29"/>
        <v>0.61909565916398701</v>
      </c>
    </row>
    <row r="43" spans="2:40" x14ac:dyDescent="0.25">
      <c r="B43" s="1">
        <v>2000</v>
      </c>
      <c r="C43">
        <f t="shared" si="24"/>
        <v>0.11740956591639869</v>
      </c>
      <c r="D43">
        <f t="shared" si="24"/>
        <v>0.11785570739549843</v>
      </c>
      <c r="E43">
        <f t="shared" si="24"/>
        <v>0.12298633440514468</v>
      </c>
      <c r="I43" s="1">
        <v>2000</v>
      </c>
      <c r="J43">
        <f t="shared" si="25"/>
        <v>0.1620980707395499</v>
      </c>
      <c r="K43">
        <f t="shared" si="25"/>
        <v>0.16187500000000002</v>
      </c>
      <c r="L43">
        <f t="shared" si="25"/>
        <v>0.15362138263665595</v>
      </c>
      <c r="P43" s="1">
        <v>2000</v>
      </c>
      <c r="Q43">
        <f t="shared" si="26"/>
        <v>0.10878416398713828</v>
      </c>
      <c r="R43">
        <f t="shared" si="26"/>
        <v>9.8299839228295813E-2</v>
      </c>
      <c r="S43">
        <f t="shared" si="26"/>
        <v>0.10699959807073953</v>
      </c>
      <c r="W43" s="1">
        <v>2000</v>
      </c>
      <c r="X43">
        <f t="shared" si="27"/>
        <v>8.9600080385852099E-2</v>
      </c>
      <c r="Y43">
        <f t="shared" si="27"/>
        <v>0.10164590032154343</v>
      </c>
      <c r="Z43">
        <f t="shared" si="27"/>
        <v>8.6700160771704185E-2</v>
      </c>
      <c r="AD43" s="1">
        <v>2000</v>
      </c>
      <c r="AE43">
        <f t="shared" si="28"/>
        <v>1.2291197749196143E-2</v>
      </c>
      <c r="AF43">
        <f t="shared" si="28"/>
        <v>1.2201969453376205E-2</v>
      </c>
      <c r="AG43">
        <f t="shared" si="28"/>
        <v>1.2581189710610934E-2</v>
      </c>
      <c r="AK43" s="1">
        <v>4000</v>
      </c>
      <c r="AL43">
        <f t="shared" si="29"/>
        <v>0.68066318327974273</v>
      </c>
      <c r="AM43">
        <f t="shared" si="29"/>
        <v>0.7297387459807072</v>
      </c>
      <c r="AN43">
        <f t="shared" si="29"/>
        <v>0.69828577170418016</v>
      </c>
    </row>
    <row r="44" spans="2:40" x14ac:dyDescent="0.25">
      <c r="B44" s="1"/>
      <c r="I44" s="1"/>
      <c r="P44" s="1"/>
      <c r="W44" s="1"/>
      <c r="AD44" s="1"/>
      <c r="AK44" s="1"/>
    </row>
    <row r="45" spans="2:40" x14ac:dyDescent="0.25">
      <c r="B45" s="2" t="s">
        <v>19</v>
      </c>
      <c r="I45" s="2" t="s">
        <v>19</v>
      </c>
      <c r="P45" s="2" t="s">
        <v>11</v>
      </c>
      <c r="W45" s="2" t="s">
        <v>11</v>
      </c>
      <c r="AD45" s="2" t="s">
        <v>11</v>
      </c>
      <c r="AK45" s="2" t="s">
        <v>11</v>
      </c>
    </row>
    <row r="46" spans="2:40" x14ac:dyDescent="0.25">
      <c r="B46" s="6" t="s">
        <v>20</v>
      </c>
      <c r="C46" s="8">
        <v>0.8</v>
      </c>
      <c r="D46" s="8"/>
      <c r="E46" s="8"/>
      <c r="I46" s="6" t="s">
        <v>31</v>
      </c>
      <c r="J46" s="7">
        <v>0.8</v>
      </c>
      <c r="K46" s="7"/>
      <c r="L46" s="7"/>
      <c r="P46" s="6" t="s">
        <v>32</v>
      </c>
      <c r="Q46" s="7">
        <v>0.8</v>
      </c>
      <c r="R46" s="7"/>
      <c r="S46" s="7"/>
      <c r="W46" s="6" t="s">
        <v>34</v>
      </c>
      <c r="X46" s="7">
        <v>0.8</v>
      </c>
      <c r="Y46" s="7"/>
      <c r="Z46" s="7"/>
      <c r="AD46" s="6" t="s">
        <v>35</v>
      </c>
      <c r="AE46" s="7">
        <v>8</v>
      </c>
      <c r="AF46" s="7"/>
      <c r="AG46" s="7"/>
      <c r="AK46" s="6" t="s">
        <v>36</v>
      </c>
      <c r="AL46" s="7">
        <v>0.8</v>
      </c>
      <c r="AM46" s="7"/>
      <c r="AN46" s="7"/>
    </row>
    <row r="47" spans="2:40" x14ac:dyDescent="0.25">
      <c r="B47" s="6"/>
      <c r="C47" s="9"/>
      <c r="D47" s="9"/>
      <c r="E47" s="9"/>
      <c r="I47" s="2"/>
      <c r="J47" s="2"/>
      <c r="K47" s="2"/>
      <c r="L47" s="2"/>
      <c r="P47" s="6"/>
      <c r="Q47" s="9"/>
      <c r="R47" s="9"/>
      <c r="S47" s="9"/>
      <c r="W47" s="6"/>
      <c r="X47" s="9"/>
      <c r="Y47" s="9"/>
      <c r="Z47" s="9"/>
      <c r="AD47" s="6"/>
      <c r="AE47" s="9"/>
      <c r="AF47" s="9"/>
      <c r="AG47" s="8"/>
      <c r="AK47" s="6"/>
      <c r="AL47" s="9"/>
      <c r="AM47" s="9"/>
      <c r="AN47" s="9"/>
    </row>
    <row r="48" spans="2:40" x14ac:dyDescent="0.25">
      <c r="B48" s="2" t="s">
        <v>21</v>
      </c>
      <c r="C48" s="2"/>
      <c r="D48" s="2"/>
      <c r="E48" s="2"/>
      <c r="I48" s="2" t="s">
        <v>21</v>
      </c>
      <c r="J48" s="2"/>
      <c r="K48" s="2"/>
      <c r="L48" s="2"/>
      <c r="P48" s="2" t="s">
        <v>21</v>
      </c>
      <c r="Q48" s="2"/>
      <c r="R48" s="2"/>
      <c r="S48" s="2"/>
      <c r="W48" s="2" t="s">
        <v>21</v>
      </c>
      <c r="X48" s="2"/>
      <c r="Y48" s="2"/>
      <c r="Z48" s="2"/>
      <c r="AD48" s="2" t="s">
        <v>21</v>
      </c>
      <c r="AE48" s="2"/>
      <c r="AF48" s="2"/>
      <c r="AG48" s="9"/>
      <c r="AK48" s="2" t="s">
        <v>21</v>
      </c>
      <c r="AL48" s="2"/>
      <c r="AM48" s="2"/>
      <c r="AN48" s="2"/>
    </row>
    <row r="49" spans="2:40" x14ac:dyDescent="0.25">
      <c r="B49" s="2"/>
      <c r="C49" s="2" t="s">
        <v>12</v>
      </c>
      <c r="D49" s="2" t="s">
        <v>13</v>
      </c>
      <c r="E49" s="2" t="s">
        <v>29</v>
      </c>
      <c r="I49" s="2"/>
      <c r="J49" s="2" t="s">
        <v>12</v>
      </c>
      <c r="K49" s="2" t="s">
        <v>13</v>
      </c>
      <c r="L49" s="21" t="s">
        <v>29</v>
      </c>
      <c r="P49" s="2"/>
      <c r="Q49" s="2" t="s">
        <v>12</v>
      </c>
      <c r="R49" s="2" t="s">
        <v>13</v>
      </c>
      <c r="S49" s="2" t="s">
        <v>29</v>
      </c>
      <c r="W49" s="2"/>
      <c r="X49" s="2" t="s">
        <v>12</v>
      </c>
      <c r="Y49" s="2" t="s">
        <v>13</v>
      </c>
      <c r="Z49" s="2" t="s">
        <v>29</v>
      </c>
      <c r="AD49" s="2"/>
      <c r="AE49" s="2" t="s">
        <v>12</v>
      </c>
      <c r="AF49" s="2" t="s">
        <v>13</v>
      </c>
      <c r="AG49" s="2" t="s">
        <v>29</v>
      </c>
      <c r="AK49" s="2"/>
      <c r="AL49" s="2" t="s">
        <v>12</v>
      </c>
      <c r="AM49" s="2" t="s">
        <v>13</v>
      </c>
      <c r="AN49" s="2" t="s">
        <v>29</v>
      </c>
    </row>
    <row r="50" spans="2:40" x14ac:dyDescent="0.25">
      <c r="B50" s="2" t="s">
        <v>14</v>
      </c>
      <c r="C50" s="17">
        <v>0.1308</v>
      </c>
      <c r="D50" s="19">
        <v>2.9889999999999999E-3</v>
      </c>
      <c r="E50" s="8"/>
      <c r="I50" s="2" t="s">
        <v>14</v>
      </c>
      <c r="J50" s="17">
        <v>0.15690000000000001</v>
      </c>
      <c r="K50" s="19">
        <v>4.333E-3</v>
      </c>
      <c r="L50" s="11"/>
      <c r="P50" s="2" t="s">
        <v>14</v>
      </c>
      <c r="Q50" s="17">
        <v>0.1086</v>
      </c>
      <c r="R50" s="19">
        <v>2.5110000000000002E-3</v>
      </c>
      <c r="S50" s="8"/>
      <c r="W50" s="2" t="s">
        <v>14</v>
      </c>
      <c r="X50" s="8">
        <v>8.5580000000000003E-2</v>
      </c>
      <c r="Y50" s="10">
        <v>3.833E-3</v>
      </c>
      <c r="Z50" s="8"/>
      <c r="AD50" s="2" t="s">
        <v>14</v>
      </c>
      <c r="AE50" s="17">
        <v>0.1376</v>
      </c>
      <c r="AF50" s="19">
        <v>4.3449999999999999E-3</v>
      </c>
      <c r="AG50" s="2"/>
      <c r="AK50" s="2" t="s">
        <v>14</v>
      </c>
      <c r="AL50" s="17">
        <v>0.89329999999999998</v>
      </c>
      <c r="AM50" s="17">
        <v>2.9700000000000001E-2</v>
      </c>
      <c r="AN50" s="8"/>
    </row>
    <row r="51" spans="2:40" x14ac:dyDescent="0.25">
      <c r="B51" s="2" t="s">
        <v>15</v>
      </c>
      <c r="C51" s="16">
        <v>0.1308</v>
      </c>
      <c r="D51" s="15">
        <v>2.9889999999999999E-3</v>
      </c>
      <c r="E51" s="11" t="s">
        <v>28</v>
      </c>
      <c r="I51" s="2" t="s">
        <v>15</v>
      </c>
      <c r="J51" s="16">
        <v>0.15690000000000001</v>
      </c>
      <c r="K51" s="15">
        <v>4.333E-3</v>
      </c>
      <c r="L51" s="11" t="s">
        <v>28</v>
      </c>
      <c r="P51" s="2" t="s">
        <v>15</v>
      </c>
      <c r="Q51" s="16">
        <v>0.1086</v>
      </c>
      <c r="R51" s="15">
        <v>2.5110000000000002E-3</v>
      </c>
      <c r="S51" s="11" t="s">
        <v>28</v>
      </c>
      <c r="W51" s="2" t="s">
        <v>15</v>
      </c>
      <c r="X51" s="11">
        <v>8.5580000000000003E-2</v>
      </c>
      <c r="Y51" s="12">
        <v>3.833E-3</v>
      </c>
      <c r="Z51" s="11" t="s">
        <v>28</v>
      </c>
      <c r="AD51" s="2" t="s">
        <v>15</v>
      </c>
      <c r="AE51" s="16">
        <v>0.1376</v>
      </c>
      <c r="AF51" s="15">
        <v>4.3449999999999999E-3</v>
      </c>
      <c r="AG51" s="11" t="s">
        <v>28</v>
      </c>
      <c r="AK51" s="2" t="s">
        <v>15</v>
      </c>
      <c r="AL51" s="16">
        <v>0.89329999999999998</v>
      </c>
      <c r="AM51" s="16">
        <v>2.9700000000000001E-2</v>
      </c>
      <c r="AN51" s="11" t="s">
        <v>28</v>
      </c>
    </row>
    <row r="52" spans="2:40" x14ac:dyDescent="0.25">
      <c r="B52" s="2" t="s">
        <v>16</v>
      </c>
      <c r="C52" s="11">
        <v>88.74</v>
      </c>
      <c r="D52" s="12">
        <v>9.1029999999999998</v>
      </c>
      <c r="E52" s="13" t="s">
        <v>27</v>
      </c>
      <c r="I52" s="2" t="s">
        <v>16</v>
      </c>
      <c r="J52" s="11">
        <v>81.7</v>
      </c>
      <c r="K52" s="11">
        <v>10.43</v>
      </c>
      <c r="L52" s="13" t="s">
        <v>27</v>
      </c>
      <c r="P52" s="2" t="s">
        <v>16</v>
      </c>
      <c r="Q52" s="18">
        <v>127.1</v>
      </c>
      <c r="R52" s="18">
        <v>11.7</v>
      </c>
      <c r="S52" s="13" t="s">
        <v>27</v>
      </c>
      <c r="W52" s="2" t="s">
        <v>16</v>
      </c>
      <c r="X52" s="13">
        <v>82.01</v>
      </c>
      <c r="Y52" s="13">
        <v>16.95</v>
      </c>
      <c r="Z52" s="13" t="s">
        <v>27</v>
      </c>
      <c r="AD52" s="2" t="s">
        <v>16</v>
      </c>
      <c r="AE52" s="18">
        <v>125.1</v>
      </c>
      <c r="AF52" s="11">
        <v>15.81</v>
      </c>
      <c r="AG52" s="13" t="s">
        <v>27</v>
      </c>
      <c r="AK52" s="2" t="s">
        <v>16</v>
      </c>
      <c r="AL52" s="13">
        <v>1042</v>
      </c>
      <c r="AM52" s="11">
        <v>97.92</v>
      </c>
      <c r="AN52" s="13" t="s">
        <v>27</v>
      </c>
    </row>
    <row r="53" spans="2:40" x14ac:dyDescent="0.25">
      <c r="B53" s="2" t="s">
        <v>17</v>
      </c>
      <c r="C53" s="14">
        <f>C51/C52</f>
        <v>1.4739688979039892E-3</v>
      </c>
      <c r="D53" s="15">
        <v>1.5150596482971601E-4</v>
      </c>
      <c r="E53" s="16" t="s">
        <v>26</v>
      </c>
      <c r="I53" s="2" t="s">
        <v>17</v>
      </c>
      <c r="J53" s="14">
        <f>J51/J52</f>
        <v>1.9204406364749082E-3</v>
      </c>
      <c r="K53" s="15">
        <v>2.4290214344559901E-4</v>
      </c>
      <c r="L53" s="16" t="s">
        <v>26</v>
      </c>
      <c r="P53" s="2" t="s">
        <v>17</v>
      </c>
      <c r="Q53" s="14">
        <f>Q51/Q52</f>
        <v>8.5444531864673488E-4</v>
      </c>
      <c r="R53" s="15">
        <v>8.5181063078744196E-5</v>
      </c>
      <c r="S53" s="16" t="s">
        <v>26</v>
      </c>
      <c r="W53" s="2" t="s">
        <v>17</v>
      </c>
      <c r="X53" s="14">
        <f>X51/X52</f>
        <v>1.0435312766735763E-3</v>
      </c>
      <c r="Y53" s="15">
        <v>2.3271315301562001E-4</v>
      </c>
      <c r="Z53" s="16" t="s">
        <v>26</v>
      </c>
      <c r="AD53" s="2" t="s">
        <v>17</v>
      </c>
      <c r="AE53" s="14">
        <f>AE51/AE52</f>
        <v>1.0999200639488409E-3</v>
      </c>
      <c r="AF53" s="15">
        <v>1.4688801721039001E-4</v>
      </c>
      <c r="AG53" s="16" t="s">
        <v>26</v>
      </c>
      <c r="AK53" s="2" t="s">
        <v>17</v>
      </c>
      <c r="AL53" s="14">
        <f>AL51/AL52</f>
        <v>8.5729366602687142E-4</v>
      </c>
      <c r="AM53" s="15">
        <v>8.5334071870598902E-5</v>
      </c>
      <c r="AN53" s="16" t="s">
        <v>26</v>
      </c>
    </row>
    <row r="54" spans="2:40" x14ac:dyDescent="0.25">
      <c r="B54" s="2"/>
      <c r="C54" s="13">
        <f>C53*1000000</f>
        <v>1473.9688979039893</v>
      </c>
      <c r="D54" s="13">
        <f>D53*1000000</f>
        <v>151.50596482971599</v>
      </c>
      <c r="E54" s="13" t="s">
        <v>25</v>
      </c>
      <c r="I54" s="2"/>
      <c r="J54" s="13">
        <f>J53*1000000</f>
        <v>1920.4406364749082</v>
      </c>
      <c r="K54" s="13">
        <f>K53*1000000</f>
        <v>242.90214344559902</v>
      </c>
      <c r="L54" s="13" t="s">
        <v>25</v>
      </c>
      <c r="P54" s="2"/>
      <c r="Q54" s="13">
        <f>Q53*1000000</f>
        <v>854.4453186467349</v>
      </c>
      <c r="R54" s="13">
        <f>R53*1000000</f>
        <v>85.181063078744202</v>
      </c>
      <c r="S54" s="13" t="s">
        <v>25</v>
      </c>
      <c r="W54" s="2"/>
      <c r="X54" s="13">
        <f>X53*1000000</f>
        <v>1043.5312766735763</v>
      </c>
      <c r="Y54" s="13">
        <f>Y53*1000000</f>
        <v>232.71315301562001</v>
      </c>
      <c r="Z54" s="13" t="s">
        <v>25</v>
      </c>
      <c r="AD54" s="2"/>
      <c r="AE54" s="13">
        <f>AE53*1000000</f>
        <v>1099.9200639488408</v>
      </c>
      <c r="AF54" s="13">
        <f>AF53*1000000</f>
        <v>146.88801721039002</v>
      </c>
      <c r="AG54" s="13" t="s">
        <v>25</v>
      </c>
      <c r="AK54" s="2"/>
      <c r="AL54" s="13">
        <f>AL53*1000000</f>
        <v>857.29366602687139</v>
      </c>
      <c r="AM54" s="13">
        <f>AM53*1000000</f>
        <v>85.334071870598905</v>
      </c>
      <c r="AN54" s="13" t="s">
        <v>25</v>
      </c>
    </row>
    <row r="55" spans="2:40" x14ac:dyDescent="0.25">
      <c r="AG55" s="13"/>
    </row>
    <row r="67" spans="2:37" x14ac:dyDescent="0.25">
      <c r="B67" t="s">
        <v>33</v>
      </c>
      <c r="I67" t="s">
        <v>33</v>
      </c>
      <c r="P67" t="s">
        <v>33</v>
      </c>
      <c r="W67" t="s">
        <v>33</v>
      </c>
      <c r="AD67" t="s">
        <v>33</v>
      </c>
      <c r="AK67" t="s">
        <v>33</v>
      </c>
    </row>
    <row r="68" spans="2:37" x14ac:dyDescent="0.25">
      <c r="B68" t="s">
        <v>24</v>
      </c>
      <c r="I68" t="s">
        <v>24</v>
      </c>
      <c r="P68" t="s">
        <v>24</v>
      </c>
      <c r="W68" t="s">
        <v>24</v>
      </c>
      <c r="AD68" t="s">
        <v>24</v>
      </c>
      <c r="AK68" t="s">
        <v>24</v>
      </c>
    </row>
  </sheetData>
  <mergeCells count="6">
    <mergeCell ref="AD2:AH2"/>
    <mergeCell ref="AK2:AO2"/>
    <mergeCell ref="B2:F2"/>
    <mergeCell ref="I2:M2"/>
    <mergeCell ref="P2:T2"/>
    <mergeCell ref="W2:AA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7.Document" shapeId="5121" r:id="rId4">
          <objectPr defaultSize="0" autoPict="0" r:id="rId5">
            <anchor moveWithCells="1">
              <from>
                <xdr:col>1</xdr:col>
                <xdr:colOff>0</xdr:colOff>
                <xdr:row>55</xdr:row>
                <xdr:rowOff>0</xdr:rowOff>
              </from>
              <to>
                <xdr:col>6</xdr:col>
                <xdr:colOff>0</xdr:colOff>
                <xdr:row>65</xdr:row>
                <xdr:rowOff>0</xdr:rowOff>
              </to>
            </anchor>
          </objectPr>
        </oleObject>
      </mc:Choice>
      <mc:Fallback>
        <oleObject progId="Prism7.Document" shapeId="5121" r:id="rId4"/>
      </mc:Fallback>
    </mc:AlternateContent>
    <mc:AlternateContent xmlns:mc="http://schemas.openxmlformats.org/markup-compatibility/2006">
      <mc:Choice Requires="x14">
        <oleObject progId="Prism7.Document" shapeId="5122" r:id="rId6">
          <objectPr defaultSize="0" autoPict="0" r:id="rId7">
            <anchor moveWithCells="1">
              <from>
                <xdr:col>8</xdr:col>
                <xdr:colOff>0</xdr:colOff>
                <xdr:row>55</xdr:row>
                <xdr:rowOff>0</xdr:rowOff>
              </from>
              <to>
                <xdr:col>12</xdr:col>
                <xdr:colOff>523875</xdr:colOff>
                <xdr:row>65</xdr:row>
                <xdr:rowOff>9525</xdr:rowOff>
              </to>
            </anchor>
          </objectPr>
        </oleObject>
      </mc:Choice>
      <mc:Fallback>
        <oleObject progId="Prism7.Document" shapeId="5122" r:id="rId6"/>
      </mc:Fallback>
    </mc:AlternateContent>
    <mc:AlternateContent xmlns:mc="http://schemas.openxmlformats.org/markup-compatibility/2006">
      <mc:Choice Requires="x14">
        <oleObject progId="Prism7.Document" shapeId="5123" r:id="rId8">
          <objectPr defaultSize="0" autoPict="0" r:id="rId9">
            <anchor moveWithCells="1">
              <from>
                <xdr:col>15</xdr:col>
                <xdr:colOff>0</xdr:colOff>
                <xdr:row>55</xdr:row>
                <xdr:rowOff>0</xdr:rowOff>
              </from>
              <to>
                <xdr:col>20</xdr:col>
                <xdr:colOff>0</xdr:colOff>
                <xdr:row>65</xdr:row>
                <xdr:rowOff>0</xdr:rowOff>
              </to>
            </anchor>
          </objectPr>
        </oleObject>
      </mc:Choice>
      <mc:Fallback>
        <oleObject progId="Prism7.Document" shapeId="5123" r:id="rId8"/>
      </mc:Fallback>
    </mc:AlternateContent>
    <mc:AlternateContent xmlns:mc="http://schemas.openxmlformats.org/markup-compatibility/2006">
      <mc:Choice Requires="x14">
        <oleObject progId="Prism7.Document" shapeId="5124" r:id="rId10">
          <objectPr defaultSize="0" autoPict="0" r:id="rId11">
            <anchor moveWithCells="1">
              <from>
                <xdr:col>22</xdr:col>
                <xdr:colOff>0</xdr:colOff>
                <xdr:row>55</xdr:row>
                <xdr:rowOff>0</xdr:rowOff>
              </from>
              <to>
                <xdr:col>27</xdr:col>
                <xdr:colOff>28575</xdr:colOff>
                <xdr:row>65</xdr:row>
                <xdr:rowOff>9525</xdr:rowOff>
              </to>
            </anchor>
          </objectPr>
        </oleObject>
      </mc:Choice>
      <mc:Fallback>
        <oleObject progId="Prism7.Document" shapeId="5124" r:id="rId10"/>
      </mc:Fallback>
    </mc:AlternateContent>
    <mc:AlternateContent xmlns:mc="http://schemas.openxmlformats.org/markup-compatibility/2006">
      <mc:Choice Requires="x14">
        <oleObject progId="Prism7.Document" shapeId="5125" r:id="rId12">
          <objectPr defaultSize="0" autoPict="0" r:id="rId13">
            <anchor moveWithCells="1">
              <from>
                <xdr:col>29</xdr:col>
                <xdr:colOff>0</xdr:colOff>
                <xdr:row>55</xdr:row>
                <xdr:rowOff>0</xdr:rowOff>
              </from>
              <to>
                <xdr:col>34</xdr:col>
                <xdr:colOff>28575</xdr:colOff>
                <xdr:row>65</xdr:row>
                <xdr:rowOff>9525</xdr:rowOff>
              </to>
            </anchor>
          </objectPr>
        </oleObject>
      </mc:Choice>
      <mc:Fallback>
        <oleObject progId="Prism7.Document" shapeId="5125" r:id="rId12"/>
      </mc:Fallback>
    </mc:AlternateContent>
    <mc:AlternateContent xmlns:mc="http://schemas.openxmlformats.org/markup-compatibility/2006">
      <mc:Choice Requires="x14">
        <oleObject progId="Prism7.Document" shapeId="5126" r:id="rId14">
          <objectPr defaultSize="0" autoPict="0" r:id="rId15">
            <anchor moveWithCells="1">
              <from>
                <xdr:col>36</xdr:col>
                <xdr:colOff>0</xdr:colOff>
                <xdr:row>55</xdr:row>
                <xdr:rowOff>0</xdr:rowOff>
              </from>
              <to>
                <xdr:col>40</xdr:col>
                <xdr:colOff>466725</xdr:colOff>
                <xdr:row>65</xdr:row>
                <xdr:rowOff>28575</xdr:rowOff>
              </to>
            </anchor>
          </objectPr>
        </oleObject>
      </mc:Choice>
      <mc:Fallback>
        <oleObject progId="Prism7.Document" shapeId="5126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6"/>
  <sheetViews>
    <sheetView tabSelected="1" workbookViewId="0">
      <selection activeCell="L24" sqref="L24"/>
    </sheetView>
  </sheetViews>
  <sheetFormatPr defaultColWidth="8.85546875" defaultRowHeight="15" x14ac:dyDescent="0.25"/>
  <cols>
    <col min="1" max="1" width="17.28515625" bestFit="1" customWidth="1"/>
    <col min="2" max="2" width="17.42578125" style="24" customWidth="1"/>
    <col min="3" max="3" width="9.28515625" bestFit="1" customWidth="1"/>
    <col min="4" max="4" width="9.140625" bestFit="1" customWidth="1"/>
    <col min="5" max="6" width="8.7109375" bestFit="1" customWidth="1"/>
    <col min="7" max="7" width="13.28515625" bestFit="1" customWidth="1"/>
    <col min="8" max="8" width="14.28515625" bestFit="1" customWidth="1"/>
    <col min="9" max="11" width="11.7109375" customWidth="1"/>
    <col min="12" max="13" width="8.7109375" customWidth="1"/>
    <col min="14" max="14" width="12.7109375" bestFit="1" customWidth="1"/>
    <col min="15" max="15" width="11.28515625" bestFit="1" customWidth="1"/>
    <col min="17" max="17" width="10.85546875" bestFit="1" customWidth="1"/>
  </cols>
  <sheetData>
    <row r="2" spans="1:20" x14ac:dyDescent="0.25">
      <c r="B2" s="44"/>
      <c r="C2" s="45"/>
      <c r="D2" s="45"/>
      <c r="E2" s="45"/>
      <c r="F2" s="45"/>
      <c r="G2" s="45"/>
      <c r="H2" s="46"/>
      <c r="I2" s="47" t="s">
        <v>42</v>
      </c>
      <c r="J2" s="47"/>
      <c r="K2" s="47"/>
      <c r="L2" s="47" t="s">
        <v>43</v>
      </c>
      <c r="M2" s="47"/>
      <c r="N2" s="47"/>
      <c r="O2" s="48"/>
      <c r="P2" s="49"/>
      <c r="Q2" s="50"/>
    </row>
    <row r="3" spans="1:20" x14ac:dyDescent="0.25">
      <c r="B3" s="35"/>
      <c r="C3" s="36" t="s">
        <v>39</v>
      </c>
      <c r="D3" s="36" t="s">
        <v>6</v>
      </c>
      <c r="E3" s="36" t="s">
        <v>7</v>
      </c>
      <c r="F3" s="36" t="s">
        <v>8</v>
      </c>
      <c r="G3" s="36" t="s">
        <v>40</v>
      </c>
      <c r="H3" s="36" t="s">
        <v>41</v>
      </c>
      <c r="I3" s="37">
        <v>1</v>
      </c>
      <c r="J3" s="37">
        <v>2</v>
      </c>
      <c r="K3" s="37">
        <v>3</v>
      </c>
      <c r="L3" s="37">
        <v>1</v>
      </c>
      <c r="M3" s="37">
        <v>2</v>
      </c>
      <c r="N3" s="37">
        <v>3</v>
      </c>
      <c r="O3" s="36" t="s">
        <v>44</v>
      </c>
      <c r="P3" s="36" t="s">
        <v>0</v>
      </c>
      <c r="Q3" s="36" t="s">
        <v>38</v>
      </c>
      <c r="R3" s="4"/>
      <c r="S3" s="4"/>
      <c r="T3" s="4"/>
    </row>
    <row r="4" spans="1:20" ht="15.75" x14ac:dyDescent="0.25">
      <c r="B4" s="38" t="s">
        <v>37</v>
      </c>
      <c r="C4" s="39">
        <v>0.08</v>
      </c>
      <c r="D4" s="22">
        <v>2.4139999999999999E-3</v>
      </c>
      <c r="E4" s="22">
        <v>2.6450000000000002E-3</v>
      </c>
      <c r="F4" s="22">
        <v>2.496E-3</v>
      </c>
      <c r="G4" s="22">
        <v>3.8999999999999999E-4</v>
      </c>
      <c r="H4" s="22">
        <v>1.12E-4</v>
      </c>
      <c r="I4" s="22">
        <f t="shared" ref="I4:I9" si="0">(D4-$G4-$H4)/C4</f>
        <v>2.3899999999999998E-2</v>
      </c>
      <c r="J4" s="22">
        <f t="shared" ref="J4:J9" si="1">(E4-$G4-$H4)/C4</f>
        <v>2.6787499999999999E-2</v>
      </c>
      <c r="K4" s="22">
        <f t="shared" ref="K4:K9" si="2">(F4-$G4-$H4)/C4</f>
        <v>2.4924999999999996E-2</v>
      </c>
      <c r="L4" s="22">
        <f t="shared" ref="L4:N9" si="3">(I4/6220)*2.22*1000000</f>
        <v>8.5302250803858506</v>
      </c>
      <c r="M4" s="22">
        <f t="shared" si="3"/>
        <v>9.5608118971061096</v>
      </c>
      <c r="N4" s="22">
        <f t="shared" si="3"/>
        <v>8.896061093247587</v>
      </c>
      <c r="O4" s="39">
        <f>AVERAGE(L4,M4,N4)</f>
        <v>8.9956993569131836</v>
      </c>
      <c r="P4" s="39">
        <f>STDEV(L4,M4,N4)</f>
        <v>0.52246830945916733</v>
      </c>
      <c r="Q4" s="39">
        <f>O4/$O$4</f>
        <v>1</v>
      </c>
      <c r="R4" s="11"/>
      <c r="S4" s="29"/>
      <c r="T4" s="29"/>
    </row>
    <row r="5" spans="1:20" ht="15.75" x14ac:dyDescent="0.25">
      <c r="A5" s="34"/>
      <c r="B5" s="26" t="s">
        <v>1</v>
      </c>
      <c r="C5" s="39">
        <v>0.8</v>
      </c>
      <c r="D5" s="22">
        <v>9.6299999999999999E-4</v>
      </c>
      <c r="E5" s="22">
        <v>8.8900000000000003E-4</v>
      </c>
      <c r="F5" s="22">
        <v>8.7799999999999998E-4</v>
      </c>
      <c r="G5" s="22">
        <v>3.8999999999999999E-4</v>
      </c>
      <c r="H5" s="22">
        <v>6.7199999999999996E-4</v>
      </c>
      <c r="I5" s="22">
        <f t="shared" si="0"/>
        <v>-1.2375000000000003E-4</v>
      </c>
      <c r="J5" s="22">
        <f t="shared" si="1"/>
        <v>-2.1624999999999984E-4</v>
      </c>
      <c r="K5" s="22">
        <f t="shared" si="2"/>
        <v>-2.2999999999999995E-4</v>
      </c>
      <c r="L5" s="22">
        <f t="shared" si="3"/>
        <v>-4.4168006430868184E-2</v>
      </c>
      <c r="M5" s="22">
        <f t="shared" si="3"/>
        <v>-7.7182475884244317E-2</v>
      </c>
      <c r="N5" s="22">
        <f t="shared" si="3"/>
        <v>-8.2090032154340825E-2</v>
      </c>
      <c r="O5" s="39">
        <f>AVERAGE(L5,M5,N5)</f>
        <v>-6.7813504823151113E-2</v>
      </c>
      <c r="P5" s="39">
        <f>STDEV(L5,M5,N5)</f>
        <v>2.0624093260083749E-2</v>
      </c>
      <c r="Q5" s="39">
        <f>O5/$O$4</f>
        <v>-7.5384361051413443E-3</v>
      </c>
      <c r="R5" s="11"/>
      <c r="S5" s="29"/>
      <c r="T5" s="29"/>
    </row>
    <row r="6" spans="1:20" ht="15.75" x14ac:dyDescent="0.25">
      <c r="A6" s="34"/>
      <c r="B6" s="26" t="s">
        <v>2</v>
      </c>
      <c r="C6" s="39">
        <v>0.8</v>
      </c>
      <c r="D6" s="22">
        <v>7.6599999999999997E-4</v>
      </c>
      <c r="E6" s="40">
        <v>7.3899999999999997E-4</v>
      </c>
      <c r="F6" s="40">
        <v>6.8400000000000004E-4</v>
      </c>
      <c r="G6" s="22">
        <v>3.8999999999999999E-4</v>
      </c>
      <c r="H6" s="22">
        <v>4.4000000000000002E-4</v>
      </c>
      <c r="I6" s="22">
        <f t="shared" si="0"/>
        <v>-8.0000000000000047E-5</v>
      </c>
      <c r="J6" s="22">
        <f t="shared" si="1"/>
        <v>-1.1375000000000005E-4</v>
      </c>
      <c r="K6" s="22">
        <f t="shared" si="2"/>
        <v>-1.8249999999999996E-4</v>
      </c>
      <c r="L6" s="22">
        <f t="shared" si="3"/>
        <v>-2.8553054662379437E-2</v>
      </c>
      <c r="M6" s="22">
        <f t="shared" si="3"/>
        <v>-4.059887459807076E-2</v>
      </c>
      <c r="N6" s="22">
        <f t="shared" si="3"/>
        <v>-6.5136655948553057E-2</v>
      </c>
      <c r="O6" s="39">
        <f>AVERAGE(L6,M6,N6)</f>
        <v>-4.4762861736334418E-2</v>
      </c>
      <c r="P6" s="39">
        <f t="shared" ref="P6:P9" si="4">STDEV(L6,M6,N6)</f>
        <v>1.8643874662530584E-2</v>
      </c>
      <c r="Q6" s="51" t="s">
        <v>45</v>
      </c>
      <c r="R6" s="29"/>
      <c r="S6" s="29"/>
    </row>
    <row r="7" spans="1:20" ht="15.75" x14ac:dyDescent="0.25">
      <c r="A7" s="34"/>
      <c r="B7" s="26" t="s">
        <v>3</v>
      </c>
      <c r="C7" s="39">
        <v>0.8</v>
      </c>
      <c r="D7" s="22">
        <v>1.1999999999999999E-3</v>
      </c>
      <c r="E7" s="22">
        <v>1.1299999999999999E-3</v>
      </c>
      <c r="F7" s="22">
        <v>1.116E-3</v>
      </c>
      <c r="G7" s="22">
        <v>3.2499999999999999E-4</v>
      </c>
      <c r="H7" s="22">
        <v>5.62E-4</v>
      </c>
      <c r="I7" s="22">
        <f t="shared" si="0"/>
        <v>3.9124999999999989E-4</v>
      </c>
      <c r="J7" s="22">
        <f t="shared" si="1"/>
        <v>3.0374999999999993E-4</v>
      </c>
      <c r="K7" s="22">
        <f t="shared" si="2"/>
        <v>2.8625000000000005E-4</v>
      </c>
      <c r="L7" s="22">
        <f t="shared" si="3"/>
        <v>0.13964228295819933</v>
      </c>
      <c r="M7" s="22">
        <f t="shared" si="3"/>
        <v>0.10841237942122185</v>
      </c>
      <c r="N7" s="22">
        <f t="shared" si="3"/>
        <v>0.10216639871382639</v>
      </c>
      <c r="O7" s="23">
        <f t="shared" ref="O7:O9" si="5">AVERAGE(L7,M7,N7)</f>
        <v>0.1167403536977492</v>
      </c>
      <c r="P7" s="39">
        <f t="shared" si="4"/>
        <v>2.0078018867340668E-2</v>
      </c>
      <c r="Q7" s="52"/>
      <c r="R7" s="29"/>
      <c r="S7" s="29"/>
    </row>
    <row r="8" spans="1:20" ht="15.75" x14ac:dyDescent="0.25">
      <c r="A8" s="34"/>
      <c r="B8" s="26" t="s">
        <v>5</v>
      </c>
      <c r="C8" s="39">
        <v>0.8</v>
      </c>
      <c r="D8" s="22">
        <v>7.9000000000000001E-4</v>
      </c>
      <c r="E8" s="22">
        <v>7.5000000000000002E-4</v>
      </c>
      <c r="F8" s="22">
        <v>8.1599999999999999E-4</v>
      </c>
      <c r="G8" s="22">
        <v>3.2499999999999999E-4</v>
      </c>
      <c r="H8" s="22">
        <v>4.0999999999999999E-4</v>
      </c>
      <c r="I8" s="22">
        <f t="shared" si="0"/>
        <v>6.8750000000000045E-5</v>
      </c>
      <c r="J8" s="22">
        <f t="shared" si="1"/>
        <v>1.8750000000000049E-5</v>
      </c>
      <c r="K8" s="22">
        <f t="shared" si="2"/>
        <v>1.0125000000000002E-4</v>
      </c>
      <c r="L8" s="22">
        <f t="shared" si="3"/>
        <v>2.4537781350482332E-2</v>
      </c>
      <c r="M8" s="22">
        <f t="shared" si="3"/>
        <v>6.6921221864951952E-3</v>
      </c>
      <c r="N8" s="22">
        <f t="shared" si="3"/>
        <v>3.613745980707396E-2</v>
      </c>
      <c r="O8" s="39">
        <f t="shared" si="5"/>
        <v>2.24557877813505E-2</v>
      </c>
      <c r="P8" s="39">
        <f t="shared" si="4"/>
        <v>1.4832666645411312E-2</v>
      </c>
      <c r="Q8" s="52"/>
      <c r="R8" s="29"/>
      <c r="S8" s="29"/>
    </row>
    <row r="9" spans="1:20" ht="15.75" x14ac:dyDescent="0.25">
      <c r="A9" s="34"/>
      <c r="B9" s="26" t="s">
        <v>4</v>
      </c>
      <c r="C9" s="39">
        <v>0.8</v>
      </c>
      <c r="D9" s="22">
        <v>8.4999999999999995E-4</v>
      </c>
      <c r="E9" s="22">
        <v>7.9000000000000001E-4</v>
      </c>
      <c r="F9" s="22">
        <v>8.6300000000000005E-4</v>
      </c>
      <c r="G9" s="22">
        <v>3.2499999999999999E-4</v>
      </c>
      <c r="H9" s="22">
        <v>3.9300000000000001E-4</v>
      </c>
      <c r="I9" s="22">
        <f t="shared" si="0"/>
        <v>1.6499999999999994E-4</v>
      </c>
      <c r="J9" s="22">
        <f t="shared" si="1"/>
        <v>9.0000000000000019E-5</v>
      </c>
      <c r="K9" s="22">
        <f t="shared" si="2"/>
        <v>1.8125000000000007E-4</v>
      </c>
      <c r="L9" s="22">
        <f t="shared" si="3"/>
        <v>5.8890675241157542E-2</v>
      </c>
      <c r="M9" s="22">
        <f t="shared" si="3"/>
        <v>3.2122186495176862E-2</v>
      </c>
      <c r="N9" s="22">
        <f t="shared" si="3"/>
        <v>6.4690514469453397E-2</v>
      </c>
      <c r="O9" s="39">
        <f t="shared" si="5"/>
        <v>5.1901125401929267E-2</v>
      </c>
      <c r="P9" s="39">
        <f t="shared" si="4"/>
        <v>1.7372804954189268E-2</v>
      </c>
      <c r="Q9" s="52"/>
      <c r="R9" s="29"/>
      <c r="S9" s="29"/>
    </row>
    <row r="10" spans="1:20" x14ac:dyDescent="0.25">
      <c r="A10" s="34"/>
      <c r="B10" s="34"/>
      <c r="C10" s="11"/>
      <c r="O10" s="11"/>
      <c r="P10" s="11"/>
      <c r="Q10" s="11"/>
      <c r="R10" s="11"/>
      <c r="S10" s="11"/>
      <c r="T10" s="11"/>
    </row>
    <row r="11" spans="1:20" x14ac:dyDescent="0.25">
      <c r="B11" s="25"/>
      <c r="C11" s="3"/>
      <c r="D11" s="3"/>
      <c r="E11" s="4"/>
    </row>
    <row r="12" spans="1:20" ht="16.5" x14ac:dyDescent="0.25">
      <c r="B12" s="27"/>
      <c r="D12" s="3"/>
      <c r="E12" s="28"/>
    </row>
    <row r="13" spans="1:20" ht="16.5" x14ac:dyDescent="0.25">
      <c r="B13" s="27"/>
      <c r="D13" s="28"/>
      <c r="E13" s="28"/>
    </row>
    <row r="14" spans="1:20" ht="16.5" x14ac:dyDescent="0.25">
      <c r="B14" s="27"/>
      <c r="D14" s="28"/>
      <c r="E14" s="28"/>
    </row>
    <row r="15" spans="1:20" ht="16.5" x14ac:dyDescent="0.25">
      <c r="B15" s="27"/>
      <c r="D15" s="28"/>
      <c r="E15" s="29"/>
      <c r="F15" s="30"/>
      <c r="G15" s="30"/>
      <c r="H15" s="30"/>
      <c r="I15" s="30"/>
      <c r="J15" s="30"/>
      <c r="K15" s="30"/>
      <c r="L15" s="30"/>
      <c r="M15" s="30"/>
      <c r="N15" s="30"/>
    </row>
    <row r="16" spans="1:20" ht="16.5" x14ac:dyDescent="0.25">
      <c r="B16" s="27"/>
      <c r="D16" s="28"/>
      <c r="E16" s="29"/>
      <c r="F16" s="30"/>
      <c r="G16" s="30"/>
      <c r="H16" s="30"/>
      <c r="I16" s="30"/>
      <c r="J16" s="30"/>
      <c r="K16" s="30"/>
      <c r="L16" s="30"/>
      <c r="M16" s="30"/>
      <c r="N16" s="30"/>
    </row>
    <row r="17" spans="2:14" ht="15.75" x14ac:dyDescent="0.25">
      <c r="B17" s="27"/>
      <c r="D17" s="3"/>
      <c r="E17" s="31"/>
      <c r="F17" s="30"/>
      <c r="G17" s="30"/>
      <c r="H17" s="30"/>
      <c r="I17" s="30"/>
      <c r="J17" s="30"/>
      <c r="K17" s="30"/>
      <c r="L17" s="30"/>
      <c r="M17" s="30"/>
      <c r="N17" s="30"/>
    </row>
    <row r="18" spans="2:14" ht="15.75" x14ac:dyDescent="0.25">
      <c r="B18" s="27"/>
      <c r="D18" s="3"/>
      <c r="E18" s="31"/>
      <c r="F18" s="30"/>
      <c r="G18" s="30"/>
      <c r="H18" s="30"/>
      <c r="I18" s="30"/>
      <c r="J18" s="30"/>
      <c r="K18" s="30"/>
      <c r="L18" s="30"/>
      <c r="M18" s="30"/>
      <c r="N18" s="30"/>
    </row>
    <row r="19" spans="2:14" ht="15.75" x14ac:dyDescent="0.25">
      <c r="B19" s="27"/>
      <c r="D19" s="3"/>
      <c r="E19" s="31"/>
      <c r="F19" s="32"/>
      <c r="G19" s="30"/>
      <c r="H19" s="30"/>
      <c r="I19" s="30"/>
      <c r="J19" s="30"/>
      <c r="K19" s="30"/>
      <c r="L19" s="30"/>
      <c r="M19" s="30"/>
      <c r="N19" s="30"/>
    </row>
    <row r="20" spans="2:14" ht="15.75" x14ac:dyDescent="0.25">
      <c r="B20" s="27"/>
      <c r="D20" s="3"/>
      <c r="E20" s="31"/>
      <c r="G20" s="30"/>
      <c r="H20" s="30"/>
      <c r="I20" s="30"/>
      <c r="J20" s="30"/>
      <c r="K20" s="30"/>
      <c r="L20" s="30"/>
      <c r="M20" s="30"/>
      <c r="N20" s="30"/>
    </row>
    <row r="21" spans="2:14" ht="15.75" x14ac:dyDescent="0.25">
      <c r="E21" s="32"/>
      <c r="G21" s="32"/>
      <c r="H21" s="32"/>
      <c r="I21" s="32"/>
      <c r="J21" s="32"/>
      <c r="K21" s="32"/>
      <c r="L21" s="32"/>
      <c r="M21" s="32"/>
      <c r="N21" s="32"/>
    </row>
    <row r="23" spans="2:14" x14ac:dyDescent="0.25">
      <c r="C23" s="1"/>
    </row>
    <row r="24" spans="2:14" x14ac:dyDescent="0.25">
      <c r="C24" s="1"/>
    </row>
    <row r="25" spans="2:14" x14ac:dyDescent="0.25">
      <c r="C25" s="1"/>
    </row>
    <row r="26" spans="2:14" x14ac:dyDescent="0.25">
      <c r="C26" s="33"/>
    </row>
    <row r="27" spans="2:14" x14ac:dyDescent="0.25">
      <c r="C27" s="7"/>
    </row>
    <row r="28" spans="2:14" x14ac:dyDescent="0.25">
      <c r="C28" s="11"/>
    </row>
    <row r="29" spans="2:14" x14ac:dyDescent="0.25">
      <c r="C29" s="18"/>
    </row>
    <row r="30" spans="2:14" x14ac:dyDescent="0.25">
      <c r="C30" s="2"/>
    </row>
    <row r="31" spans="2:14" x14ac:dyDescent="0.25">
      <c r="C31" s="2"/>
    </row>
    <row r="32" spans="2:14" x14ac:dyDescent="0.25">
      <c r="C32" s="11"/>
    </row>
    <row r="33" spans="3:3" x14ac:dyDescent="0.25">
      <c r="C33" s="11"/>
    </row>
    <row r="34" spans="3:3" x14ac:dyDescent="0.25">
      <c r="C34" s="13"/>
    </row>
    <row r="35" spans="3:3" x14ac:dyDescent="0.25">
      <c r="C35" s="16"/>
    </row>
    <row r="36" spans="3:3" x14ac:dyDescent="0.25">
      <c r="C36" s="13"/>
    </row>
  </sheetData>
  <mergeCells count="5">
    <mergeCell ref="B2:H2"/>
    <mergeCell ref="I2:K2"/>
    <mergeCell ref="L2:N2"/>
    <mergeCell ref="O2:Q2"/>
    <mergeCell ref="Q6:Q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(CM Data)</vt:lpstr>
      <vt:lpstr>Table 1 (Quinone Data)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Hall</dc:creator>
  <cp:lastModifiedBy>David Ackerley</cp:lastModifiedBy>
  <dcterms:created xsi:type="dcterms:W3CDTF">2020-05-22T00:28:56Z</dcterms:created>
  <dcterms:modified xsi:type="dcterms:W3CDTF">2020-11-03T23:03:45Z</dcterms:modified>
</cp:coreProperties>
</file>