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Schreiter/Desktop/Human-Chimp-Paper/"/>
    </mc:Choice>
  </mc:AlternateContent>
  <xr:revisionPtr revIDLastSave="0" documentId="13_ncr:1_{26E8564B-9462-8A4C-92A5-B37CBE863386}" xr6:coauthVersionLast="46" xr6:coauthVersionMax="46" xr10:uidLastSave="{00000000-0000-0000-0000-000000000000}"/>
  <bookViews>
    <workbookView xWindow="0" yWindow="660" windowWidth="28040" windowHeight="16240" activeTab="4" xr2:uid="{338B4AD4-F983-F64A-9E55-F0BA44F2B441}"/>
  </bookViews>
  <sheets>
    <sheet name="Brn2_ISL1" sheetId="1" r:id="rId1"/>
    <sheet name="NAV1.7" sheetId="5" r:id="rId2"/>
    <sheet name="Cux1_Brn2" sheetId="2" r:id="rId3"/>
    <sheet name="peripherin" sheetId="4" r:id="rId4"/>
    <sheet name="Tbr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3" l="1"/>
  <c r="A110" i="3"/>
  <c r="M13" i="1"/>
  <c r="C79" i="3"/>
  <c r="B79" i="3"/>
  <c r="C35" i="4" l="1"/>
  <c r="B35" i="4"/>
  <c r="E35" i="4" s="1"/>
  <c r="C67" i="4"/>
  <c r="B67" i="4"/>
  <c r="E67" i="4" l="1"/>
  <c r="N64" i="3"/>
  <c r="M64" i="3"/>
  <c r="N51" i="3" l="1"/>
  <c r="M51" i="3"/>
  <c r="C57" i="3"/>
  <c r="B57" i="3"/>
  <c r="G53" i="3"/>
  <c r="G54" i="3"/>
  <c r="G55" i="3"/>
  <c r="G56" i="3"/>
  <c r="G52" i="3"/>
  <c r="C44" i="3"/>
  <c r="B44" i="3"/>
  <c r="G39" i="3"/>
  <c r="G40" i="3"/>
  <c r="G41" i="3"/>
  <c r="G42" i="3"/>
  <c r="G43" i="3"/>
  <c r="G38" i="3"/>
  <c r="B15" i="3"/>
  <c r="G15" i="3" s="1"/>
  <c r="C28" i="3"/>
  <c r="B28" i="3"/>
  <c r="G20" i="3"/>
  <c r="G13" i="3"/>
  <c r="G14" i="3"/>
  <c r="G21" i="3"/>
  <c r="G22" i="3"/>
  <c r="G23" i="3"/>
  <c r="G24" i="3"/>
  <c r="G25" i="3"/>
  <c r="G26" i="3"/>
  <c r="G27" i="3"/>
  <c r="G11" i="3"/>
  <c r="G12" i="3"/>
  <c r="G10" i="3"/>
  <c r="F10" i="3"/>
  <c r="G28" i="3" l="1"/>
  <c r="G44" i="3"/>
  <c r="G57" i="3"/>
  <c r="K35" i="2"/>
  <c r="K28" i="2"/>
  <c r="K29" i="2"/>
  <c r="K30" i="2"/>
  <c r="K31" i="2"/>
  <c r="K32" i="2"/>
  <c r="K33" i="2"/>
  <c r="K34" i="2"/>
  <c r="K27" i="2"/>
  <c r="K37" i="2" s="1"/>
  <c r="K7" i="2"/>
  <c r="K8" i="2"/>
  <c r="K9" i="2"/>
  <c r="K16" i="2" s="1"/>
  <c r="K10" i="2"/>
  <c r="K11" i="2"/>
  <c r="K12" i="2"/>
  <c r="K13" i="2"/>
  <c r="K14" i="2"/>
  <c r="K6" i="2"/>
  <c r="K17" i="2" s="1"/>
  <c r="L33" i="2"/>
  <c r="I36" i="2"/>
  <c r="H36" i="2"/>
  <c r="C36" i="2"/>
  <c r="G36" i="2" s="1"/>
  <c r="D36" i="2"/>
  <c r="E36" i="2"/>
  <c r="K36" i="2" s="1"/>
  <c r="B36" i="2"/>
  <c r="I27" i="2"/>
  <c r="I28" i="2"/>
  <c r="I38" i="2" s="1"/>
  <c r="I29" i="2"/>
  <c r="I30" i="2"/>
  <c r="I31" i="2"/>
  <c r="I37" i="2" s="1"/>
  <c r="I32" i="2"/>
  <c r="I33" i="2"/>
  <c r="I34" i="2"/>
  <c r="I35" i="2"/>
  <c r="H27" i="2"/>
  <c r="H38" i="2" s="1"/>
  <c r="H28" i="2"/>
  <c r="H29" i="2"/>
  <c r="H37" i="2" s="1"/>
  <c r="H30" i="2"/>
  <c r="H31" i="2"/>
  <c r="H32" i="2"/>
  <c r="H33" i="2"/>
  <c r="H34" i="2"/>
  <c r="H35" i="2"/>
  <c r="G27" i="2"/>
  <c r="G37" i="2" s="1"/>
  <c r="G28" i="2"/>
  <c r="G29" i="2"/>
  <c r="G30" i="2"/>
  <c r="G31" i="2"/>
  <c r="G32" i="2"/>
  <c r="G33" i="2"/>
  <c r="G34" i="2"/>
  <c r="G35" i="2"/>
  <c r="C15" i="2"/>
  <c r="G15" i="2" s="1"/>
  <c r="D15" i="2"/>
  <c r="H15" i="2" s="1"/>
  <c r="E15" i="2"/>
  <c r="B15" i="2"/>
  <c r="I6" i="2"/>
  <c r="I16" i="2" s="1"/>
  <c r="I7" i="2"/>
  <c r="I8" i="2"/>
  <c r="I9" i="2"/>
  <c r="I10" i="2"/>
  <c r="I11" i="2"/>
  <c r="I12" i="2"/>
  <c r="I13" i="2"/>
  <c r="I14" i="2"/>
  <c r="H6" i="2"/>
  <c r="H17" i="2" s="1"/>
  <c r="H7" i="2"/>
  <c r="H8" i="2"/>
  <c r="H9" i="2"/>
  <c r="H10" i="2"/>
  <c r="H11" i="2"/>
  <c r="H12" i="2"/>
  <c r="H13" i="2"/>
  <c r="H14" i="2"/>
  <c r="G6" i="2"/>
  <c r="G17" i="2" s="1"/>
  <c r="G7" i="2"/>
  <c r="G8" i="2"/>
  <c r="G9" i="2"/>
  <c r="G10" i="2"/>
  <c r="G11" i="2"/>
  <c r="G12" i="2"/>
  <c r="G13" i="2"/>
  <c r="G14" i="2"/>
  <c r="K38" i="2" l="1"/>
  <c r="G38" i="2"/>
  <c r="I17" i="2"/>
  <c r="G16" i="2"/>
  <c r="H16" i="2"/>
  <c r="I15" i="2"/>
  <c r="K15" i="2" s="1"/>
  <c r="I56" i="1"/>
  <c r="I57" i="1" s="1"/>
  <c r="I52" i="1"/>
  <c r="H52" i="1"/>
  <c r="G52" i="1"/>
  <c r="J52" i="1" s="1"/>
  <c r="I51" i="1"/>
  <c r="H51" i="1"/>
  <c r="G51" i="1"/>
  <c r="J51" i="1" s="1"/>
  <c r="I50" i="1"/>
  <c r="H50" i="1"/>
  <c r="G50" i="1"/>
  <c r="J50" i="1" s="1"/>
  <c r="I45" i="1"/>
  <c r="I46" i="1"/>
  <c r="I47" i="1"/>
  <c r="I48" i="1"/>
  <c r="H45" i="1"/>
  <c r="H46" i="1"/>
  <c r="H47" i="1"/>
  <c r="H56" i="1" s="1"/>
  <c r="H57" i="1" s="1"/>
  <c r="H48" i="1"/>
  <c r="J48" i="1" s="1"/>
  <c r="H49" i="1"/>
  <c r="G45" i="1"/>
  <c r="G46" i="1"/>
  <c r="G47" i="1"/>
  <c r="G48" i="1"/>
  <c r="H44" i="1"/>
  <c r="G44" i="1"/>
  <c r="G49" i="1"/>
  <c r="I42" i="1"/>
  <c r="I44" i="1"/>
  <c r="I49" i="1"/>
  <c r="H42" i="1"/>
  <c r="G42" i="1"/>
  <c r="H41" i="1"/>
  <c r="I41" i="1"/>
  <c r="G41" i="1"/>
  <c r="G56" i="1" s="1"/>
  <c r="G57" i="1" s="1"/>
  <c r="G55" i="1" l="1"/>
  <c r="J46" i="1"/>
  <c r="J45" i="1"/>
  <c r="J47" i="1"/>
  <c r="J44" i="1"/>
  <c r="J42" i="1"/>
  <c r="J49" i="1"/>
  <c r="J41" i="1"/>
  <c r="J56" i="1" s="1"/>
  <c r="J57" i="1" s="1"/>
  <c r="I70" i="1"/>
  <c r="H70" i="1"/>
  <c r="G70" i="1"/>
  <c r="I67" i="1"/>
  <c r="H67" i="1"/>
  <c r="G67" i="1"/>
  <c r="J67" i="1" s="1"/>
  <c r="I69" i="1"/>
  <c r="G69" i="1"/>
  <c r="H69" i="1"/>
  <c r="I68" i="1"/>
  <c r="G68" i="1"/>
  <c r="H68" i="1"/>
  <c r="I65" i="1"/>
  <c r="I66" i="1"/>
  <c r="H65" i="1"/>
  <c r="H66" i="1"/>
  <c r="G65" i="1"/>
  <c r="G66" i="1"/>
  <c r="I64" i="1"/>
  <c r="H64" i="1"/>
  <c r="G64" i="1"/>
  <c r="I63" i="1"/>
  <c r="H63" i="1"/>
  <c r="G63" i="1"/>
  <c r="U17" i="1"/>
  <c r="U16" i="1"/>
  <c r="N30" i="1"/>
  <c r="M30" i="1"/>
  <c r="L30" i="1"/>
  <c r="O10" i="1"/>
  <c r="L13" i="1"/>
  <c r="O29" i="1"/>
  <c r="O30" i="1" s="1"/>
  <c r="G26" i="1"/>
  <c r="H26" i="1"/>
  <c r="I26" i="1"/>
  <c r="H23" i="1"/>
  <c r="H24" i="1"/>
  <c r="I25" i="1"/>
  <c r="I20" i="1"/>
  <c r="I21" i="1"/>
  <c r="I22" i="1"/>
  <c r="I23" i="1"/>
  <c r="I24" i="1"/>
  <c r="H20" i="1"/>
  <c r="H21" i="1"/>
  <c r="H22" i="1"/>
  <c r="H25" i="1"/>
  <c r="G20" i="1"/>
  <c r="G21" i="1"/>
  <c r="G22" i="1"/>
  <c r="G23" i="1"/>
  <c r="G24" i="1"/>
  <c r="G25" i="1"/>
  <c r="I19" i="1"/>
  <c r="H19" i="1"/>
  <c r="G19" i="1"/>
  <c r="I18" i="1"/>
  <c r="H18" i="1"/>
  <c r="I17" i="1"/>
  <c r="H17" i="1"/>
  <c r="G18" i="1"/>
  <c r="G17" i="1"/>
  <c r="I9" i="1"/>
  <c r="G9" i="1"/>
  <c r="H9" i="1"/>
  <c r="H8" i="1"/>
  <c r="G8" i="1"/>
  <c r="I8" i="1"/>
  <c r="I7" i="1"/>
  <c r="H7" i="1"/>
  <c r="G7" i="1"/>
  <c r="I6" i="1"/>
  <c r="H6" i="1"/>
  <c r="G6" i="1"/>
  <c r="I5" i="1"/>
  <c r="I4" i="1"/>
  <c r="H4" i="1"/>
  <c r="H5" i="1"/>
  <c r="G5" i="1"/>
  <c r="G4" i="1"/>
  <c r="H72" i="1" l="1"/>
  <c r="J6" i="1"/>
  <c r="J68" i="1"/>
  <c r="G72" i="1"/>
  <c r="I10" i="1"/>
  <c r="J18" i="1"/>
  <c r="H11" i="1"/>
  <c r="H12" i="1" s="1"/>
  <c r="G11" i="1"/>
  <c r="G12" i="1" s="1"/>
  <c r="J70" i="1"/>
  <c r="I72" i="1"/>
  <c r="J64" i="1"/>
  <c r="J8" i="1"/>
  <c r="J66" i="1"/>
  <c r="J63" i="1"/>
  <c r="J26" i="1"/>
  <c r="I30" i="1"/>
  <c r="I31" i="1" s="1"/>
  <c r="J65" i="1"/>
  <c r="J69" i="1"/>
  <c r="G29" i="1"/>
  <c r="J17" i="1"/>
  <c r="I73" i="1"/>
  <c r="I74" i="1" s="1"/>
  <c r="H73" i="1"/>
  <c r="H74" i="1" s="1"/>
  <c r="J25" i="1"/>
  <c r="H30" i="1"/>
  <c r="H31" i="1" s="1"/>
  <c r="J23" i="1"/>
  <c r="J22" i="1"/>
  <c r="J4" i="1"/>
  <c r="J9" i="1"/>
  <c r="J21" i="1"/>
  <c r="G73" i="1"/>
  <c r="G74" i="1" s="1"/>
  <c r="J24" i="1"/>
  <c r="J5" i="1"/>
  <c r="J7" i="1"/>
  <c r="G10" i="1"/>
  <c r="J19" i="1"/>
  <c r="J20" i="1"/>
  <c r="I11" i="1"/>
  <c r="I12" i="1" s="1"/>
  <c r="I29" i="1"/>
  <c r="H29" i="1"/>
  <c r="H10" i="1"/>
  <c r="G30" i="1"/>
  <c r="G31" i="1" s="1"/>
  <c r="J73" i="1" l="1"/>
  <c r="J74" i="1" s="1"/>
  <c r="J72" i="1"/>
  <c r="J11" i="1"/>
  <c r="J12" i="1" s="1"/>
  <c r="J10" i="1"/>
  <c r="J30" i="1"/>
  <c r="J31" i="1" s="1"/>
  <c r="J29" i="1"/>
  <c r="H55" i="1"/>
  <c r="I55" i="1"/>
  <c r="J55" i="1" l="1"/>
</calcChain>
</file>

<file path=xl/sharedStrings.xml><?xml version="1.0" encoding="utf-8"?>
<sst xmlns="http://schemas.openxmlformats.org/spreadsheetml/2006/main" count="419" uniqueCount="138">
  <si>
    <t>DAPI</t>
  </si>
  <si>
    <t>Brn2</t>
  </si>
  <si>
    <t>ISL1</t>
  </si>
  <si>
    <t>Brn2+/ISL1+</t>
  </si>
  <si>
    <t>d21_409b2</t>
  </si>
  <si>
    <t>File name</t>
  </si>
  <si>
    <t>d21_409B2_I.lsm</t>
  </si>
  <si>
    <t>%</t>
  </si>
  <si>
    <t>d21_409B2_II.lsm</t>
  </si>
  <si>
    <t>d21_409B2_III.lsm</t>
  </si>
  <si>
    <t>d21_409B2_IV.lsm</t>
  </si>
  <si>
    <t>d21_409B2_V.lsm</t>
  </si>
  <si>
    <t>d21_409B2_VI.lsm</t>
  </si>
  <si>
    <t>Brn2+</t>
  </si>
  <si>
    <t>ISL1+</t>
  </si>
  <si>
    <t>d21_SandraA</t>
  </si>
  <si>
    <t>average</t>
  </si>
  <si>
    <t>st dev</t>
  </si>
  <si>
    <t>sem</t>
  </si>
  <si>
    <t>SandraA_d21.lsm</t>
  </si>
  <si>
    <t>Brn2-/ISL1-</t>
  </si>
  <si>
    <t>SUMMARY_409B2</t>
  </si>
  <si>
    <t>SUMMARY_SandraA</t>
  </si>
  <si>
    <t>409b2</t>
  </si>
  <si>
    <t>SandraA</t>
  </si>
  <si>
    <t>d35_409B2</t>
  </si>
  <si>
    <t>d35_SandraA</t>
  </si>
  <si>
    <t>409B2</t>
  </si>
  <si>
    <t>SUMMARY-d21</t>
  </si>
  <si>
    <t>SUMMARY-d35</t>
  </si>
  <si>
    <t>Cux1</t>
  </si>
  <si>
    <t>Brn2+/Cux1</t>
  </si>
  <si>
    <t>409B2_d21_II.czi</t>
  </si>
  <si>
    <t>409B2_d21_III.czi</t>
  </si>
  <si>
    <t>409B2_d21_IV.czi</t>
  </si>
  <si>
    <t>409B2_d21_IX.czi</t>
  </si>
  <si>
    <t>409B2_d21_V.czi</t>
  </si>
  <si>
    <t>409B2_d21_VI.czi</t>
  </si>
  <si>
    <t>409B2_d21_VII.czi</t>
  </si>
  <si>
    <t>409B2_d21_VIII.czi</t>
  </si>
  <si>
    <t>409B2_d21.czi</t>
  </si>
  <si>
    <t>SandraA_d21_I.czi</t>
  </si>
  <si>
    <t>SandraA_d21_II.czi</t>
  </si>
  <si>
    <t>SandraA_d21_IV.czi</t>
  </si>
  <si>
    <t>SandraA_d21_IX.czi</t>
  </si>
  <si>
    <t>SandraA_d21_V.czi</t>
  </si>
  <si>
    <t>SandraA_d21_VI.czi</t>
  </si>
  <si>
    <t>SandraA_d21_VII.czi</t>
  </si>
  <si>
    <t>SandraA_d21_VIII.czi</t>
  </si>
  <si>
    <t>SandraA_d21.czi</t>
  </si>
  <si>
    <t>Brn2+/Cux1+</t>
  </si>
  <si>
    <t>av</t>
  </si>
  <si>
    <t>Cux1+/Brn2+</t>
  </si>
  <si>
    <t>Tbr1</t>
  </si>
  <si>
    <t>409B2_I.czi</t>
  </si>
  <si>
    <t>409B2_II.czi</t>
  </si>
  <si>
    <t>409B2.czi</t>
  </si>
  <si>
    <t>H9.czi</t>
  </si>
  <si>
    <t>H9_I.czi</t>
  </si>
  <si>
    <t>H9_III.czi</t>
  </si>
  <si>
    <t>H9_IV.czi</t>
  </si>
  <si>
    <t>d21_H9</t>
  </si>
  <si>
    <t>HUMAN</t>
  </si>
  <si>
    <t>CHIMPANZEE</t>
  </si>
  <si>
    <t>SandrA.czi</t>
  </si>
  <si>
    <t>SandrA_I.czi</t>
  </si>
  <si>
    <t>SandrA_II.czi</t>
  </si>
  <si>
    <t>SandrA_III.czi</t>
  </si>
  <si>
    <t>SandraA_I.czi</t>
  </si>
  <si>
    <t>SandraA.czi</t>
  </si>
  <si>
    <t>d21_JoC</t>
  </si>
  <si>
    <t>JoC.czi</t>
  </si>
  <si>
    <t>JoC_X.czi</t>
  </si>
  <si>
    <t>JoC_IV.czi</t>
  </si>
  <si>
    <t>JoC_II.czi</t>
  </si>
  <si>
    <t>JoC_I.czi</t>
  </si>
  <si>
    <t>human</t>
  </si>
  <si>
    <t>chimpanzee</t>
  </si>
  <si>
    <t>neg</t>
  </si>
  <si>
    <t>PRPH positive</t>
  </si>
  <si>
    <t>409B2_d21_per488_TuJI555_axon647_2020_09_28__21_24_46.lsm</t>
  </si>
  <si>
    <t>file name</t>
  </si>
  <si>
    <t>409B2_d21_per488_TuJI555_axon647_2020_09_28__21_26_12.lsm</t>
  </si>
  <si>
    <t>409B2_d21_per488_TuJI555_axon647_2020_09_28__21_27_37.lsm</t>
  </si>
  <si>
    <t>409B2_d21_per488_TuJI555_axon647_2020_09_28__21_29_16.lsm</t>
  </si>
  <si>
    <t>SandraA_d21_per555_TuJI647_2020_09_28__21_45_02.lsm</t>
  </si>
  <si>
    <t>SandraA_d21_per555_TuJI647_2020_09_28__21_45_44.lsm</t>
  </si>
  <si>
    <t>SandraA_d21_per555_TuJI647_2020_09_28__21_46_14.lsm</t>
  </si>
  <si>
    <t>SandraA_d21_per555_TuJI647_2020_09_28__21_46_53.lsm</t>
  </si>
  <si>
    <t>SandraA_d21_per555_TuJI647_2020_09_28__21_48_19.lsm</t>
  </si>
  <si>
    <t>SandraA_d21_per555_TuJI647_2020_09_28__21_49_12.lsm</t>
  </si>
  <si>
    <t>SandraA_d21_per555_TuJI647_2020_09_28__21_51_59.lsm</t>
  </si>
  <si>
    <t>409B2_d21_per_red_TuJI_647_2020_09_28__16_27_43.lsm</t>
  </si>
  <si>
    <t>409B2_d21_per_red_TuJI_647_2020_09_28__16_37_49.lsm</t>
  </si>
  <si>
    <t>409B2_d21_per555_TuJI647_2020_09_28__22_12_30.lsm</t>
  </si>
  <si>
    <t>409B2_d21_per555_TuJI647_2020_09_28__22_13_28.lsm</t>
  </si>
  <si>
    <t>409B2_d21_periph__2020_10_15__11_01_01.czi</t>
  </si>
  <si>
    <t>409B2_d21_periph__2020_10_15__11_07_59.czi</t>
  </si>
  <si>
    <t>409B2_d21_periph__2020_10_15__11_16_43.czi</t>
  </si>
  <si>
    <t>409B2_d21_periph__2020_10_15__11_21_40.czi</t>
  </si>
  <si>
    <t>Peripherin</t>
  </si>
  <si>
    <t>Chimpanzee</t>
  </si>
  <si>
    <t>Human</t>
  </si>
  <si>
    <t>ISL1 Positivity</t>
  </si>
  <si>
    <t>d21</t>
  </si>
  <si>
    <t>st ved</t>
  </si>
  <si>
    <t>SEM</t>
  </si>
  <si>
    <t>d35</t>
  </si>
  <si>
    <t>Label</t>
  </si>
  <si>
    <t>Line</t>
  </si>
  <si>
    <t>Mean</t>
  </si>
  <si>
    <t>StdDev</t>
  </si>
  <si>
    <t>Species</t>
  </si>
  <si>
    <t>Precentage</t>
  </si>
  <si>
    <t>Tuj</t>
  </si>
  <si>
    <t>hiPS-409B2</t>
  </si>
  <si>
    <t>Nav</t>
  </si>
  <si>
    <t>Ape</t>
  </si>
  <si>
    <t>SC102A1</t>
  </si>
  <si>
    <t>BmRNA</t>
  </si>
  <si>
    <t>Tukey post-hoc test for pairwise comparison</t>
  </si>
  <si>
    <t>Human-Ape</t>
  </si>
  <si>
    <t>0.6462</t>
  </si>
  <si>
    <t>diff</t>
  </si>
  <si>
    <t>lwr</t>
  </si>
  <si>
    <t>upr</t>
  </si>
  <si>
    <t>p adj</t>
  </si>
  <si>
    <t>0.3993</t>
  </si>
  <si>
    <t>BRN2</t>
  </si>
  <si>
    <t>BRN+ISL1+</t>
  </si>
  <si>
    <t>0.2852</t>
  </si>
  <si>
    <t>0.818</t>
  </si>
  <si>
    <t>0.355</t>
  </si>
  <si>
    <t>0.961</t>
  </si>
  <si>
    <t>0.341</t>
  </si>
  <si>
    <t>0.38</t>
  </si>
  <si>
    <t>CUX1</t>
  </si>
  <si>
    <t>0.6103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</si>
</sst>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6"/>
      <color rgb="FF0D405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Brn2_ISL1!$R$15</c:f>
              <c:strCache>
                <c:ptCount val="1"/>
                <c:pt idx="0">
                  <c:v>Brn2+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Brn2_ISL1!$G$12:$J$12</c:f>
                <c:numCache>
                  <c:formatCode>General</c:formatCode>
                  <c:ptCount val="4"/>
                  <c:pt idx="0">
                    <c:v>4.3991633173976155</c:v>
                  </c:pt>
                  <c:pt idx="1">
                    <c:v>5.9962265253720854</c:v>
                  </c:pt>
                  <c:pt idx="2">
                    <c:v>3.7124273143918036</c:v>
                  </c:pt>
                  <c:pt idx="3">
                    <c:v>6.651800787481883</c:v>
                  </c:pt>
                </c:numCache>
              </c:numRef>
            </c:plus>
            <c:minus>
              <c:numRef>
                <c:f>Brn2_ISL1!$G$12:$J$12</c:f>
                <c:numCache>
                  <c:formatCode>General</c:formatCode>
                  <c:ptCount val="4"/>
                  <c:pt idx="0">
                    <c:v>4.3991633173976155</c:v>
                  </c:pt>
                  <c:pt idx="1">
                    <c:v>5.9962265253720854</c:v>
                  </c:pt>
                  <c:pt idx="2">
                    <c:v>3.7124273143918036</c:v>
                  </c:pt>
                  <c:pt idx="3">
                    <c:v>6.651800787481883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Brn2_ISL1!$R$16:$R$17</c:f>
              <c:numCache>
                <c:formatCode>General</c:formatCode>
                <c:ptCount val="2"/>
                <c:pt idx="0">
                  <c:v>43.934044882320741</c:v>
                </c:pt>
                <c:pt idx="1">
                  <c:v>50.7269368562472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D-0147-B0E7-F3337839BF7F}"/>
            </c:ext>
          </c:extLst>
        </c:ser>
        <c:ser>
          <c:idx val="1"/>
          <c:order val="1"/>
          <c:tx>
            <c:strRef>
              <c:f>Brn2_ISL1!$T$15</c:f>
              <c:strCache>
                <c:ptCount val="1"/>
                <c:pt idx="0">
                  <c:v>ISL1+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Brn2_ISL1!$H$12</c:f>
                <c:numCache>
                  <c:formatCode>General</c:formatCode>
                  <c:ptCount val="1"/>
                  <c:pt idx="0">
                    <c:v>5.9962265253720854</c:v>
                  </c:pt>
                </c:numCache>
              </c:numRef>
            </c:plus>
            <c:minus>
              <c:numRef>
                <c:f>Brn2_ISL1!$H$12</c:f>
                <c:numCache>
                  <c:formatCode>General</c:formatCode>
                  <c:ptCount val="1"/>
                  <c:pt idx="0">
                    <c:v>5.9962265253720854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Brn2_ISL1!$T$16:$T$17</c:f>
              <c:numCache>
                <c:formatCode>General</c:formatCode>
                <c:ptCount val="2"/>
                <c:pt idx="0">
                  <c:v>66.605546433132631</c:v>
                </c:pt>
                <c:pt idx="1">
                  <c:v>57.261879882569531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D-0147-B0E7-F3337839BF7F}"/>
            </c:ext>
          </c:extLst>
        </c:ser>
        <c:ser>
          <c:idx val="2"/>
          <c:order val="2"/>
          <c:tx>
            <c:strRef>
              <c:f>Brn2_ISL1!$S$15</c:f>
              <c:strCache>
                <c:ptCount val="1"/>
                <c:pt idx="0">
                  <c:v>Brn2+/ISL1+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Brn2_ISL1!$I$12</c:f>
                <c:numCache>
                  <c:formatCode>General</c:formatCode>
                  <c:ptCount val="1"/>
                  <c:pt idx="0">
                    <c:v>3.7124273143918036</c:v>
                  </c:pt>
                </c:numCache>
              </c:numRef>
            </c:plus>
            <c:minus>
              <c:numRef>
                <c:f>Brn2_ISL1!$I$31</c:f>
                <c:numCache>
                  <c:formatCode>General</c:formatCode>
                  <c:ptCount val="1"/>
                  <c:pt idx="0">
                    <c:v>3.5354318085598297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Brn2_ISL1!$S$16:$S$17</c:f>
              <c:numCache>
                <c:formatCode>General</c:formatCode>
                <c:ptCount val="2"/>
                <c:pt idx="0">
                  <c:v>28.960727969348657</c:v>
                </c:pt>
                <c:pt idx="1">
                  <c:v>30.226694282728761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D-0147-B0E7-F3337839BF7F}"/>
            </c:ext>
          </c:extLst>
        </c:ser>
        <c:ser>
          <c:idx val="3"/>
          <c:order val="3"/>
          <c:tx>
            <c:strRef>
              <c:f>Brn2_ISL1!$U$15</c:f>
              <c:strCache>
                <c:ptCount val="1"/>
                <c:pt idx="0">
                  <c:v>Brn2-/ISL1-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Brn2_ISL1!$U$16:$U$17</c:f>
              <c:numCache>
                <c:formatCode>General</c:formatCode>
                <c:ptCount val="2"/>
                <c:pt idx="0">
                  <c:v>18.421136653895275</c:v>
                </c:pt>
                <c:pt idx="1">
                  <c:v>22.237877543912035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D-0147-B0E7-F3337839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8735664"/>
        <c:axId val="758737360"/>
      </c:barChart>
      <c:catAx>
        <c:axId val="75873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737360"/>
        <c:crosses val="autoZero"/>
        <c:auto val="1"/>
        <c:lblAlgn val="ctr"/>
        <c:lblOffset val="100"/>
        <c:noMultiLvlLbl val="0"/>
      </c:catAx>
      <c:valAx>
        <c:axId val="758737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73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ISL1_d35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'Tbr1'!$A$123:$B$123</c:f>
                <c:numCache>
                  <c:formatCode>General</c:formatCode>
                  <c:ptCount val="2"/>
                  <c:pt idx="0">
                    <c:v>2.8623984600622423</c:v>
                  </c:pt>
                  <c:pt idx="1">
                    <c:v>5.6025872151722709</c:v>
                  </c:pt>
                </c:numCache>
              </c:numRef>
            </c:plus>
            <c:minus>
              <c:numRef>
                <c:f>'Tbr1'!$A$123:$B$123</c:f>
                <c:numCache>
                  <c:formatCode>General</c:formatCode>
                  <c:ptCount val="2"/>
                  <c:pt idx="0">
                    <c:v>2.8623984600622423</c:v>
                  </c:pt>
                  <c:pt idx="1">
                    <c:v>5.6025872151722709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'Tbr1'!$A$121:$B$121</c:f>
              <c:numCache>
                <c:formatCode>General</c:formatCode>
                <c:ptCount val="2"/>
                <c:pt idx="0">
                  <c:v>60.307840307840308</c:v>
                </c:pt>
                <c:pt idx="1">
                  <c:v>64.774799728023581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E-6C4C-ACD3-52899781F14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'Tbr1'!$A$110:$B$110</c:f>
              <c:numCache>
                <c:formatCode>General</c:formatCode>
                <c:ptCount val="2"/>
                <c:pt idx="0">
                  <c:v>42.738120117430469</c:v>
                </c:pt>
                <c:pt idx="1">
                  <c:v>33.394453566867369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E-6C4C-ACD3-52899781F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614464"/>
        <c:axId val="11625231"/>
      </c:barChart>
      <c:catAx>
        <c:axId val="2126614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25231"/>
        <c:crosses val="autoZero"/>
        <c:auto val="1"/>
        <c:lblAlgn val="ctr"/>
        <c:lblOffset val="100"/>
        <c:noMultiLvlLbl val="0"/>
      </c:catAx>
      <c:valAx>
        <c:axId val="1162523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66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Brn2_ISL1!$R$67</c:f>
              <c:strCache>
                <c:ptCount val="1"/>
                <c:pt idx="0">
                  <c:v>Brn2+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Brn2_ISL1!$G$57</c:f>
                <c:numCache>
                  <c:formatCode>General</c:formatCode>
                  <c:ptCount val="1"/>
                  <c:pt idx="0">
                    <c:v>5.0901816784016711</c:v>
                  </c:pt>
                </c:numCache>
              </c:numRef>
            </c:plus>
            <c:minus>
              <c:numRef>
                <c:f>Brn2_ISL1!$G$74</c:f>
                <c:numCache>
                  <c:formatCode>General</c:formatCode>
                  <c:ptCount val="1"/>
                  <c:pt idx="0">
                    <c:v>6.0480406160940134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Brn2_ISL1!$Q$68:$Q$69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Brn2_ISL1!$R$68:$R$69</c:f>
              <c:numCache>
                <c:formatCode>General</c:formatCode>
                <c:ptCount val="2"/>
                <c:pt idx="0">
                  <c:v>54.503114188193535</c:v>
                </c:pt>
                <c:pt idx="1">
                  <c:v>56.736411736411732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D-4644-930E-C866394FADED}"/>
            </c:ext>
          </c:extLst>
        </c:ser>
        <c:ser>
          <c:idx val="1"/>
          <c:order val="1"/>
          <c:tx>
            <c:strRef>
              <c:f>Brn2_ISL1!$S$67</c:f>
              <c:strCache>
                <c:ptCount val="1"/>
                <c:pt idx="0">
                  <c:v>ISL1+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Brn2_ISL1!$H$57</c:f>
                <c:numCache>
                  <c:formatCode>General</c:formatCode>
                  <c:ptCount val="1"/>
                  <c:pt idx="0">
                    <c:v>5.6025872151722709</c:v>
                  </c:pt>
                </c:numCache>
              </c:numRef>
            </c:plus>
            <c:minus>
              <c:numRef>
                <c:f>Brn2_ISL1!$H$57</c:f>
                <c:numCache>
                  <c:formatCode>General</c:formatCode>
                  <c:ptCount val="1"/>
                  <c:pt idx="0">
                    <c:v>5.6025872151722709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Brn2_ISL1!$Q$68:$Q$69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Brn2_ISL1!$S$68:$S$69</c:f>
              <c:numCache>
                <c:formatCode>General</c:formatCode>
                <c:ptCount val="2"/>
                <c:pt idx="0">
                  <c:v>64.774799728023581</c:v>
                </c:pt>
                <c:pt idx="1">
                  <c:v>60.307840307840308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D-4644-930E-C866394FADED}"/>
            </c:ext>
          </c:extLst>
        </c:ser>
        <c:ser>
          <c:idx val="2"/>
          <c:order val="2"/>
          <c:tx>
            <c:strRef>
              <c:f>Brn2_ISL1!$T$67</c:f>
              <c:strCache>
                <c:ptCount val="1"/>
                <c:pt idx="0">
                  <c:v>Brn2+/ISL1+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Brn2_ISL1!$I$57</c:f>
                <c:numCache>
                  <c:formatCode>General</c:formatCode>
                  <c:ptCount val="1"/>
                  <c:pt idx="0">
                    <c:v>5.070665415901594</c:v>
                  </c:pt>
                </c:numCache>
              </c:numRef>
            </c:plus>
            <c:minus>
              <c:numRef>
                <c:f>Brn2_ISL1!$I$57</c:f>
                <c:numCache>
                  <c:formatCode>General</c:formatCode>
                  <c:ptCount val="1"/>
                  <c:pt idx="0">
                    <c:v>5.070665415901594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Brn2_ISL1!$Q$68:$Q$69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Brn2_ISL1!$T$68:$T$69</c:f>
              <c:numCache>
                <c:formatCode>General</c:formatCode>
                <c:ptCount val="2"/>
                <c:pt idx="0">
                  <c:v>48.739611053011238</c:v>
                </c:pt>
                <c:pt idx="1">
                  <c:v>36.888828763828762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8D-4644-930E-C866394FADED}"/>
            </c:ext>
          </c:extLst>
        </c:ser>
        <c:ser>
          <c:idx val="3"/>
          <c:order val="3"/>
          <c:tx>
            <c:strRef>
              <c:f>Brn2_ISL1!$U$67</c:f>
              <c:strCache>
                <c:ptCount val="1"/>
                <c:pt idx="0">
                  <c:v>Brn2-/ISL1-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Brn2_ISL1!$G$57:$J$57</c:f>
                <c:numCache>
                  <c:formatCode>General</c:formatCode>
                  <c:ptCount val="4"/>
                  <c:pt idx="0">
                    <c:v>5.0901816784016711</c:v>
                  </c:pt>
                  <c:pt idx="1">
                    <c:v>5.6025872151722709</c:v>
                  </c:pt>
                  <c:pt idx="2">
                    <c:v>5.070665415901594</c:v>
                  </c:pt>
                  <c:pt idx="3">
                    <c:v>4.9821574356359433</c:v>
                  </c:pt>
                </c:numCache>
              </c:numRef>
            </c:plus>
            <c:minus>
              <c:numRef>
                <c:f>Brn2_ISL1!$G$57:$J$57</c:f>
                <c:numCache>
                  <c:formatCode>General</c:formatCode>
                  <c:ptCount val="4"/>
                  <c:pt idx="0">
                    <c:v>5.0901816784016711</c:v>
                  </c:pt>
                  <c:pt idx="1">
                    <c:v>5.6025872151722709</c:v>
                  </c:pt>
                  <c:pt idx="2">
                    <c:v>5.070665415901594</c:v>
                  </c:pt>
                  <c:pt idx="3">
                    <c:v>4.9821574356359433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Brn2_ISL1!$Q$68:$Q$69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Brn2_ISL1!$U$68:$U$69</c:f>
              <c:numCache>
                <c:formatCode>General</c:formatCode>
                <c:ptCount val="2"/>
                <c:pt idx="0">
                  <c:v>20.287236263982795</c:v>
                </c:pt>
                <c:pt idx="1">
                  <c:v>19.844576719576722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D-4644-930E-C866394FA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885632"/>
        <c:axId val="849736544"/>
      </c:barChart>
      <c:catAx>
        <c:axId val="8498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9736544"/>
        <c:crosses val="autoZero"/>
        <c:auto val="1"/>
        <c:lblAlgn val="ctr"/>
        <c:lblOffset val="100"/>
        <c:noMultiLvlLbl val="0"/>
      </c:catAx>
      <c:valAx>
        <c:axId val="8497365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98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Brn2_ISL1!$R$15</c:f>
              <c:strCache>
                <c:ptCount val="1"/>
                <c:pt idx="0">
                  <c:v>Brn2+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Brn2_ISL1!$G$12:$J$12</c:f>
                <c:numCache>
                  <c:formatCode>General</c:formatCode>
                  <c:ptCount val="4"/>
                  <c:pt idx="0">
                    <c:v>4.3991633173976155</c:v>
                  </c:pt>
                  <c:pt idx="1">
                    <c:v>5.9962265253720854</c:v>
                  </c:pt>
                  <c:pt idx="2">
                    <c:v>3.7124273143918036</c:v>
                  </c:pt>
                  <c:pt idx="3">
                    <c:v>6.651800787481883</c:v>
                  </c:pt>
                </c:numCache>
              </c:numRef>
            </c:plus>
            <c:minus>
              <c:numRef>
                <c:f>Brn2_ISL1!$G$12:$J$12</c:f>
                <c:numCache>
                  <c:formatCode>General</c:formatCode>
                  <c:ptCount val="4"/>
                  <c:pt idx="0">
                    <c:v>4.3991633173976155</c:v>
                  </c:pt>
                  <c:pt idx="1">
                    <c:v>5.9962265253720854</c:v>
                  </c:pt>
                  <c:pt idx="2">
                    <c:v>3.7124273143918036</c:v>
                  </c:pt>
                  <c:pt idx="3">
                    <c:v>6.651800787481883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Brn2_ISL1!$R$16:$R$17</c:f>
              <c:numCache>
                <c:formatCode>General</c:formatCode>
                <c:ptCount val="2"/>
                <c:pt idx="0">
                  <c:v>43.934044882320741</c:v>
                </c:pt>
                <c:pt idx="1">
                  <c:v>50.7269368562472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E-8644-B576-57B6A4AB3872}"/>
            </c:ext>
          </c:extLst>
        </c:ser>
        <c:ser>
          <c:idx val="1"/>
          <c:order val="1"/>
          <c:tx>
            <c:strRef>
              <c:f>Brn2_ISL1!$T$15</c:f>
              <c:strCache>
                <c:ptCount val="1"/>
                <c:pt idx="0">
                  <c:v>ISL1+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Brn2_ISL1!$H$12</c:f>
                <c:numCache>
                  <c:formatCode>General</c:formatCode>
                  <c:ptCount val="1"/>
                  <c:pt idx="0">
                    <c:v>5.9962265253720854</c:v>
                  </c:pt>
                </c:numCache>
              </c:numRef>
            </c:plus>
            <c:minus>
              <c:numRef>
                <c:f>Brn2_ISL1!$H$12</c:f>
                <c:numCache>
                  <c:formatCode>General</c:formatCode>
                  <c:ptCount val="1"/>
                  <c:pt idx="0">
                    <c:v>5.9962265253720854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Brn2_ISL1!$T$16:$T$17</c:f>
              <c:numCache>
                <c:formatCode>General</c:formatCode>
                <c:ptCount val="2"/>
                <c:pt idx="0">
                  <c:v>66.605546433132631</c:v>
                </c:pt>
                <c:pt idx="1">
                  <c:v>57.261879882569531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E-8644-B576-57B6A4AB3872}"/>
            </c:ext>
          </c:extLst>
        </c:ser>
        <c:ser>
          <c:idx val="2"/>
          <c:order val="2"/>
          <c:tx>
            <c:strRef>
              <c:f>Brn2_ISL1!$S$15</c:f>
              <c:strCache>
                <c:ptCount val="1"/>
                <c:pt idx="0">
                  <c:v>Brn2+/ISL1+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Brn2_ISL1!$I$12</c:f>
                <c:numCache>
                  <c:formatCode>General</c:formatCode>
                  <c:ptCount val="1"/>
                  <c:pt idx="0">
                    <c:v>3.7124273143918036</c:v>
                  </c:pt>
                </c:numCache>
              </c:numRef>
            </c:plus>
            <c:minus>
              <c:numRef>
                <c:f>Brn2_ISL1!$I$31</c:f>
                <c:numCache>
                  <c:formatCode>General</c:formatCode>
                  <c:ptCount val="1"/>
                  <c:pt idx="0">
                    <c:v>3.5354318085598297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Brn2_ISL1!$S$16:$S$17</c:f>
              <c:numCache>
                <c:formatCode>General</c:formatCode>
                <c:ptCount val="2"/>
                <c:pt idx="0">
                  <c:v>28.960727969348657</c:v>
                </c:pt>
                <c:pt idx="1">
                  <c:v>30.226694282728761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DE-8644-B576-57B6A4AB3872}"/>
            </c:ext>
          </c:extLst>
        </c:ser>
        <c:ser>
          <c:idx val="3"/>
          <c:order val="3"/>
          <c:tx>
            <c:strRef>
              <c:f>Brn2_ISL1!$U$15</c:f>
              <c:strCache>
                <c:ptCount val="1"/>
                <c:pt idx="0">
                  <c:v>Brn2-/ISL1-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fixedVal"/>
            <c:noEndCap val="0"/>
            <c:val val="0.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Brn2_ISL1!$Q$16:$Q$17</c:f>
              <c:strCache>
                <c:ptCount val="2"/>
                <c:pt idx="0">
                  <c:v>409b2</c:v>
                </c:pt>
                <c:pt idx="1">
                  <c:v>SandraA</c:v>
                </c:pt>
              </c:strCache>
            </c:strRef>
          </c:cat>
          <c:val>
            <c:numRef>
              <c:f>Brn2_ISL1!$U$16:$U$17</c:f>
              <c:numCache>
                <c:formatCode>General</c:formatCode>
                <c:ptCount val="2"/>
                <c:pt idx="0">
                  <c:v>18.421136653895275</c:v>
                </c:pt>
                <c:pt idx="1">
                  <c:v>22.237877543912035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DE-8644-B576-57B6A4AB3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8735664"/>
        <c:axId val="758737360"/>
      </c:barChart>
      <c:catAx>
        <c:axId val="75873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737360"/>
        <c:crosses val="autoZero"/>
        <c:auto val="1"/>
        <c:lblAlgn val="ctr"/>
        <c:lblOffset val="100"/>
        <c:noMultiLvlLbl val="0"/>
      </c:catAx>
      <c:valAx>
        <c:axId val="758737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873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Tbr1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'Tbr1'!$M$34:$N$34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5-AA4A-BCC9-C3F63DF08D19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'Tbr1'!$M$35:$N$35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5-AA4A-BCC9-C3F63DF0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5375408"/>
        <c:axId val="1745377104"/>
      </c:barChart>
      <c:catAx>
        <c:axId val="17453754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5377104"/>
        <c:crosses val="autoZero"/>
        <c:auto val="1"/>
        <c:lblAlgn val="ctr"/>
        <c:lblOffset val="100"/>
        <c:noMultiLvlLbl val="0"/>
      </c:catAx>
      <c:valAx>
        <c:axId val="174537710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4537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Cux1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'Tbr1'!$M$52:$N$52</c:f>
                <c:numCache>
                  <c:formatCode>General</c:formatCode>
                  <c:ptCount val="2"/>
                  <c:pt idx="0">
                    <c:v>7.0410578762155671</c:v>
                  </c:pt>
                  <c:pt idx="1">
                    <c:v>7.8948809123894517</c:v>
                  </c:pt>
                </c:numCache>
              </c:numRef>
            </c:plus>
            <c:minus>
              <c:numRef>
                <c:f>'Tbr1'!$M$52:$N$52</c:f>
                <c:numCache>
                  <c:formatCode>General</c:formatCode>
                  <c:ptCount val="2"/>
                  <c:pt idx="0">
                    <c:v>7.0410578762155671</c:v>
                  </c:pt>
                  <c:pt idx="1">
                    <c:v>7.8948809123894517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'Tbr1'!$M$50:$N$50</c:f>
              <c:numCache>
                <c:formatCode>General</c:formatCode>
                <c:ptCount val="2"/>
                <c:pt idx="0">
                  <c:v>91.006099020804911</c:v>
                </c:pt>
                <c:pt idx="1">
                  <c:v>92.288359788359784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1941-B3DD-8A8E160E2284}"/>
            </c:ext>
          </c:extLst>
        </c:ser>
        <c:ser>
          <c:idx val="1"/>
          <c:order val="1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'Tbr1'!$M$51:$N$51</c:f>
              <c:numCache>
                <c:formatCode>General</c:formatCode>
                <c:ptCount val="2"/>
                <c:pt idx="0">
                  <c:v>8.9939009791950895</c:v>
                </c:pt>
                <c:pt idx="1">
                  <c:v>7.7116402116402156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1941-B3DD-8A8E160E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2711536"/>
        <c:axId val="1785282016"/>
      </c:barChart>
      <c:catAx>
        <c:axId val="1782711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5282016"/>
        <c:crosses val="autoZero"/>
        <c:auto val="1"/>
        <c:lblAlgn val="ctr"/>
        <c:lblOffset val="100"/>
        <c:noMultiLvlLbl val="0"/>
      </c:catAx>
      <c:valAx>
        <c:axId val="178528201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271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Brn2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'Tbr1'!$M$65:$N$65</c:f>
                <c:numCache>
                  <c:formatCode>General</c:formatCode>
                  <c:ptCount val="2"/>
                  <c:pt idx="0">
                    <c:v>15.811993647308077</c:v>
                  </c:pt>
                  <c:pt idx="1">
                    <c:v>10.336939791980898</c:v>
                  </c:pt>
                </c:numCache>
              </c:numRef>
            </c:plus>
            <c:minus>
              <c:numRef>
                <c:f>'Tbr1'!$M$65:$N$65</c:f>
                <c:numCache>
                  <c:formatCode>General</c:formatCode>
                  <c:ptCount val="2"/>
                  <c:pt idx="0">
                    <c:v>15.811993647308077</c:v>
                  </c:pt>
                  <c:pt idx="1">
                    <c:v>10.336939791980898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'Tbr1'!$M$63:$N$63</c:f>
              <c:numCache>
                <c:formatCode>General</c:formatCode>
                <c:ptCount val="2"/>
                <c:pt idx="0">
                  <c:v>46.699196772726182</c:v>
                </c:pt>
                <c:pt idx="1">
                  <c:v>59.722222222222221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F-2D48-8E72-A204686F1C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95F-2D48-8E72-A204686F1CB8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5F-2D48-8E72-A204686F1CB8}"/>
              </c:ext>
            </c:extLst>
          </c:dPt>
          <c:val>
            <c:numRef>
              <c:f>'Tbr1'!$M$64:$N$64</c:f>
              <c:numCache>
                <c:formatCode>General</c:formatCode>
                <c:ptCount val="2"/>
                <c:pt idx="0">
                  <c:v>53.300803227273818</c:v>
                </c:pt>
                <c:pt idx="1">
                  <c:v>40.277777777777779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F-2D48-8E72-A204686F1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550336"/>
        <c:axId val="643552032"/>
      </c:barChart>
      <c:catAx>
        <c:axId val="643550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552032"/>
        <c:crosses val="autoZero"/>
        <c:auto val="1"/>
        <c:lblAlgn val="ctr"/>
        <c:lblOffset val="100"/>
        <c:noMultiLvlLbl val="0"/>
      </c:catAx>
      <c:valAx>
        <c:axId val="64355203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55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Peripherin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'Tbr1'!$B$78:$C$78</c:f>
              <c:numCache>
                <c:formatCode>General</c:formatCode>
                <c:ptCount val="2"/>
                <c:pt idx="0">
                  <c:v>13.8</c:v>
                </c:pt>
                <c:pt idx="1">
                  <c:v>12.19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B-1341-B645-D5DF96E53653}"/>
            </c:ext>
          </c:extLst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'Tbr1'!$B$79:$C$79</c:f>
              <c:numCache>
                <c:formatCode>General</c:formatCode>
                <c:ptCount val="2"/>
                <c:pt idx="0">
                  <c:v>86.2</c:v>
                </c:pt>
                <c:pt idx="1">
                  <c:v>87.81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4B-1341-B645-D5DF96E53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614464"/>
        <c:axId val="11625231"/>
      </c:barChart>
      <c:catAx>
        <c:axId val="2126614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25231"/>
        <c:crosses val="autoZero"/>
        <c:auto val="1"/>
        <c:lblAlgn val="ctr"/>
        <c:lblOffset val="100"/>
        <c:noMultiLvlLbl val="0"/>
      </c:catAx>
      <c:valAx>
        <c:axId val="1162523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66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Brn2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'Tbr1'!$B$78:$C$78</c:f>
              <c:numCache>
                <c:formatCode>General</c:formatCode>
                <c:ptCount val="2"/>
                <c:pt idx="0">
                  <c:v>13.8</c:v>
                </c:pt>
                <c:pt idx="1">
                  <c:v>12.19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80-0E47-AF32-40A8A7B35B2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80-0E47-AF32-40A8A7B35B21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D80-0E47-AF32-40A8A7B35B21}"/>
              </c:ext>
            </c:extLst>
          </c:dPt>
          <c:val>
            <c:numRef>
              <c:f>'Tbr1'!$M$64:$N$64</c:f>
              <c:numCache>
                <c:formatCode>General</c:formatCode>
                <c:ptCount val="2"/>
                <c:pt idx="0">
                  <c:v>53.300803227273818</c:v>
                </c:pt>
                <c:pt idx="1">
                  <c:v>40.277777777777779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80-0E47-AF32-40A8A7B3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550336"/>
        <c:axId val="643552032"/>
      </c:barChart>
      <c:catAx>
        <c:axId val="643550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552032"/>
        <c:crosses val="autoZero"/>
        <c:auto val="1"/>
        <c:lblAlgn val="ctr"/>
        <c:lblOffset val="100"/>
        <c:noMultiLvlLbl val="0"/>
      </c:catAx>
      <c:valAx>
        <c:axId val="64355203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355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ISL1_d21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'Tbr1'!$A$112:$B$112</c:f>
                <c:numCache>
                  <c:formatCode>General</c:formatCode>
                  <c:ptCount val="2"/>
                  <c:pt idx="0">
                    <c:v>5.4108140182388889</c:v>
                  </c:pt>
                  <c:pt idx="1">
                    <c:v>5.9962265253720854</c:v>
                  </c:pt>
                </c:numCache>
              </c:numRef>
            </c:plus>
            <c:minus>
              <c:numRef>
                <c:f>'Tbr1'!$A$112:$B$112</c:f>
                <c:numCache>
                  <c:formatCode>General</c:formatCode>
                  <c:ptCount val="2"/>
                  <c:pt idx="0">
                    <c:v>5.4108140182388889</c:v>
                  </c:pt>
                  <c:pt idx="1">
                    <c:v>5.9962265253720854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'Tbr1'!$A$109:$B$109</c:f>
              <c:numCache>
                <c:formatCode>General</c:formatCode>
                <c:ptCount val="2"/>
                <c:pt idx="0">
                  <c:v>57.261879882569531</c:v>
                </c:pt>
                <c:pt idx="1">
                  <c:v>66.605546433132631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E-5C40-B8AB-CB9E18023E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'Tbr1'!$B$77:$C$77</c:f>
              <c:strCache>
                <c:ptCount val="2"/>
                <c:pt idx="0">
                  <c:v>Chimpanzee</c:v>
                </c:pt>
                <c:pt idx="1">
                  <c:v>Human</c:v>
                </c:pt>
              </c:strCache>
            </c:strRef>
          </c:cat>
          <c:val>
            <c:numRef>
              <c:f>'Tbr1'!$A$110:$B$110</c:f>
              <c:numCache>
                <c:formatCode>General</c:formatCode>
                <c:ptCount val="2"/>
                <c:pt idx="0">
                  <c:v>42.738120117430469</c:v>
                </c:pt>
                <c:pt idx="1">
                  <c:v>33.394453566867369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E-5C40-B8AB-CB9E18023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614464"/>
        <c:axId val="11625231"/>
      </c:barChart>
      <c:catAx>
        <c:axId val="2126614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625231"/>
        <c:crosses val="autoZero"/>
        <c:auto val="1"/>
        <c:lblAlgn val="ctr"/>
        <c:lblOffset val="100"/>
        <c:noMultiLvlLbl val="0"/>
      </c:catAx>
      <c:valAx>
        <c:axId val="1162523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66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44450</xdr:colOff>
      <xdr:row>17</xdr:row>
      <xdr:rowOff>88900</xdr:rowOff>
    </xdr:from>
    <xdr:to>
      <xdr:col>20</xdr:col>
      <xdr:colOff>317500</xdr:colOff>
      <xdr:row>32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FEB1AB-300A-E649-9792-078CAC5C4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352138</xdr:colOff>
      <xdr:row>57</xdr:row>
      <xdr:rowOff>94672</xdr:rowOff>
    </xdr:from>
    <xdr:to>
      <xdr:col>14</xdr:col>
      <xdr:colOff>628952</xdr:colOff>
      <xdr:row>72</xdr:row>
      <xdr:rowOff>95503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BED1C4-F497-9D4B-8BE7-1B25F07B0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228600</xdr:colOff>
      <xdr:row>33</xdr:row>
      <xdr:rowOff>101600</xdr:rowOff>
    </xdr:from>
    <xdr:to>
      <xdr:col>20</xdr:col>
      <xdr:colOff>501650</xdr:colOff>
      <xdr:row>48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65E2D3-DF2A-1349-84E3-DA5CDAC1A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171450</xdr:colOff>
      <xdr:row>26</xdr:row>
      <xdr:rowOff>69850</xdr:rowOff>
    </xdr:from>
    <xdr:to>
      <xdr:col>20</xdr:col>
      <xdr:colOff>255270</xdr:colOff>
      <xdr:row>39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A20B5B-8255-9A42-A67F-56382080E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266700</xdr:colOff>
      <xdr:row>42</xdr:row>
      <xdr:rowOff>196850</xdr:rowOff>
    </xdr:from>
    <xdr:to>
      <xdr:col>20</xdr:col>
      <xdr:colOff>350520</xdr:colOff>
      <xdr:row>56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26A050-1B35-FA49-9A29-AD6324451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323850</xdr:colOff>
      <xdr:row>57</xdr:row>
      <xdr:rowOff>146050</xdr:rowOff>
    </xdr:from>
    <xdr:to>
      <xdr:col>20</xdr:col>
      <xdr:colOff>407670</xdr:colOff>
      <xdr:row>71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07B37-2582-A644-8B4D-DD96940CC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736727</xdr:colOff>
      <xdr:row>84</xdr:row>
      <xdr:rowOff>120266</xdr:rowOff>
    </xdr:from>
    <xdr:to>
      <xdr:col>7</xdr:col>
      <xdr:colOff>76970</xdr:colOff>
      <xdr:row>98</xdr:row>
      <xdr:rowOff>18666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288DDD-BA63-BA4B-AA7A-1AB997165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749300</xdr:colOff>
      <xdr:row>70</xdr:row>
      <xdr:rowOff>190500</xdr:rowOff>
    </xdr:from>
    <xdr:to>
      <xdr:col>7</xdr:col>
      <xdr:colOff>7620</xdr:colOff>
      <xdr:row>84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6C9463-0578-4F47-B6BB-F8D17B9B2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109</xdr:row>
      <xdr:rowOff>0</xdr:rowOff>
    </xdr:from>
    <xdr:to>
      <xdr:col>8</xdr:col>
      <xdr:colOff>165743</xdr:colOff>
      <xdr:row>122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6F391F7-0238-044F-9BF3-CB5F02AF1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132</xdr:row>
      <xdr:rowOff>0</xdr:rowOff>
    </xdr:from>
    <xdr:to>
      <xdr:col>9</xdr:col>
      <xdr:colOff>165743</xdr:colOff>
      <xdr:row>145</xdr:row>
      <xdr:rowOff>104775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0E4D1B-5BBD-9441-AAD1-02FA8DC20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E1B8-AB51-DC4E-8F81-F4B432CBFAC5}">
  <dimension ref="A1:U74"/>
  <sheetViews>
    <sheetView zoomScaleNormal="100" workbookViewId="0">
      <selection activeCell="N46" sqref="N46"/>
    </sheetView>
  </sheetViews>
  <sheetFormatPr baseColWidth="10" defaultRowHeight="16" x14ac:dyDescent="0.2"/>
  <cols>
    <col min="1" max="1" width="48.6640625" customWidth="1"/>
  </cols>
  <sheetData>
    <row r="1" spans="1:21" x14ac:dyDescent="0.2">
      <c r="A1" s="3" t="s">
        <v>4</v>
      </c>
    </row>
    <row r="2" spans="1:21" x14ac:dyDescent="0.2">
      <c r="G2" s="2"/>
      <c r="H2" s="2" t="s">
        <v>7</v>
      </c>
      <c r="I2" s="2"/>
    </row>
    <row r="3" spans="1:21" x14ac:dyDescent="0.2">
      <c r="A3" t="s">
        <v>5</v>
      </c>
      <c r="B3" t="s">
        <v>0</v>
      </c>
      <c r="C3" t="s">
        <v>1</v>
      </c>
      <c r="D3" t="s">
        <v>2</v>
      </c>
      <c r="E3" t="s">
        <v>3</v>
      </c>
      <c r="G3" s="1" t="s">
        <v>13</v>
      </c>
      <c r="H3" s="1" t="s">
        <v>14</v>
      </c>
      <c r="I3" s="1" t="s">
        <v>3</v>
      </c>
      <c r="J3" s="1" t="s">
        <v>20</v>
      </c>
    </row>
    <row r="4" spans="1:21" x14ac:dyDescent="0.2">
      <c r="A4" t="s">
        <v>6</v>
      </c>
      <c r="B4">
        <v>36</v>
      </c>
      <c r="C4">
        <v>15</v>
      </c>
      <c r="D4">
        <v>19</v>
      </c>
      <c r="E4">
        <v>12</v>
      </c>
      <c r="G4">
        <f t="shared" ref="G4:G9" si="0">(C4/B4)*100</f>
        <v>41.666666666666671</v>
      </c>
      <c r="H4">
        <f t="shared" ref="H4:H9" si="1">(D4/B4)*100</f>
        <v>52.777777777777779</v>
      </c>
      <c r="I4">
        <f t="shared" ref="I4:I9" si="2">(E4/B4)*100</f>
        <v>33.333333333333329</v>
      </c>
      <c r="J4">
        <f t="shared" ref="J4:J9" si="3">100-(G4+H4-I4)</f>
        <v>38.888888888888872</v>
      </c>
    </row>
    <row r="5" spans="1:21" x14ac:dyDescent="0.2">
      <c r="A5" t="s">
        <v>8</v>
      </c>
      <c r="B5">
        <v>24</v>
      </c>
      <c r="C5">
        <v>10</v>
      </c>
      <c r="D5">
        <v>12</v>
      </c>
      <c r="E5">
        <v>7</v>
      </c>
      <c r="G5">
        <f t="shared" si="0"/>
        <v>41.666666666666671</v>
      </c>
      <c r="H5">
        <f t="shared" si="1"/>
        <v>50</v>
      </c>
      <c r="I5">
        <f t="shared" si="2"/>
        <v>29.166666666666668</v>
      </c>
      <c r="J5">
        <f t="shared" si="3"/>
        <v>37.5</v>
      </c>
    </row>
    <row r="6" spans="1:21" x14ac:dyDescent="0.2">
      <c r="A6" t="s">
        <v>9</v>
      </c>
      <c r="B6">
        <v>29</v>
      </c>
      <c r="C6">
        <v>11</v>
      </c>
      <c r="D6">
        <v>20</v>
      </c>
      <c r="E6">
        <v>4</v>
      </c>
      <c r="G6">
        <f t="shared" si="0"/>
        <v>37.931034482758619</v>
      </c>
      <c r="H6">
        <f t="shared" si="1"/>
        <v>68.965517241379317</v>
      </c>
      <c r="I6">
        <f t="shared" si="2"/>
        <v>13.793103448275861</v>
      </c>
      <c r="J6">
        <f t="shared" si="3"/>
        <v>6.8965517241379217</v>
      </c>
    </row>
    <row r="7" spans="1:21" x14ac:dyDescent="0.2">
      <c r="A7" t="s">
        <v>10</v>
      </c>
      <c r="B7">
        <v>21</v>
      </c>
      <c r="C7">
        <v>9</v>
      </c>
      <c r="D7">
        <v>19</v>
      </c>
      <c r="E7">
        <v>7</v>
      </c>
      <c r="G7">
        <f t="shared" si="0"/>
        <v>42.857142857142854</v>
      </c>
      <c r="H7">
        <f t="shared" si="1"/>
        <v>90.476190476190482</v>
      </c>
      <c r="I7">
        <f t="shared" si="2"/>
        <v>33.333333333333329</v>
      </c>
      <c r="J7">
        <f t="shared" si="3"/>
        <v>0</v>
      </c>
    </row>
    <row r="8" spans="1:21" x14ac:dyDescent="0.2">
      <c r="A8" t="s">
        <v>11</v>
      </c>
      <c r="B8">
        <v>20</v>
      </c>
      <c r="C8">
        <v>13</v>
      </c>
      <c r="D8">
        <v>13</v>
      </c>
      <c r="E8">
        <v>8</v>
      </c>
      <c r="G8">
        <f t="shared" si="0"/>
        <v>65</v>
      </c>
      <c r="H8">
        <f t="shared" si="1"/>
        <v>65</v>
      </c>
      <c r="I8">
        <f t="shared" si="2"/>
        <v>40</v>
      </c>
      <c r="J8">
        <f t="shared" si="3"/>
        <v>10</v>
      </c>
      <c r="L8" t="s">
        <v>21</v>
      </c>
    </row>
    <row r="9" spans="1:21" x14ac:dyDescent="0.2">
      <c r="A9" t="s">
        <v>12</v>
      </c>
      <c r="B9">
        <v>29</v>
      </c>
      <c r="C9">
        <v>10</v>
      </c>
      <c r="D9">
        <v>21</v>
      </c>
      <c r="E9">
        <v>7</v>
      </c>
      <c r="G9">
        <f t="shared" si="0"/>
        <v>34.482758620689658</v>
      </c>
      <c r="H9">
        <f t="shared" si="1"/>
        <v>72.41379310344827</v>
      </c>
      <c r="I9">
        <f t="shared" si="2"/>
        <v>24.137931034482758</v>
      </c>
      <c r="J9">
        <f t="shared" si="3"/>
        <v>17.241379310344826</v>
      </c>
      <c r="L9" s="1" t="s">
        <v>13</v>
      </c>
      <c r="M9" s="1" t="s">
        <v>14</v>
      </c>
      <c r="N9" s="1" t="s">
        <v>3</v>
      </c>
      <c r="O9" s="1" t="s">
        <v>20</v>
      </c>
    </row>
    <row r="10" spans="1:21" x14ac:dyDescent="0.2">
      <c r="F10" t="s">
        <v>16</v>
      </c>
      <c r="G10" s="1">
        <f>AVERAGE(G4:G9)</f>
        <v>43.934044882320741</v>
      </c>
      <c r="H10" s="1">
        <f>AVERAGE(H4:H9)</f>
        <v>66.605546433132631</v>
      </c>
      <c r="I10" s="1">
        <f>AVERAGE(I4:I9)</f>
        <v>28.960727969348657</v>
      </c>
      <c r="J10" s="1">
        <f>AVERAGE(J4:J9)</f>
        <v>18.421136653895271</v>
      </c>
      <c r="L10">
        <v>43.934044882320741</v>
      </c>
      <c r="M10">
        <v>66.605546433132631</v>
      </c>
      <c r="N10">
        <v>28.960727969348657</v>
      </c>
      <c r="O10">
        <f>100-(L10+M10-N10)</f>
        <v>18.421136653895275</v>
      </c>
    </row>
    <row r="11" spans="1:21" x14ac:dyDescent="0.2">
      <c r="F11" t="s">
        <v>17</v>
      </c>
      <c r="G11">
        <f>STDEVA(G4:G9)</f>
        <v>10.775705422793477</v>
      </c>
      <c r="H11">
        <f>STDEVA(H4:H9)</f>
        <v>14.687695369303338</v>
      </c>
      <c r="I11">
        <f>STDEVA(I4:I9)</f>
        <v>9.0935526274308227</v>
      </c>
      <c r="J11">
        <f>STDEVA(J4:J9)</f>
        <v>16.293517799973937</v>
      </c>
    </row>
    <row r="12" spans="1:21" x14ac:dyDescent="0.2">
      <c r="F12" t="s">
        <v>18</v>
      </c>
      <c r="G12">
        <f>(G11/SQRT(6))</f>
        <v>4.3991633173976155</v>
      </c>
      <c r="H12">
        <f>(H11/SQRT(6))</f>
        <v>5.9962265253720854</v>
      </c>
      <c r="I12">
        <f>(I11/SQRT(6))</f>
        <v>3.7124273143918036</v>
      </c>
      <c r="J12">
        <f>(J11/SQRT(6))</f>
        <v>6.651800787481883</v>
      </c>
    </row>
    <row r="13" spans="1:21" x14ac:dyDescent="0.2">
      <c r="L13">
        <f>L10-N10</f>
        <v>14.973316912972084</v>
      </c>
      <c r="M13">
        <f>M10-N10</f>
        <v>37.644818463783977</v>
      </c>
      <c r="N13">
        <v>28.960727969348657</v>
      </c>
      <c r="O13">
        <v>18.420000000000002</v>
      </c>
    </row>
    <row r="14" spans="1:21" x14ac:dyDescent="0.2">
      <c r="R14" t="s">
        <v>28</v>
      </c>
    </row>
    <row r="15" spans="1:21" x14ac:dyDescent="0.2">
      <c r="A15" s="3" t="s">
        <v>15</v>
      </c>
      <c r="G15" s="2"/>
      <c r="H15" s="2" t="s">
        <v>7</v>
      </c>
      <c r="I15" s="2"/>
      <c r="R15" s="1" t="s">
        <v>13</v>
      </c>
      <c r="S15" s="1" t="s">
        <v>3</v>
      </c>
      <c r="T15" s="1" t="s">
        <v>14</v>
      </c>
      <c r="U15" s="1" t="s">
        <v>20</v>
      </c>
    </row>
    <row r="16" spans="1:21" x14ac:dyDescent="0.2">
      <c r="A16" t="s">
        <v>5</v>
      </c>
      <c r="B16" t="s">
        <v>0</v>
      </c>
      <c r="C16" t="s">
        <v>1</v>
      </c>
      <c r="D16" t="s">
        <v>2</v>
      </c>
      <c r="E16" t="s">
        <v>3</v>
      </c>
      <c r="G16" s="1" t="s">
        <v>13</v>
      </c>
      <c r="H16" s="1" t="s">
        <v>14</v>
      </c>
      <c r="I16" s="1" t="s">
        <v>3</v>
      </c>
      <c r="J16" s="1" t="s">
        <v>20</v>
      </c>
      <c r="Q16" t="s">
        <v>23</v>
      </c>
      <c r="R16">
        <v>43.934044882320741</v>
      </c>
      <c r="S16">
        <v>28.960727969348657</v>
      </c>
      <c r="T16">
        <v>66.605546433132631</v>
      </c>
      <c r="U16">
        <f>100-(R16+T16-S16)</f>
        <v>18.421136653895275</v>
      </c>
    </row>
    <row r="17" spans="1:21" x14ac:dyDescent="0.2">
      <c r="A17" t="s">
        <v>19</v>
      </c>
      <c r="B17">
        <v>12</v>
      </c>
      <c r="C17">
        <v>5</v>
      </c>
      <c r="D17">
        <v>9</v>
      </c>
      <c r="E17">
        <v>4</v>
      </c>
      <c r="G17">
        <f>(C17/B17)*100</f>
        <v>41.666666666666671</v>
      </c>
      <c r="H17">
        <f>(D17/B17)*100</f>
        <v>75</v>
      </c>
      <c r="I17">
        <f t="shared" ref="I17:I26" si="4">(E17/B17)*100</f>
        <v>33.333333333333329</v>
      </c>
      <c r="J17">
        <f>100-(G17+H17-I17)</f>
        <v>16.666666666666657</v>
      </c>
      <c r="Q17" t="s">
        <v>24</v>
      </c>
      <c r="R17">
        <v>50.7269368562472</v>
      </c>
      <c r="S17">
        <v>30.226694282728761</v>
      </c>
      <c r="T17">
        <v>57.261879882569531</v>
      </c>
      <c r="U17">
        <f>100-(R17+T17-S17)</f>
        <v>22.237877543912035</v>
      </c>
    </row>
    <row r="18" spans="1:21" x14ac:dyDescent="0.2">
      <c r="B18">
        <v>22</v>
      </c>
      <c r="C18">
        <v>14</v>
      </c>
      <c r="D18">
        <v>12</v>
      </c>
      <c r="E18">
        <v>10</v>
      </c>
      <c r="G18">
        <f>(C18/B18)*100</f>
        <v>63.636363636363633</v>
      </c>
      <c r="H18">
        <f>(D18/B18)*100</f>
        <v>54.54545454545454</v>
      </c>
      <c r="I18">
        <f t="shared" si="4"/>
        <v>45.454545454545453</v>
      </c>
      <c r="J18">
        <f t="shared" ref="J18:J26" si="5">100-(G18+H18-I18)</f>
        <v>27.27272727272728</v>
      </c>
    </row>
    <row r="19" spans="1:21" x14ac:dyDescent="0.2">
      <c r="B19">
        <v>21</v>
      </c>
      <c r="C19">
        <v>9</v>
      </c>
      <c r="D19">
        <v>13</v>
      </c>
      <c r="E19">
        <v>5</v>
      </c>
      <c r="G19">
        <f>(C19/B19)*100</f>
        <v>42.857142857142854</v>
      </c>
      <c r="H19">
        <f>(D19/B19)*100</f>
        <v>61.904761904761905</v>
      </c>
      <c r="I19">
        <f t="shared" si="4"/>
        <v>23.809523809523807</v>
      </c>
      <c r="J19">
        <f t="shared" si="5"/>
        <v>19.047619047619051</v>
      </c>
    </row>
    <row r="20" spans="1:21" x14ac:dyDescent="0.2">
      <c r="B20">
        <v>9</v>
      </c>
      <c r="C20">
        <v>4</v>
      </c>
      <c r="D20">
        <v>5</v>
      </c>
      <c r="E20">
        <v>2</v>
      </c>
      <c r="G20">
        <f t="shared" ref="G20:G26" si="6">(C20/B20)*100</f>
        <v>44.444444444444443</v>
      </c>
      <c r="H20">
        <f t="shared" ref="H20:H26" si="7">(D20/B20)*100</f>
        <v>55.555555555555557</v>
      </c>
      <c r="I20">
        <f t="shared" si="4"/>
        <v>22.222222222222221</v>
      </c>
      <c r="J20">
        <f t="shared" si="5"/>
        <v>22.222222222222229</v>
      </c>
    </row>
    <row r="21" spans="1:21" x14ac:dyDescent="0.2">
      <c r="B21">
        <v>15</v>
      </c>
      <c r="C21">
        <v>7</v>
      </c>
      <c r="D21">
        <v>13</v>
      </c>
      <c r="E21">
        <v>6</v>
      </c>
      <c r="G21">
        <f t="shared" si="6"/>
        <v>46.666666666666664</v>
      </c>
      <c r="H21">
        <f t="shared" si="7"/>
        <v>86.666666666666671</v>
      </c>
      <c r="I21">
        <f t="shared" si="4"/>
        <v>40</v>
      </c>
      <c r="J21">
        <f t="shared" si="5"/>
        <v>6.6666666666666572</v>
      </c>
    </row>
    <row r="22" spans="1:21" x14ac:dyDescent="0.2">
      <c r="B22">
        <v>10</v>
      </c>
      <c r="C22">
        <v>6</v>
      </c>
      <c r="D22">
        <v>5</v>
      </c>
      <c r="E22">
        <v>2</v>
      </c>
      <c r="G22">
        <f t="shared" si="6"/>
        <v>60</v>
      </c>
      <c r="H22">
        <f t="shared" si="7"/>
        <v>50</v>
      </c>
      <c r="I22">
        <f t="shared" si="4"/>
        <v>20</v>
      </c>
      <c r="J22">
        <f t="shared" si="5"/>
        <v>10</v>
      </c>
    </row>
    <row r="23" spans="1:21" x14ac:dyDescent="0.2">
      <c r="B23">
        <v>20</v>
      </c>
      <c r="C23">
        <v>10</v>
      </c>
      <c r="D23">
        <v>13</v>
      </c>
      <c r="E23">
        <v>7</v>
      </c>
      <c r="G23">
        <f t="shared" si="6"/>
        <v>50</v>
      </c>
      <c r="H23">
        <f>(D23/B23)*100</f>
        <v>65</v>
      </c>
      <c r="I23">
        <f t="shared" si="4"/>
        <v>35</v>
      </c>
      <c r="J23">
        <f t="shared" si="5"/>
        <v>20</v>
      </c>
    </row>
    <row r="24" spans="1:21" x14ac:dyDescent="0.2">
      <c r="B24">
        <v>16</v>
      </c>
      <c r="C24">
        <v>14</v>
      </c>
      <c r="D24">
        <v>8</v>
      </c>
      <c r="E24">
        <v>7</v>
      </c>
      <c r="G24">
        <f t="shared" si="6"/>
        <v>87.5</v>
      </c>
      <c r="H24">
        <f>(D24/B24)*100</f>
        <v>50</v>
      </c>
      <c r="I24">
        <f t="shared" si="4"/>
        <v>43.75</v>
      </c>
      <c r="J24">
        <f>100-(G24+H24-I24)</f>
        <v>6.25</v>
      </c>
    </row>
    <row r="25" spans="1:21" x14ac:dyDescent="0.2">
      <c r="B25">
        <v>29</v>
      </c>
      <c r="C25">
        <v>14</v>
      </c>
      <c r="D25">
        <v>15</v>
      </c>
      <c r="E25">
        <v>8</v>
      </c>
      <c r="G25">
        <f t="shared" si="6"/>
        <v>48.275862068965516</v>
      </c>
      <c r="H25">
        <f t="shared" si="7"/>
        <v>51.724137931034484</v>
      </c>
      <c r="I25">
        <f t="shared" si="4"/>
        <v>27.586206896551722</v>
      </c>
      <c r="J25">
        <f t="shared" si="5"/>
        <v>27.586206896551715</v>
      </c>
    </row>
    <row r="26" spans="1:21" x14ac:dyDescent="0.2">
      <c r="B26">
        <v>9</v>
      </c>
      <c r="C26">
        <v>2</v>
      </c>
      <c r="D26">
        <v>2</v>
      </c>
      <c r="E26">
        <v>1</v>
      </c>
      <c r="G26">
        <f t="shared" si="6"/>
        <v>22.222222222222221</v>
      </c>
      <c r="H26">
        <f t="shared" si="7"/>
        <v>22.222222222222221</v>
      </c>
      <c r="I26">
        <f t="shared" si="4"/>
        <v>11.111111111111111</v>
      </c>
      <c r="J26">
        <f t="shared" si="5"/>
        <v>66.666666666666671</v>
      </c>
    </row>
    <row r="27" spans="1:21" x14ac:dyDescent="0.2">
      <c r="L27" t="s">
        <v>22</v>
      </c>
    </row>
    <row r="28" spans="1:21" x14ac:dyDescent="0.2">
      <c r="L28" s="1" t="s">
        <v>13</v>
      </c>
      <c r="M28" s="1" t="s">
        <v>14</v>
      </c>
      <c r="N28" s="1" t="s">
        <v>3</v>
      </c>
      <c r="O28" s="1" t="s">
        <v>20</v>
      </c>
    </row>
    <row r="29" spans="1:21" x14ac:dyDescent="0.2">
      <c r="F29" t="s">
        <v>16</v>
      </c>
      <c r="G29" s="1">
        <f>AVERAGE(G17:G26)</f>
        <v>50.7269368562472</v>
      </c>
      <c r="H29" s="1">
        <f>AVERAGE(H17:H26)</f>
        <v>57.261879882569531</v>
      </c>
      <c r="I29" s="1">
        <f>AVERAGE(I17:I26)</f>
        <v>30.226694282728761</v>
      </c>
      <c r="J29" s="1">
        <f>AVERAGE(J17:J26)</f>
        <v>22.237877543912028</v>
      </c>
      <c r="L29">
        <v>50.7269368562472</v>
      </c>
      <c r="M29">
        <v>57.261879882569531</v>
      </c>
      <c r="N29">
        <v>30.226694282728761</v>
      </c>
      <c r="O29">
        <f>100-(L29+M29-N29)</f>
        <v>22.237877543912035</v>
      </c>
    </row>
    <row r="30" spans="1:21" x14ac:dyDescent="0.2">
      <c r="F30" t="s">
        <v>17</v>
      </c>
      <c r="G30">
        <f>STDEVA(G17:G26)</f>
        <v>17.074782550819585</v>
      </c>
      <c r="H30">
        <f>STDEVA(H17:H26)</f>
        <v>17.11049629320274</v>
      </c>
      <c r="I30">
        <f>STDEVA(I17:I26)</f>
        <v>11.18001702725744</v>
      </c>
      <c r="J30">
        <f>STDEVA(J17:J26)</f>
        <v>17.390727432857133</v>
      </c>
      <c r="L30">
        <f>(L29/SQRT(10))</f>
        <v>16.04126591892825</v>
      </c>
      <c r="M30">
        <f>(M29/SQRT(10))</f>
        <v>18.107796353189475</v>
      </c>
      <c r="N30">
        <f>(N29/SQRT(10))</f>
        <v>9.5585200071012437</v>
      </c>
      <c r="O30">
        <f>(O29/SQRT(10))</f>
        <v>7.032234336667309</v>
      </c>
    </row>
    <row r="31" spans="1:21" x14ac:dyDescent="0.2">
      <c r="F31" t="s">
        <v>18</v>
      </c>
      <c r="G31">
        <f>(G30/SQRT(10))</f>
        <v>5.3995203412689623</v>
      </c>
      <c r="H31">
        <f>(H30/SQRT(10))</f>
        <v>5.4108140182388889</v>
      </c>
      <c r="I31">
        <f>(I30/SQRT(10))</f>
        <v>3.5354318085598297</v>
      </c>
      <c r="J31">
        <f>(J30/SQRT(10))</f>
        <v>5.4994308855001499</v>
      </c>
    </row>
    <row r="33" spans="1:15" ht="20" x14ac:dyDescent="0.2">
      <c r="L33" s="16" t="s">
        <v>120</v>
      </c>
    </row>
    <row r="35" spans="1:15" x14ac:dyDescent="0.2">
      <c r="L35" t="s">
        <v>104</v>
      </c>
      <c r="M35" t="s">
        <v>112</v>
      </c>
      <c r="N35" t="s">
        <v>126</v>
      </c>
    </row>
    <row r="36" spans="1:15" x14ac:dyDescent="0.2">
      <c r="L36" t="s">
        <v>128</v>
      </c>
      <c r="M36" t="s">
        <v>121</v>
      </c>
      <c r="N36" t="s">
        <v>127</v>
      </c>
      <c r="O36" s="14"/>
    </row>
    <row r="37" spans="1:15" x14ac:dyDescent="0.2">
      <c r="L37" t="s">
        <v>2</v>
      </c>
      <c r="M37" t="s">
        <v>121</v>
      </c>
      <c r="N37" t="s">
        <v>130</v>
      </c>
    </row>
    <row r="38" spans="1:15" x14ac:dyDescent="0.2">
      <c r="L38" t="s">
        <v>129</v>
      </c>
      <c r="M38" t="s">
        <v>121</v>
      </c>
      <c r="N38" t="s">
        <v>131</v>
      </c>
    </row>
    <row r="39" spans="1:15" x14ac:dyDescent="0.2">
      <c r="A39" s="4" t="s">
        <v>25</v>
      </c>
      <c r="G39" s="2"/>
      <c r="H39" s="2" t="s">
        <v>7</v>
      </c>
      <c r="I39" s="2"/>
    </row>
    <row r="40" spans="1:15" x14ac:dyDescent="0.2">
      <c r="A40" t="s">
        <v>5</v>
      </c>
      <c r="B40" t="s">
        <v>0</v>
      </c>
      <c r="C40" t="s">
        <v>1</v>
      </c>
      <c r="D40" t="s">
        <v>2</v>
      </c>
      <c r="E40" t="s">
        <v>3</v>
      </c>
      <c r="G40" s="1" t="s">
        <v>13</v>
      </c>
      <c r="H40" s="1" t="s">
        <v>14</v>
      </c>
      <c r="I40" s="1" t="s">
        <v>3</v>
      </c>
      <c r="J40" s="1" t="s">
        <v>20</v>
      </c>
      <c r="L40" t="s">
        <v>107</v>
      </c>
      <c r="M40" s="1" t="s">
        <v>112</v>
      </c>
      <c r="N40" t="s">
        <v>126</v>
      </c>
    </row>
    <row r="41" spans="1:15" x14ac:dyDescent="0.2">
      <c r="B41">
        <v>10</v>
      </c>
      <c r="C41">
        <v>8</v>
      </c>
      <c r="D41">
        <v>8</v>
      </c>
      <c r="E41">
        <v>7</v>
      </c>
      <c r="G41">
        <f>(C41/B41)*100</f>
        <v>80</v>
      </c>
      <c r="H41">
        <f>(D41/B41)*100</f>
        <v>80</v>
      </c>
      <c r="I41">
        <f>(E41/B41)*100</f>
        <v>70</v>
      </c>
      <c r="J41">
        <f>100-(G41+H41-I41)</f>
        <v>10</v>
      </c>
      <c r="L41" t="s">
        <v>128</v>
      </c>
      <c r="M41" t="s">
        <v>121</v>
      </c>
      <c r="N41" t="s">
        <v>132</v>
      </c>
    </row>
    <row r="42" spans="1:15" x14ac:dyDescent="0.2">
      <c r="B42">
        <v>23</v>
      </c>
      <c r="C42">
        <v>15</v>
      </c>
      <c r="D42">
        <v>14</v>
      </c>
      <c r="E42">
        <v>12</v>
      </c>
      <c r="G42">
        <f>(C42/B42)*100</f>
        <v>65.217391304347828</v>
      </c>
      <c r="H42">
        <f>(D42/B42)*100</f>
        <v>60.869565217391312</v>
      </c>
      <c r="I42">
        <f t="shared" ref="I42:I52" si="8">(E42/B42)*100</f>
        <v>52.173913043478258</v>
      </c>
      <c r="J42">
        <f t="shared" ref="J42:J52" si="9">100-(G42+H42-I42)</f>
        <v>26.086956521739125</v>
      </c>
      <c r="L42" t="s">
        <v>2</v>
      </c>
      <c r="M42" t="s">
        <v>121</v>
      </c>
      <c r="N42" t="s">
        <v>133</v>
      </c>
    </row>
    <row r="43" spans="1:15" x14ac:dyDescent="0.2">
      <c r="B43">
        <v>11</v>
      </c>
      <c r="C43">
        <v>11</v>
      </c>
      <c r="D43">
        <v>10</v>
      </c>
      <c r="E43">
        <v>9</v>
      </c>
      <c r="L43" t="s">
        <v>129</v>
      </c>
      <c r="M43" t="s">
        <v>121</v>
      </c>
      <c r="N43" t="s">
        <v>134</v>
      </c>
    </row>
    <row r="44" spans="1:15" x14ac:dyDescent="0.2">
      <c r="B44">
        <v>16</v>
      </c>
      <c r="C44">
        <v>12</v>
      </c>
      <c r="D44">
        <v>12</v>
      </c>
      <c r="E44">
        <v>10</v>
      </c>
      <c r="G44">
        <f t="shared" ref="G44:G52" si="10">(C44/B44)*100</f>
        <v>75</v>
      </c>
      <c r="H44">
        <f t="shared" ref="H44:H52" si="11">(D44/B44)*100</f>
        <v>75</v>
      </c>
      <c r="I44">
        <f t="shared" si="8"/>
        <v>62.5</v>
      </c>
      <c r="J44">
        <f t="shared" si="9"/>
        <v>12.5</v>
      </c>
    </row>
    <row r="45" spans="1:15" x14ac:dyDescent="0.2">
      <c r="B45">
        <v>13</v>
      </c>
      <c r="C45">
        <v>8</v>
      </c>
      <c r="D45">
        <v>6</v>
      </c>
      <c r="E45">
        <v>6</v>
      </c>
      <c r="G45">
        <f t="shared" si="10"/>
        <v>61.53846153846154</v>
      </c>
      <c r="H45">
        <f t="shared" si="11"/>
        <v>46.153846153846153</v>
      </c>
      <c r="I45">
        <f t="shared" si="8"/>
        <v>46.153846153846153</v>
      </c>
      <c r="J45">
        <f t="shared" si="9"/>
        <v>38.46153846153846</v>
      </c>
    </row>
    <row r="46" spans="1:15" x14ac:dyDescent="0.2">
      <c r="B46">
        <v>17</v>
      </c>
      <c r="C46">
        <v>9</v>
      </c>
      <c r="D46">
        <v>9</v>
      </c>
      <c r="E46">
        <v>6</v>
      </c>
      <c r="G46">
        <f t="shared" si="10"/>
        <v>52.941176470588239</v>
      </c>
      <c r="H46">
        <f t="shared" si="11"/>
        <v>52.941176470588239</v>
      </c>
      <c r="I46">
        <f t="shared" si="8"/>
        <v>35.294117647058826</v>
      </c>
      <c r="J46">
        <f t="shared" si="9"/>
        <v>29.411764705882348</v>
      </c>
    </row>
    <row r="47" spans="1:15" x14ac:dyDescent="0.2">
      <c r="B47">
        <v>19</v>
      </c>
      <c r="C47">
        <v>9</v>
      </c>
      <c r="D47">
        <v>14</v>
      </c>
      <c r="E47">
        <v>5</v>
      </c>
      <c r="G47">
        <f t="shared" si="10"/>
        <v>47.368421052631575</v>
      </c>
      <c r="H47">
        <f t="shared" si="11"/>
        <v>73.68421052631578</v>
      </c>
      <c r="I47">
        <f t="shared" si="8"/>
        <v>26.315789473684209</v>
      </c>
      <c r="J47">
        <f t="shared" si="9"/>
        <v>5.2631578947368496</v>
      </c>
    </row>
    <row r="48" spans="1:15" x14ac:dyDescent="0.2">
      <c r="B48">
        <v>11</v>
      </c>
      <c r="C48">
        <v>3</v>
      </c>
      <c r="D48">
        <v>2</v>
      </c>
      <c r="E48">
        <v>1</v>
      </c>
      <c r="G48">
        <f t="shared" si="10"/>
        <v>27.27272727272727</v>
      </c>
      <c r="H48">
        <f t="shared" si="11"/>
        <v>18.181818181818183</v>
      </c>
      <c r="I48">
        <f t="shared" si="8"/>
        <v>9.0909090909090917</v>
      </c>
      <c r="J48">
        <f t="shared" si="9"/>
        <v>63.63636363636364</v>
      </c>
    </row>
    <row r="49" spans="1:10" x14ac:dyDescent="0.2">
      <c r="B49">
        <v>14</v>
      </c>
      <c r="C49">
        <v>9</v>
      </c>
      <c r="D49">
        <v>7</v>
      </c>
      <c r="E49">
        <v>6</v>
      </c>
      <c r="G49">
        <f t="shared" si="10"/>
        <v>64.285714285714292</v>
      </c>
      <c r="H49">
        <f t="shared" si="11"/>
        <v>50</v>
      </c>
      <c r="I49">
        <f t="shared" si="8"/>
        <v>42.857142857142854</v>
      </c>
      <c r="J49">
        <f t="shared" si="9"/>
        <v>28.571428571428555</v>
      </c>
    </row>
    <row r="50" spans="1:10" x14ac:dyDescent="0.2">
      <c r="B50">
        <v>17</v>
      </c>
      <c r="C50">
        <v>4</v>
      </c>
      <c r="D50">
        <v>11</v>
      </c>
      <c r="E50">
        <v>4</v>
      </c>
      <c r="G50">
        <f t="shared" si="10"/>
        <v>23.52941176470588</v>
      </c>
      <c r="H50">
        <f t="shared" si="11"/>
        <v>64.705882352941174</v>
      </c>
      <c r="I50">
        <f t="shared" si="8"/>
        <v>23.52941176470588</v>
      </c>
      <c r="J50">
        <f t="shared" si="9"/>
        <v>35.294117647058826</v>
      </c>
    </row>
    <row r="51" spans="1:10" x14ac:dyDescent="0.2">
      <c r="B51">
        <v>16</v>
      </c>
      <c r="C51">
        <v>8</v>
      </c>
      <c r="D51">
        <v>12</v>
      </c>
      <c r="E51">
        <v>6</v>
      </c>
      <c r="G51">
        <f t="shared" si="10"/>
        <v>50</v>
      </c>
      <c r="H51">
        <f t="shared" si="11"/>
        <v>75</v>
      </c>
      <c r="I51">
        <f t="shared" si="8"/>
        <v>37.5</v>
      </c>
      <c r="J51">
        <f t="shared" si="9"/>
        <v>12.5</v>
      </c>
    </row>
    <row r="52" spans="1:10" x14ac:dyDescent="0.2">
      <c r="B52">
        <v>21</v>
      </c>
      <c r="C52">
        <v>11</v>
      </c>
      <c r="D52">
        <v>18</v>
      </c>
      <c r="E52">
        <v>10</v>
      </c>
      <c r="G52">
        <f t="shared" si="10"/>
        <v>52.380952380952387</v>
      </c>
      <c r="H52">
        <f t="shared" si="11"/>
        <v>85.714285714285708</v>
      </c>
      <c r="I52">
        <f t="shared" si="8"/>
        <v>47.619047619047613</v>
      </c>
      <c r="J52">
        <f t="shared" si="9"/>
        <v>9.5238095238095184</v>
      </c>
    </row>
    <row r="55" spans="1:10" x14ac:dyDescent="0.2">
      <c r="F55" t="s">
        <v>16</v>
      </c>
      <c r="G55" s="1">
        <f>AVERAGE(G41:G52)</f>
        <v>54.503114188193535</v>
      </c>
      <c r="H55" s="1">
        <f>AVERAGE(H41:H47)</f>
        <v>64.774799728023581</v>
      </c>
      <c r="I55" s="1">
        <f>AVERAGE(I41:I47)</f>
        <v>48.739611053011238</v>
      </c>
      <c r="J55" s="1">
        <f>AVERAGE(J41:J47)</f>
        <v>20.287236263982795</v>
      </c>
    </row>
    <row r="56" spans="1:10" x14ac:dyDescent="0.2">
      <c r="F56" t="s">
        <v>17</v>
      </c>
      <c r="G56">
        <f>STDEVA(G41:G52)</f>
        <v>17.632906573495834</v>
      </c>
      <c r="H56">
        <f>STDEVA(H41:H52)</f>
        <v>19.407931421028398</v>
      </c>
      <c r="I56">
        <f>STDEVA(I41:I52)</f>
        <v>17.565300257047866</v>
      </c>
      <c r="J56">
        <f>STDEVA(J41:J52)</f>
        <v>17.258699619657044</v>
      </c>
    </row>
    <row r="57" spans="1:10" x14ac:dyDescent="0.2">
      <c r="F57" t="s">
        <v>18</v>
      </c>
      <c r="G57">
        <f>(G56/SQRT(12))</f>
        <v>5.0901816784016711</v>
      </c>
      <c r="H57">
        <f>(H56/SQRT(12))</f>
        <v>5.6025872151722709</v>
      </c>
      <c r="I57">
        <f>(I56/SQRT(12))</f>
        <v>5.070665415901594</v>
      </c>
      <c r="J57">
        <f>(J56/SQRT(12))</f>
        <v>4.9821574356359433</v>
      </c>
    </row>
    <row r="61" spans="1:10" x14ac:dyDescent="0.2">
      <c r="A61" s="4" t="s">
        <v>26</v>
      </c>
      <c r="G61" s="2"/>
      <c r="H61" s="2" t="s">
        <v>7</v>
      </c>
      <c r="I61" s="2"/>
    </row>
    <row r="62" spans="1:10" x14ac:dyDescent="0.2">
      <c r="A62" t="s">
        <v>5</v>
      </c>
      <c r="B62" t="s">
        <v>0</v>
      </c>
      <c r="C62" t="s">
        <v>1</v>
      </c>
      <c r="D62" t="s">
        <v>2</v>
      </c>
      <c r="E62" t="s">
        <v>3</v>
      </c>
      <c r="G62" s="1" t="s">
        <v>13</v>
      </c>
      <c r="H62" s="1" t="s">
        <v>14</v>
      </c>
      <c r="I62" s="1" t="s">
        <v>3</v>
      </c>
      <c r="J62" s="1" t="s">
        <v>20</v>
      </c>
    </row>
    <row r="63" spans="1:10" x14ac:dyDescent="0.2">
      <c r="B63">
        <v>6</v>
      </c>
      <c r="C63">
        <v>2</v>
      </c>
      <c r="D63">
        <v>4</v>
      </c>
      <c r="E63">
        <v>2</v>
      </c>
      <c r="G63">
        <f>(C63/B63)*100</f>
        <v>33.333333333333329</v>
      </c>
      <c r="H63">
        <f>(D63/B63)*100</f>
        <v>66.666666666666657</v>
      </c>
      <c r="I63">
        <f>(E63/B63)*100</f>
        <v>33.333333333333329</v>
      </c>
      <c r="J63">
        <f>100-(G63+H63-I63)</f>
        <v>33.333333333333343</v>
      </c>
    </row>
    <row r="64" spans="1:10" x14ac:dyDescent="0.2">
      <c r="B64">
        <v>7</v>
      </c>
      <c r="C64">
        <v>2</v>
      </c>
      <c r="D64">
        <v>4</v>
      </c>
      <c r="E64">
        <v>1</v>
      </c>
      <c r="G64">
        <f>(C64/B64)*100</f>
        <v>28.571428571428569</v>
      </c>
      <c r="H64">
        <f>(D64/B64)*100</f>
        <v>57.142857142857139</v>
      </c>
      <c r="I64">
        <f>(E64/B64)*100</f>
        <v>14.285714285714285</v>
      </c>
      <c r="J64">
        <f t="shared" ref="J64:J69" si="12">100-(G64+H64-I64)</f>
        <v>28.571428571428584</v>
      </c>
    </row>
    <row r="65" spans="2:21" x14ac:dyDescent="0.2">
      <c r="B65">
        <v>5</v>
      </c>
      <c r="C65">
        <v>3</v>
      </c>
      <c r="D65">
        <v>3</v>
      </c>
      <c r="E65">
        <v>2</v>
      </c>
      <c r="G65">
        <f t="shared" ref="G65:G69" si="13">(C65/B65)*100</f>
        <v>60</v>
      </c>
      <c r="H65">
        <f t="shared" ref="H65:H69" si="14">(D65/B65)*100</f>
        <v>60</v>
      </c>
      <c r="I65">
        <f t="shared" ref="I65:I69" si="15">(E65/B65)*100</f>
        <v>40</v>
      </c>
      <c r="J65">
        <f t="shared" si="12"/>
        <v>20</v>
      </c>
    </row>
    <row r="66" spans="2:21" x14ac:dyDescent="0.2">
      <c r="B66">
        <v>4</v>
      </c>
      <c r="C66">
        <v>3</v>
      </c>
      <c r="D66">
        <v>2</v>
      </c>
      <c r="E66">
        <v>2</v>
      </c>
      <c r="G66">
        <f t="shared" si="13"/>
        <v>75</v>
      </c>
      <c r="H66">
        <f t="shared" si="14"/>
        <v>50</v>
      </c>
      <c r="I66">
        <f t="shared" si="15"/>
        <v>50</v>
      </c>
      <c r="J66">
        <f t="shared" si="12"/>
        <v>25</v>
      </c>
      <c r="R66" t="s">
        <v>29</v>
      </c>
    </row>
    <row r="67" spans="2:21" x14ac:dyDescent="0.2">
      <c r="B67">
        <v>27</v>
      </c>
      <c r="C67">
        <v>16</v>
      </c>
      <c r="D67">
        <v>16</v>
      </c>
      <c r="E67">
        <v>10</v>
      </c>
      <c r="G67">
        <f t="shared" si="13"/>
        <v>59.259259259259252</v>
      </c>
      <c r="H67">
        <f t="shared" si="14"/>
        <v>59.259259259259252</v>
      </c>
      <c r="I67">
        <f t="shared" si="15"/>
        <v>37.037037037037038</v>
      </c>
      <c r="J67">
        <f t="shared" si="12"/>
        <v>18.518518518518533</v>
      </c>
      <c r="R67" s="1" t="s">
        <v>13</v>
      </c>
      <c r="S67" s="1" t="s">
        <v>14</v>
      </c>
      <c r="T67" s="1" t="s">
        <v>3</v>
      </c>
      <c r="U67" s="1" t="s">
        <v>20</v>
      </c>
    </row>
    <row r="68" spans="2:21" x14ac:dyDescent="0.2">
      <c r="B68">
        <v>3</v>
      </c>
      <c r="C68">
        <v>2</v>
      </c>
      <c r="D68">
        <v>2</v>
      </c>
      <c r="E68">
        <v>1</v>
      </c>
      <c r="G68">
        <f t="shared" si="13"/>
        <v>66.666666666666657</v>
      </c>
      <c r="H68">
        <f t="shared" si="14"/>
        <v>66.666666666666657</v>
      </c>
      <c r="I68">
        <f t="shared" si="15"/>
        <v>33.333333333333329</v>
      </c>
      <c r="J68">
        <f t="shared" si="12"/>
        <v>0</v>
      </c>
      <c r="Q68" t="s">
        <v>27</v>
      </c>
      <c r="R68">
        <v>54.503114188193535</v>
      </c>
      <c r="S68">
        <v>64.774799728023581</v>
      </c>
      <c r="T68">
        <v>48.739611053011238</v>
      </c>
      <c r="U68">
        <v>20.287236263982795</v>
      </c>
    </row>
    <row r="69" spans="2:21" x14ac:dyDescent="0.2">
      <c r="B69">
        <v>12</v>
      </c>
      <c r="C69">
        <v>7</v>
      </c>
      <c r="D69">
        <v>6</v>
      </c>
      <c r="E69">
        <v>5</v>
      </c>
      <c r="G69">
        <f t="shared" si="13"/>
        <v>58.333333333333336</v>
      </c>
      <c r="H69">
        <f t="shared" si="14"/>
        <v>50</v>
      </c>
      <c r="I69">
        <f t="shared" si="15"/>
        <v>41.666666666666671</v>
      </c>
      <c r="J69">
        <f t="shared" si="12"/>
        <v>33.333333333333329</v>
      </c>
      <c r="Q69" t="s">
        <v>24</v>
      </c>
      <c r="R69">
        <v>56.736411736411732</v>
      </c>
      <c r="S69">
        <v>60.307840307840308</v>
      </c>
      <c r="T69">
        <v>36.888828763828762</v>
      </c>
      <c r="U69">
        <v>19.844576719576722</v>
      </c>
    </row>
    <row r="70" spans="2:21" x14ac:dyDescent="0.2">
      <c r="B70">
        <v>11</v>
      </c>
      <c r="C70">
        <v>8</v>
      </c>
      <c r="D70">
        <v>8</v>
      </c>
      <c r="E70">
        <v>5</v>
      </c>
      <c r="G70">
        <f>(C70/B70)*100</f>
        <v>72.727272727272734</v>
      </c>
      <c r="H70">
        <f>(D70/B70)*100</f>
        <v>72.727272727272734</v>
      </c>
      <c r="I70">
        <f>(E70/B70)*100</f>
        <v>45.454545454545453</v>
      </c>
      <c r="J70">
        <f>100-(G70+H70-I70)</f>
        <v>0</v>
      </c>
    </row>
    <row r="72" spans="2:21" x14ac:dyDescent="0.2">
      <c r="F72" t="s">
        <v>16</v>
      </c>
      <c r="G72" s="1">
        <f>AVERAGE(G63:G70)</f>
        <v>56.736411736411732</v>
      </c>
      <c r="H72" s="1">
        <f>AVERAGE(H63:H70)</f>
        <v>60.307840307840308</v>
      </c>
      <c r="I72" s="1">
        <f>AVERAGE(I63:I70)</f>
        <v>36.888828763828762</v>
      </c>
      <c r="J72" s="1">
        <f>AVERAGE(J63:J70)</f>
        <v>19.844576719576722</v>
      </c>
    </row>
    <row r="73" spans="2:21" x14ac:dyDescent="0.2">
      <c r="F73" t="s">
        <v>17</v>
      </c>
      <c r="G73">
        <f>STDEVA(G63:G70)</f>
        <v>17.106442130126968</v>
      </c>
      <c r="H73">
        <f>STDEVA(H63:H70)</f>
        <v>8.0960854462717702</v>
      </c>
      <c r="I73">
        <f>STDEVA(I63:I70)</f>
        <v>10.783501156939071</v>
      </c>
      <c r="J73">
        <f>STDEVA(J63:J70)</f>
        <v>13.395236250899325</v>
      </c>
    </row>
    <row r="74" spans="2:21" x14ac:dyDescent="0.2">
      <c r="F74" t="s">
        <v>18</v>
      </c>
      <c r="G74">
        <f>(G73/SQRT(8))</f>
        <v>6.0480406160940134</v>
      </c>
      <c r="H74">
        <f>(H73/SQRT(8))</f>
        <v>2.8623984600622423</v>
      </c>
      <c r="I74">
        <f>(I73/SQRT(8))</f>
        <v>3.8125433965022983</v>
      </c>
      <c r="J74">
        <f>(J73/SQRT(8))</f>
        <v>4.7359311943033884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9994-1E06-C146-B083-098CC8FAD0FD}">
  <dimension ref="A1:F48"/>
  <sheetViews>
    <sheetView workbookViewId="0">
      <selection activeCell="A45" sqref="A45:E48"/>
    </sheetView>
  </sheetViews>
  <sheetFormatPr baseColWidth="10" defaultRowHeight="16" x14ac:dyDescent="0.2"/>
  <sheetData>
    <row r="1" spans="1:6" x14ac:dyDescent="0.2">
      <c r="A1" s="12" t="s">
        <v>108</v>
      </c>
      <c r="B1" s="12" t="s">
        <v>109</v>
      </c>
      <c r="C1" s="12" t="s">
        <v>110</v>
      </c>
      <c r="D1" s="12" t="s">
        <v>111</v>
      </c>
      <c r="E1" s="12" t="s">
        <v>112</v>
      </c>
      <c r="F1" s="12" t="s">
        <v>113</v>
      </c>
    </row>
    <row r="2" spans="1:6" x14ac:dyDescent="0.2">
      <c r="A2" s="13" t="s">
        <v>114</v>
      </c>
      <c r="B2" s="13" t="s">
        <v>115</v>
      </c>
      <c r="C2" s="13">
        <v>43672937</v>
      </c>
      <c r="D2" s="15">
        <v>61056320</v>
      </c>
      <c r="E2" s="13" t="s">
        <v>102</v>
      </c>
      <c r="F2" s="13">
        <v>100</v>
      </c>
    </row>
    <row r="3" spans="1:6" x14ac:dyDescent="0.2">
      <c r="A3" s="13" t="s">
        <v>116</v>
      </c>
      <c r="B3" s="13" t="s">
        <v>115</v>
      </c>
      <c r="C3" s="13">
        <v>23407674</v>
      </c>
      <c r="D3" s="15">
        <v>38943505</v>
      </c>
      <c r="E3" s="13" t="s">
        <v>102</v>
      </c>
      <c r="F3" s="13">
        <v>53.6</v>
      </c>
    </row>
    <row r="4" spans="1:6" x14ac:dyDescent="0.2">
      <c r="A4" s="13" t="s">
        <v>114</v>
      </c>
      <c r="B4" s="13" t="s">
        <v>115</v>
      </c>
      <c r="C4" s="13">
        <v>32126068</v>
      </c>
      <c r="D4" s="15">
        <v>41198350</v>
      </c>
      <c r="E4" s="13" t="s">
        <v>102</v>
      </c>
      <c r="F4" s="13">
        <v>100</v>
      </c>
    </row>
    <row r="5" spans="1:6" x14ac:dyDescent="0.2">
      <c r="A5" s="13" t="s">
        <v>116</v>
      </c>
      <c r="B5" s="13" t="s">
        <v>115</v>
      </c>
      <c r="C5" s="13">
        <v>18006728</v>
      </c>
      <c r="D5" s="15">
        <v>22126010</v>
      </c>
      <c r="E5" s="13" t="s">
        <v>102</v>
      </c>
      <c r="F5" s="13">
        <v>56.05</v>
      </c>
    </row>
    <row r="6" spans="1:6" x14ac:dyDescent="0.2">
      <c r="A6" s="13" t="s">
        <v>114</v>
      </c>
      <c r="B6" s="13" t="s">
        <v>115</v>
      </c>
      <c r="C6" s="13">
        <v>80612731</v>
      </c>
      <c r="D6" s="15">
        <v>77032785</v>
      </c>
      <c r="E6" s="13" t="s">
        <v>102</v>
      </c>
      <c r="F6" s="13">
        <v>100</v>
      </c>
    </row>
    <row r="7" spans="1:6" x14ac:dyDescent="0.2">
      <c r="A7" s="13" t="s">
        <v>116</v>
      </c>
      <c r="B7" s="13" t="s">
        <v>115</v>
      </c>
      <c r="C7" s="13">
        <v>36076895</v>
      </c>
      <c r="D7" s="15">
        <v>48247019</v>
      </c>
      <c r="E7" s="13" t="s">
        <v>102</v>
      </c>
      <c r="F7" s="13">
        <v>44.75</v>
      </c>
    </row>
    <row r="8" spans="1:6" x14ac:dyDescent="0.2">
      <c r="A8" s="13" t="s">
        <v>114</v>
      </c>
      <c r="B8" s="13" t="s">
        <v>115</v>
      </c>
      <c r="C8" s="13">
        <v>69445105</v>
      </c>
      <c r="D8" s="15">
        <v>70268363</v>
      </c>
      <c r="E8" s="13" t="s">
        <v>102</v>
      </c>
      <c r="F8" s="13">
        <v>100</v>
      </c>
    </row>
    <row r="9" spans="1:6" x14ac:dyDescent="0.2">
      <c r="A9" s="13" t="s">
        <v>116</v>
      </c>
      <c r="B9" s="13" t="s">
        <v>115</v>
      </c>
      <c r="C9" s="13">
        <v>33538262</v>
      </c>
      <c r="D9" s="15">
        <v>42034640</v>
      </c>
      <c r="E9" s="13" t="s">
        <v>102</v>
      </c>
      <c r="F9" s="13">
        <v>48.29</v>
      </c>
    </row>
    <row r="10" spans="1:6" x14ac:dyDescent="0.2">
      <c r="A10" s="13" t="s">
        <v>114</v>
      </c>
      <c r="B10" s="13" t="s">
        <v>115</v>
      </c>
      <c r="C10" s="13">
        <v>51744098</v>
      </c>
      <c r="D10" s="15">
        <v>54925816</v>
      </c>
      <c r="E10" s="13" t="s">
        <v>102</v>
      </c>
      <c r="F10" s="13">
        <v>100</v>
      </c>
    </row>
    <row r="11" spans="1:6" x14ac:dyDescent="0.2">
      <c r="A11" s="13" t="s">
        <v>116</v>
      </c>
      <c r="B11" s="13" t="s">
        <v>115</v>
      </c>
      <c r="C11" s="13">
        <v>25073982</v>
      </c>
      <c r="D11" s="15">
        <v>32643377</v>
      </c>
      <c r="E11" s="13" t="s">
        <v>102</v>
      </c>
      <c r="F11" s="13">
        <v>48.46</v>
      </c>
    </row>
    <row r="12" spans="1:6" x14ac:dyDescent="0.2">
      <c r="A12" s="13" t="s">
        <v>114</v>
      </c>
      <c r="B12" s="13" t="s">
        <v>24</v>
      </c>
      <c r="C12" s="13">
        <v>63062767</v>
      </c>
      <c r="D12" s="15">
        <v>71346871</v>
      </c>
      <c r="E12" s="13" t="s">
        <v>117</v>
      </c>
      <c r="F12" s="13">
        <v>100</v>
      </c>
    </row>
    <row r="13" spans="1:6" x14ac:dyDescent="0.2">
      <c r="A13" s="13" t="s">
        <v>116</v>
      </c>
      <c r="B13" s="13" t="s">
        <v>24</v>
      </c>
      <c r="C13" s="13">
        <v>32428618</v>
      </c>
      <c r="D13" s="15">
        <v>39734063</v>
      </c>
      <c r="E13" s="13" t="s">
        <v>117</v>
      </c>
      <c r="F13" s="13">
        <v>51.42</v>
      </c>
    </row>
    <row r="14" spans="1:6" x14ac:dyDescent="0.2">
      <c r="A14" s="13" t="s">
        <v>114</v>
      </c>
      <c r="B14" s="13" t="s">
        <v>24</v>
      </c>
      <c r="C14" s="13">
        <v>93032308</v>
      </c>
      <c r="D14" s="15">
        <v>83684696</v>
      </c>
      <c r="E14" s="13" t="s">
        <v>117</v>
      </c>
      <c r="F14" s="13">
        <v>100</v>
      </c>
    </row>
    <row r="15" spans="1:6" x14ac:dyDescent="0.2">
      <c r="A15" s="13" t="s">
        <v>116</v>
      </c>
      <c r="B15" s="13" t="s">
        <v>24</v>
      </c>
      <c r="C15" s="13">
        <v>49795378</v>
      </c>
      <c r="D15" s="15">
        <v>53378643</v>
      </c>
      <c r="E15" s="13" t="s">
        <v>117</v>
      </c>
      <c r="F15" s="13">
        <v>53.52</v>
      </c>
    </row>
    <row r="16" spans="1:6" x14ac:dyDescent="0.2">
      <c r="A16" s="13" t="s">
        <v>114</v>
      </c>
      <c r="B16" s="13" t="s">
        <v>24</v>
      </c>
      <c r="C16" s="13">
        <v>93461638</v>
      </c>
      <c r="D16" s="15">
        <v>76740869</v>
      </c>
      <c r="E16" s="13" t="s">
        <v>117</v>
      </c>
      <c r="F16" s="13">
        <v>100</v>
      </c>
    </row>
    <row r="17" spans="1:6" x14ac:dyDescent="0.2">
      <c r="A17" s="13" t="s">
        <v>116</v>
      </c>
      <c r="B17" s="13" t="s">
        <v>24</v>
      </c>
      <c r="C17" s="13">
        <v>49931351</v>
      </c>
      <c r="D17" s="15">
        <v>47250116</v>
      </c>
      <c r="E17" s="13" t="s">
        <v>117</v>
      </c>
      <c r="F17" s="13">
        <v>53.42</v>
      </c>
    </row>
    <row r="18" spans="1:6" x14ac:dyDescent="0.2">
      <c r="A18" s="13" t="s">
        <v>114</v>
      </c>
      <c r="B18" s="13" t="s">
        <v>24</v>
      </c>
      <c r="C18" s="13">
        <v>49668449</v>
      </c>
      <c r="D18" s="15">
        <v>59406287</v>
      </c>
      <c r="E18" s="13" t="s">
        <v>117</v>
      </c>
      <c r="F18" s="13">
        <v>100</v>
      </c>
    </row>
    <row r="19" spans="1:6" x14ac:dyDescent="0.2">
      <c r="A19" s="13" t="s">
        <v>116</v>
      </c>
      <c r="B19" s="13" t="s">
        <v>24</v>
      </c>
      <c r="C19" s="13">
        <v>23881604</v>
      </c>
      <c r="D19" s="15">
        <v>35536560</v>
      </c>
      <c r="E19" s="13" t="s">
        <v>117</v>
      </c>
      <c r="F19" s="13">
        <v>48.08</v>
      </c>
    </row>
    <row r="20" spans="1:6" x14ac:dyDescent="0.2">
      <c r="A20" s="13" t="s">
        <v>114</v>
      </c>
      <c r="B20" s="13" t="s">
        <v>24</v>
      </c>
      <c r="C20" s="13">
        <v>64713450</v>
      </c>
      <c r="D20" s="15">
        <v>72447014</v>
      </c>
      <c r="E20" s="13" t="s">
        <v>117</v>
      </c>
      <c r="F20" s="13">
        <v>100</v>
      </c>
    </row>
    <row r="21" spans="1:6" x14ac:dyDescent="0.2">
      <c r="A21" s="13" t="s">
        <v>116</v>
      </c>
      <c r="B21" s="13" t="s">
        <v>24</v>
      </c>
      <c r="C21" s="13">
        <v>37494669</v>
      </c>
      <c r="D21" s="15">
        <v>45524588</v>
      </c>
      <c r="E21" s="13" t="s">
        <v>117</v>
      </c>
      <c r="F21" s="13">
        <v>57.94</v>
      </c>
    </row>
    <row r="22" spans="1:6" x14ac:dyDescent="0.2">
      <c r="A22" s="13" t="s">
        <v>114</v>
      </c>
      <c r="B22" s="13" t="s">
        <v>118</v>
      </c>
      <c r="C22" s="13">
        <v>69825100</v>
      </c>
      <c r="D22" s="15">
        <v>49123873</v>
      </c>
      <c r="E22" s="13" t="s">
        <v>102</v>
      </c>
      <c r="F22" s="13">
        <v>100</v>
      </c>
    </row>
    <row r="23" spans="1:6" x14ac:dyDescent="0.2">
      <c r="A23" s="13" t="s">
        <v>116</v>
      </c>
      <c r="B23" s="13" t="s">
        <v>118</v>
      </c>
      <c r="C23" s="13">
        <v>39806464</v>
      </c>
      <c r="D23" s="15">
        <v>35297859</v>
      </c>
      <c r="E23" s="13" t="s">
        <v>102</v>
      </c>
      <c r="F23" s="13">
        <v>57.01</v>
      </c>
    </row>
    <row r="24" spans="1:6" x14ac:dyDescent="0.2">
      <c r="A24" s="13" t="s">
        <v>114</v>
      </c>
      <c r="B24" s="13" t="s">
        <v>118</v>
      </c>
      <c r="C24" s="13">
        <v>77259571</v>
      </c>
      <c r="D24" s="15">
        <v>54227854</v>
      </c>
      <c r="E24" s="13" t="s">
        <v>102</v>
      </c>
      <c r="F24" s="13">
        <v>100</v>
      </c>
    </row>
    <row r="25" spans="1:6" x14ac:dyDescent="0.2">
      <c r="A25" s="13" t="s">
        <v>116</v>
      </c>
      <c r="B25" s="13" t="s">
        <v>118</v>
      </c>
      <c r="C25" s="13">
        <v>35736811</v>
      </c>
      <c r="D25" s="15">
        <v>36647554</v>
      </c>
      <c r="E25" s="13" t="s">
        <v>102</v>
      </c>
      <c r="F25" s="13">
        <v>46.26</v>
      </c>
    </row>
    <row r="26" spans="1:6" x14ac:dyDescent="0.2">
      <c r="A26" s="13" t="s">
        <v>114</v>
      </c>
      <c r="B26" s="13" t="s">
        <v>118</v>
      </c>
      <c r="C26" s="13">
        <v>80597906</v>
      </c>
      <c r="D26" s="15">
        <v>49746215</v>
      </c>
      <c r="E26" s="13" t="s">
        <v>102</v>
      </c>
      <c r="F26" s="13">
        <v>100</v>
      </c>
    </row>
    <row r="27" spans="1:6" x14ac:dyDescent="0.2">
      <c r="A27" s="13" t="s">
        <v>116</v>
      </c>
      <c r="B27" s="13" t="s">
        <v>118</v>
      </c>
      <c r="C27" s="13">
        <v>53870904</v>
      </c>
      <c r="D27" s="15">
        <v>46152900</v>
      </c>
      <c r="E27" s="13" t="s">
        <v>102</v>
      </c>
      <c r="F27" s="13">
        <v>66.84</v>
      </c>
    </row>
    <row r="28" spans="1:6" x14ac:dyDescent="0.2">
      <c r="A28" s="13" t="s">
        <v>114</v>
      </c>
      <c r="B28" s="13" t="s">
        <v>118</v>
      </c>
      <c r="C28" s="13">
        <v>76160790</v>
      </c>
      <c r="D28" s="15">
        <v>52848382</v>
      </c>
      <c r="E28" s="13" t="s">
        <v>102</v>
      </c>
      <c r="F28" s="13">
        <v>100</v>
      </c>
    </row>
    <row r="29" spans="1:6" x14ac:dyDescent="0.2">
      <c r="A29" s="13" t="s">
        <v>116</v>
      </c>
      <c r="B29" s="13" t="s">
        <v>118</v>
      </c>
      <c r="C29" s="13">
        <v>37575418</v>
      </c>
      <c r="D29" s="15">
        <v>28318488</v>
      </c>
      <c r="E29" s="13" t="s">
        <v>102</v>
      </c>
      <c r="F29" s="13">
        <v>49.34</v>
      </c>
    </row>
    <row r="30" spans="1:6" x14ac:dyDescent="0.2">
      <c r="A30" s="13" t="s">
        <v>114</v>
      </c>
      <c r="B30" s="13" t="s">
        <v>118</v>
      </c>
      <c r="C30" s="13">
        <v>95892889</v>
      </c>
      <c r="D30" s="15">
        <v>79335277</v>
      </c>
      <c r="E30" s="13" t="s">
        <v>102</v>
      </c>
      <c r="F30" s="13">
        <v>100</v>
      </c>
    </row>
    <row r="31" spans="1:6" x14ac:dyDescent="0.2">
      <c r="A31" s="13" t="s">
        <v>116</v>
      </c>
      <c r="B31" s="13" t="s">
        <v>118</v>
      </c>
      <c r="C31" s="13">
        <v>33450563</v>
      </c>
      <c r="D31" s="15">
        <v>32521826</v>
      </c>
      <c r="E31" s="13" t="s">
        <v>102</v>
      </c>
      <c r="F31" s="13">
        <v>34.880000000000003</v>
      </c>
    </row>
    <row r="32" spans="1:6" x14ac:dyDescent="0.2">
      <c r="A32" s="13" t="s">
        <v>114</v>
      </c>
      <c r="B32" s="13" t="s">
        <v>119</v>
      </c>
      <c r="C32" s="13">
        <v>51573394</v>
      </c>
      <c r="D32" s="15">
        <v>83421408</v>
      </c>
      <c r="E32" s="13" t="s">
        <v>117</v>
      </c>
      <c r="F32" s="13">
        <v>100</v>
      </c>
    </row>
    <row r="33" spans="1:6" x14ac:dyDescent="0.2">
      <c r="A33" s="13" t="s">
        <v>116</v>
      </c>
      <c r="B33" s="13" t="s">
        <v>119</v>
      </c>
      <c r="C33" s="13">
        <v>16467372</v>
      </c>
      <c r="D33" s="15">
        <v>19238619</v>
      </c>
      <c r="E33" s="13" t="s">
        <v>117</v>
      </c>
      <c r="F33" s="13">
        <v>31.93</v>
      </c>
    </row>
    <row r="34" spans="1:6" x14ac:dyDescent="0.2">
      <c r="A34" s="13" t="s">
        <v>114</v>
      </c>
      <c r="B34" s="13" t="s">
        <v>119</v>
      </c>
      <c r="C34" s="13">
        <v>63044747</v>
      </c>
      <c r="D34" s="15">
        <v>92298415</v>
      </c>
      <c r="E34" s="13" t="s">
        <v>117</v>
      </c>
      <c r="F34" s="13">
        <v>100</v>
      </c>
    </row>
    <row r="35" spans="1:6" x14ac:dyDescent="0.2">
      <c r="A35" s="13" t="s">
        <v>116</v>
      </c>
      <c r="B35" s="13" t="s">
        <v>119</v>
      </c>
      <c r="C35" s="13">
        <v>18964285</v>
      </c>
      <c r="D35" s="15">
        <v>23065248</v>
      </c>
      <c r="E35" s="13" t="s">
        <v>117</v>
      </c>
      <c r="F35" s="13">
        <v>30.08</v>
      </c>
    </row>
    <row r="36" spans="1:6" x14ac:dyDescent="0.2">
      <c r="A36" s="13" t="s">
        <v>114</v>
      </c>
      <c r="B36" s="13" t="s">
        <v>119</v>
      </c>
      <c r="C36" s="13">
        <v>64869531</v>
      </c>
      <c r="D36" s="15">
        <v>84357167</v>
      </c>
      <c r="E36" s="13" t="s">
        <v>117</v>
      </c>
      <c r="F36" s="13">
        <v>100</v>
      </c>
    </row>
    <row r="37" spans="1:6" x14ac:dyDescent="0.2">
      <c r="A37" s="13" t="s">
        <v>116</v>
      </c>
      <c r="B37" s="13" t="s">
        <v>119</v>
      </c>
      <c r="C37" s="13">
        <v>18159727</v>
      </c>
      <c r="D37" s="15">
        <v>21397679</v>
      </c>
      <c r="E37" s="13" t="s">
        <v>117</v>
      </c>
      <c r="F37" s="13">
        <v>27.99</v>
      </c>
    </row>
    <row r="38" spans="1:6" x14ac:dyDescent="0.2">
      <c r="A38" s="13" t="s">
        <v>114</v>
      </c>
      <c r="B38" s="13" t="s">
        <v>119</v>
      </c>
      <c r="C38" s="13">
        <v>35018083</v>
      </c>
      <c r="D38" s="15">
        <v>49595676</v>
      </c>
      <c r="E38" s="13" t="s">
        <v>117</v>
      </c>
      <c r="F38" s="13">
        <v>100</v>
      </c>
    </row>
    <row r="39" spans="1:6" x14ac:dyDescent="0.2">
      <c r="A39" s="13" t="s">
        <v>116</v>
      </c>
      <c r="B39" s="13" t="s">
        <v>119</v>
      </c>
      <c r="C39" s="13">
        <v>20185089</v>
      </c>
      <c r="D39" s="15">
        <v>16492970</v>
      </c>
      <c r="E39" s="13" t="s">
        <v>117</v>
      </c>
      <c r="F39" s="13">
        <v>57.64</v>
      </c>
    </row>
    <row r="40" spans="1:6" x14ac:dyDescent="0.2">
      <c r="A40" s="13" t="s">
        <v>114</v>
      </c>
      <c r="B40" s="13" t="s">
        <v>119</v>
      </c>
      <c r="C40" s="13">
        <v>70789046</v>
      </c>
      <c r="D40" s="15">
        <v>88972630</v>
      </c>
      <c r="E40" s="13" t="s">
        <v>117</v>
      </c>
      <c r="F40" s="13">
        <v>100</v>
      </c>
    </row>
    <row r="41" spans="1:6" x14ac:dyDescent="0.2">
      <c r="A41" s="13" t="s">
        <v>116</v>
      </c>
      <c r="B41" s="13" t="s">
        <v>119</v>
      </c>
      <c r="C41" s="13">
        <v>24931883</v>
      </c>
      <c r="D41" s="15">
        <v>26228677</v>
      </c>
      <c r="E41" s="13" t="s">
        <v>117</v>
      </c>
      <c r="F41" s="13">
        <v>35.22</v>
      </c>
    </row>
    <row r="42" spans="1:6" x14ac:dyDescent="0.2">
      <c r="A42" s="13" t="s">
        <v>114</v>
      </c>
      <c r="B42" s="13" t="s">
        <v>119</v>
      </c>
      <c r="C42" s="13">
        <v>75458431</v>
      </c>
      <c r="D42" s="15">
        <v>62244400</v>
      </c>
      <c r="E42" s="13" t="s">
        <v>117</v>
      </c>
      <c r="F42" s="13">
        <v>100</v>
      </c>
    </row>
    <row r="43" spans="1:6" x14ac:dyDescent="0.2">
      <c r="A43" s="13" t="s">
        <v>116</v>
      </c>
      <c r="B43" s="13" t="s">
        <v>119</v>
      </c>
      <c r="C43" s="13">
        <v>13825093</v>
      </c>
      <c r="D43" s="15">
        <v>10646830</v>
      </c>
      <c r="E43" s="13" t="s">
        <v>117</v>
      </c>
      <c r="F43" s="13">
        <v>18.32</v>
      </c>
    </row>
    <row r="45" spans="1:6" ht="20" x14ac:dyDescent="0.2">
      <c r="A45" s="16" t="s">
        <v>120</v>
      </c>
    </row>
    <row r="47" spans="1:6" x14ac:dyDescent="0.2">
      <c r="B47" t="s">
        <v>123</v>
      </c>
      <c r="C47" t="s">
        <v>124</v>
      </c>
      <c r="D47" t="s">
        <v>125</v>
      </c>
      <c r="E47" t="s">
        <v>126</v>
      </c>
    </row>
    <row r="48" spans="1:6" x14ac:dyDescent="0.2">
      <c r="A48" t="s">
        <v>121</v>
      </c>
      <c r="B48" s="14">
        <v>41122</v>
      </c>
      <c r="C48" s="14">
        <v>-128534</v>
      </c>
      <c r="D48" s="14">
        <v>220778</v>
      </c>
      <c r="E48" t="s">
        <v>122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E75A-F3BA-F241-9955-55426C241AAB}">
  <dimension ref="A1:L44"/>
  <sheetViews>
    <sheetView zoomScale="96" workbookViewId="0">
      <selection activeCell="B45" sqref="B45"/>
    </sheetView>
  </sheetViews>
  <sheetFormatPr baseColWidth="10" defaultRowHeight="16" x14ac:dyDescent="0.2"/>
  <cols>
    <col min="1" max="1" width="19.83203125" customWidth="1"/>
  </cols>
  <sheetData>
    <row r="1" spans="1:11" x14ac:dyDescent="0.2">
      <c r="A1" s="3" t="s">
        <v>4</v>
      </c>
    </row>
    <row r="2" spans="1:11" x14ac:dyDescent="0.2">
      <c r="G2" s="2"/>
      <c r="H2" s="2" t="s">
        <v>7</v>
      </c>
      <c r="I2" s="2"/>
    </row>
    <row r="3" spans="1:11" x14ac:dyDescent="0.2">
      <c r="A3" t="s">
        <v>5</v>
      </c>
      <c r="B3" t="s">
        <v>0</v>
      </c>
      <c r="C3" t="s">
        <v>30</v>
      </c>
      <c r="D3" t="s">
        <v>1</v>
      </c>
      <c r="E3" t="s">
        <v>31</v>
      </c>
      <c r="G3" s="1" t="s">
        <v>30</v>
      </c>
      <c r="H3" s="1" t="s">
        <v>1</v>
      </c>
      <c r="I3" s="1" t="s">
        <v>50</v>
      </c>
      <c r="J3" s="1"/>
      <c r="K3" s="1" t="s">
        <v>52</v>
      </c>
    </row>
    <row r="6" spans="1:11" x14ac:dyDescent="0.2">
      <c r="A6" t="s">
        <v>32</v>
      </c>
      <c r="B6">
        <v>14</v>
      </c>
      <c r="C6">
        <v>11</v>
      </c>
      <c r="D6">
        <v>5</v>
      </c>
      <c r="E6">
        <v>3</v>
      </c>
      <c r="G6">
        <f t="shared" ref="G6:G36" si="0">(C6/B6)*100</f>
        <v>78.571428571428569</v>
      </c>
      <c r="H6">
        <f t="shared" ref="H6:H36" si="1">(D6/B6)*100</f>
        <v>35.714285714285715</v>
      </c>
      <c r="I6">
        <f t="shared" ref="I6:I36" si="2">(E6/B6)*100</f>
        <v>21.428571428571427</v>
      </c>
      <c r="K6">
        <f>(E6/D6)*100</f>
        <v>60</v>
      </c>
    </row>
    <row r="7" spans="1:11" x14ac:dyDescent="0.2">
      <c r="A7" t="s">
        <v>33</v>
      </c>
      <c r="B7">
        <v>12</v>
      </c>
      <c r="C7">
        <v>12</v>
      </c>
      <c r="D7">
        <v>6</v>
      </c>
      <c r="E7">
        <v>5</v>
      </c>
      <c r="G7">
        <f t="shared" si="0"/>
        <v>100</v>
      </c>
      <c r="H7">
        <f t="shared" si="1"/>
        <v>50</v>
      </c>
      <c r="I7">
        <f t="shared" si="2"/>
        <v>41.666666666666671</v>
      </c>
      <c r="K7">
        <f t="shared" ref="K7:K14" si="3">(E7/D7)*100</f>
        <v>83.333333333333343</v>
      </c>
    </row>
    <row r="8" spans="1:11" x14ac:dyDescent="0.2">
      <c r="A8" t="s">
        <v>34</v>
      </c>
      <c r="B8">
        <v>17</v>
      </c>
      <c r="C8">
        <v>15</v>
      </c>
      <c r="D8">
        <v>7</v>
      </c>
      <c r="E8">
        <v>5</v>
      </c>
      <c r="G8">
        <f t="shared" si="0"/>
        <v>88.235294117647058</v>
      </c>
      <c r="H8">
        <f t="shared" si="1"/>
        <v>41.17647058823529</v>
      </c>
      <c r="I8">
        <f t="shared" si="2"/>
        <v>29.411764705882355</v>
      </c>
      <c r="K8">
        <f t="shared" si="3"/>
        <v>71.428571428571431</v>
      </c>
    </row>
    <row r="9" spans="1:11" x14ac:dyDescent="0.2">
      <c r="A9" t="s">
        <v>35</v>
      </c>
      <c r="B9">
        <v>16</v>
      </c>
      <c r="C9">
        <v>15</v>
      </c>
      <c r="D9">
        <v>3</v>
      </c>
      <c r="E9">
        <v>3</v>
      </c>
      <c r="G9">
        <f t="shared" si="0"/>
        <v>93.75</v>
      </c>
      <c r="H9">
        <f t="shared" si="1"/>
        <v>18.75</v>
      </c>
      <c r="I9">
        <f t="shared" si="2"/>
        <v>18.75</v>
      </c>
      <c r="K9">
        <f t="shared" si="3"/>
        <v>100</v>
      </c>
    </row>
    <row r="10" spans="1:11" x14ac:dyDescent="0.2">
      <c r="A10" t="s">
        <v>36</v>
      </c>
      <c r="B10">
        <v>6</v>
      </c>
      <c r="C10">
        <v>5</v>
      </c>
      <c r="D10">
        <v>4</v>
      </c>
      <c r="E10">
        <v>4</v>
      </c>
      <c r="G10">
        <f t="shared" si="0"/>
        <v>83.333333333333343</v>
      </c>
      <c r="H10">
        <f t="shared" si="1"/>
        <v>66.666666666666657</v>
      </c>
      <c r="I10">
        <f t="shared" si="2"/>
        <v>66.666666666666657</v>
      </c>
      <c r="K10">
        <f t="shared" si="3"/>
        <v>100</v>
      </c>
    </row>
    <row r="11" spans="1:11" x14ac:dyDescent="0.2">
      <c r="A11" t="s">
        <v>37</v>
      </c>
      <c r="B11">
        <v>10</v>
      </c>
      <c r="C11">
        <v>9</v>
      </c>
      <c r="D11">
        <v>6</v>
      </c>
      <c r="E11">
        <v>6</v>
      </c>
      <c r="G11">
        <f t="shared" si="0"/>
        <v>90</v>
      </c>
      <c r="H11">
        <f t="shared" si="1"/>
        <v>60</v>
      </c>
      <c r="I11">
        <f t="shared" si="2"/>
        <v>60</v>
      </c>
      <c r="K11">
        <f t="shared" si="3"/>
        <v>100</v>
      </c>
    </row>
    <row r="12" spans="1:11" x14ac:dyDescent="0.2">
      <c r="A12" t="s">
        <v>38</v>
      </c>
      <c r="B12">
        <v>14</v>
      </c>
      <c r="C12">
        <v>13</v>
      </c>
      <c r="D12">
        <v>6</v>
      </c>
      <c r="E12">
        <v>6</v>
      </c>
      <c r="G12">
        <f t="shared" si="0"/>
        <v>92.857142857142861</v>
      </c>
      <c r="H12">
        <f t="shared" si="1"/>
        <v>42.857142857142854</v>
      </c>
      <c r="I12">
        <f t="shared" si="2"/>
        <v>42.857142857142854</v>
      </c>
      <c r="K12">
        <f t="shared" si="3"/>
        <v>100</v>
      </c>
    </row>
    <row r="13" spans="1:11" x14ac:dyDescent="0.2">
      <c r="A13" t="s">
        <v>39</v>
      </c>
      <c r="B13">
        <v>6</v>
      </c>
      <c r="C13">
        <v>6</v>
      </c>
      <c r="D13">
        <v>4</v>
      </c>
      <c r="E13">
        <v>4</v>
      </c>
      <c r="G13">
        <f t="shared" si="0"/>
        <v>100</v>
      </c>
      <c r="H13">
        <f t="shared" si="1"/>
        <v>66.666666666666657</v>
      </c>
      <c r="I13">
        <f t="shared" si="2"/>
        <v>66.666666666666657</v>
      </c>
      <c r="K13">
        <f t="shared" si="3"/>
        <v>100</v>
      </c>
    </row>
    <row r="14" spans="1:11" x14ac:dyDescent="0.2">
      <c r="A14" t="s">
        <v>40</v>
      </c>
      <c r="B14">
        <v>13</v>
      </c>
      <c r="C14">
        <v>12</v>
      </c>
      <c r="D14">
        <v>5</v>
      </c>
      <c r="E14">
        <v>5</v>
      </c>
      <c r="G14">
        <f t="shared" si="0"/>
        <v>92.307692307692307</v>
      </c>
      <c r="H14">
        <f t="shared" si="1"/>
        <v>38.461538461538467</v>
      </c>
      <c r="I14">
        <f t="shared" si="2"/>
        <v>38.461538461538467</v>
      </c>
      <c r="K14">
        <f t="shared" si="3"/>
        <v>100</v>
      </c>
    </row>
    <row r="15" spans="1:11" x14ac:dyDescent="0.2">
      <c r="B15" s="5">
        <f>SUM(B5:B14)</f>
        <v>108</v>
      </c>
      <c r="C15" s="5">
        <f t="shared" ref="C15:E15" si="4">SUM(C5:C14)</f>
        <v>98</v>
      </c>
      <c r="D15" s="5">
        <f t="shared" si="4"/>
        <v>46</v>
      </c>
      <c r="E15" s="5">
        <f t="shared" si="4"/>
        <v>41</v>
      </c>
      <c r="F15" s="5"/>
      <c r="G15" s="5">
        <f t="shared" si="0"/>
        <v>90.740740740740748</v>
      </c>
      <c r="H15" s="5">
        <f t="shared" si="1"/>
        <v>42.592592592592595</v>
      </c>
      <c r="I15" s="5">
        <f t="shared" si="2"/>
        <v>37.962962962962962</v>
      </c>
      <c r="J15" s="5"/>
      <c r="K15" s="5">
        <f>(I15/H15)*100</f>
        <v>89.130434782608688</v>
      </c>
    </row>
    <row r="16" spans="1:11" x14ac:dyDescent="0.2">
      <c r="F16" t="s">
        <v>51</v>
      </c>
      <c r="G16">
        <f>AVERAGE(G6:G14)</f>
        <v>91.006099020804911</v>
      </c>
      <c r="H16">
        <f t="shared" ref="H16:K16" si="5">AVERAGE(H6:H14)</f>
        <v>46.699196772726182</v>
      </c>
      <c r="I16">
        <f t="shared" si="5"/>
        <v>42.878779717015014</v>
      </c>
      <c r="K16">
        <f t="shared" si="5"/>
        <v>90.529100529100532</v>
      </c>
    </row>
    <row r="17" spans="1:11" x14ac:dyDescent="0.2">
      <c r="F17" t="s">
        <v>17</v>
      </c>
      <c r="G17">
        <f>STDEVA(G6:G14)</f>
        <v>7.0410578762155671</v>
      </c>
      <c r="H17">
        <f t="shared" ref="H17:K17" si="6">STDEVA(H6:H14)</f>
        <v>15.811993647308077</v>
      </c>
      <c r="I17">
        <f t="shared" si="6"/>
        <v>18.267166450721252</v>
      </c>
      <c r="K17">
        <f t="shared" si="6"/>
        <v>15.357501738967303</v>
      </c>
    </row>
    <row r="23" spans="1:11" x14ac:dyDescent="0.2">
      <c r="A23" s="3" t="s">
        <v>15</v>
      </c>
    </row>
    <row r="25" spans="1:11" x14ac:dyDescent="0.2">
      <c r="A25" t="s">
        <v>5</v>
      </c>
      <c r="B25" t="s">
        <v>0</v>
      </c>
      <c r="C25" t="s">
        <v>30</v>
      </c>
      <c r="D25" t="s">
        <v>1</v>
      </c>
      <c r="E25" t="s">
        <v>31</v>
      </c>
    </row>
    <row r="27" spans="1:11" x14ac:dyDescent="0.2">
      <c r="A27" t="s">
        <v>41</v>
      </c>
      <c r="B27">
        <v>12</v>
      </c>
      <c r="C27">
        <v>11</v>
      </c>
      <c r="D27">
        <v>7</v>
      </c>
      <c r="E27">
        <v>7</v>
      </c>
      <c r="G27">
        <f t="shared" si="0"/>
        <v>91.666666666666657</v>
      </c>
      <c r="H27">
        <f t="shared" si="1"/>
        <v>58.333333333333336</v>
      </c>
      <c r="I27">
        <f t="shared" si="2"/>
        <v>58.333333333333336</v>
      </c>
      <c r="K27">
        <f>(E27/D27)*100</f>
        <v>100</v>
      </c>
    </row>
    <row r="28" spans="1:11" x14ac:dyDescent="0.2">
      <c r="A28" t="s">
        <v>42</v>
      </c>
      <c r="B28">
        <v>5</v>
      </c>
      <c r="C28">
        <v>5</v>
      </c>
      <c r="D28">
        <v>3</v>
      </c>
      <c r="E28">
        <v>3</v>
      </c>
      <c r="G28">
        <f t="shared" si="0"/>
        <v>100</v>
      </c>
      <c r="H28">
        <f t="shared" si="1"/>
        <v>60</v>
      </c>
      <c r="I28">
        <f t="shared" si="2"/>
        <v>60</v>
      </c>
      <c r="K28">
        <f t="shared" ref="K28:K36" si="7">(E28/D28)*100</f>
        <v>100</v>
      </c>
    </row>
    <row r="29" spans="1:11" x14ac:dyDescent="0.2">
      <c r="A29" t="s">
        <v>43</v>
      </c>
      <c r="B29">
        <v>7</v>
      </c>
      <c r="C29">
        <v>6</v>
      </c>
      <c r="D29">
        <v>3</v>
      </c>
      <c r="E29">
        <v>3</v>
      </c>
      <c r="G29">
        <f t="shared" si="0"/>
        <v>85.714285714285708</v>
      </c>
      <c r="H29">
        <f t="shared" si="1"/>
        <v>42.857142857142854</v>
      </c>
      <c r="I29">
        <f t="shared" si="2"/>
        <v>42.857142857142854</v>
      </c>
      <c r="K29">
        <f t="shared" si="7"/>
        <v>100</v>
      </c>
    </row>
    <row r="30" spans="1:11" x14ac:dyDescent="0.2">
      <c r="A30" t="s">
        <v>44</v>
      </c>
      <c r="B30">
        <v>6</v>
      </c>
      <c r="C30">
        <v>6</v>
      </c>
      <c r="D30">
        <v>3</v>
      </c>
      <c r="E30">
        <v>3</v>
      </c>
      <c r="G30">
        <f t="shared" si="0"/>
        <v>100</v>
      </c>
      <c r="H30">
        <f t="shared" si="1"/>
        <v>50</v>
      </c>
      <c r="I30">
        <f t="shared" si="2"/>
        <v>50</v>
      </c>
      <c r="K30">
        <f t="shared" si="7"/>
        <v>100</v>
      </c>
    </row>
    <row r="31" spans="1:11" x14ac:dyDescent="0.2">
      <c r="A31" t="s">
        <v>45</v>
      </c>
      <c r="B31">
        <v>7</v>
      </c>
      <c r="C31">
        <v>6</v>
      </c>
      <c r="D31">
        <v>4</v>
      </c>
      <c r="E31">
        <v>3</v>
      </c>
      <c r="G31">
        <f t="shared" si="0"/>
        <v>85.714285714285708</v>
      </c>
      <c r="H31">
        <f t="shared" si="1"/>
        <v>57.142857142857139</v>
      </c>
      <c r="I31">
        <f t="shared" si="2"/>
        <v>42.857142857142854</v>
      </c>
      <c r="K31">
        <f t="shared" si="7"/>
        <v>75</v>
      </c>
    </row>
    <row r="32" spans="1:11" x14ac:dyDescent="0.2">
      <c r="A32" t="s">
        <v>46</v>
      </c>
      <c r="B32">
        <v>15</v>
      </c>
      <c r="C32">
        <v>15</v>
      </c>
      <c r="D32">
        <v>10</v>
      </c>
      <c r="E32">
        <v>10</v>
      </c>
      <c r="G32">
        <f t="shared" si="0"/>
        <v>100</v>
      </c>
      <c r="H32">
        <f t="shared" si="1"/>
        <v>66.666666666666657</v>
      </c>
      <c r="I32">
        <f t="shared" si="2"/>
        <v>66.666666666666657</v>
      </c>
      <c r="K32">
        <f t="shared" si="7"/>
        <v>100</v>
      </c>
    </row>
    <row r="33" spans="1:12" x14ac:dyDescent="0.2">
      <c r="A33" t="s">
        <v>47</v>
      </c>
      <c r="B33">
        <v>8</v>
      </c>
      <c r="C33">
        <v>7</v>
      </c>
      <c r="D33">
        <v>5</v>
      </c>
      <c r="E33">
        <v>5</v>
      </c>
      <c r="G33">
        <f t="shared" si="0"/>
        <v>87.5</v>
      </c>
      <c r="H33">
        <f t="shared" si="1"/>
        <v>62.5</v>
      </c>
      <c r="I33">
        <f t="shared" si="2"/>
        <v>62.5</v>
      </c>
      <c r="K33">
        <f t="shared" si="7"/>
        <v>100</v>
      </c>
      <c r="L33">
        <f>TTEST(H6:H14, H27:H35,2,2)</f>
        <v>5.5191900831506949E-2</v>
      </c>
    </row>
    <row r="34" spans="1:12" x14ac:dyDescent="0.2">
      <c r="A34" t="s">
        <v>48</v>
      </c>
      <c r="B34">
        <v>5</v>
      </c>
      <c r="C34">
        <v>5</v>
      </c>
      <c r="D34">
        <v>3</v>
      </c>
      <c r="E34">
        <v>3</v>
      </c>
      <c r="G34">
        <f t="shared" si="0"/>
        <v>100</v>
      </c>
      <c r="H34">
        <f t="shared" si="1"/>
        <v>60</v>
      </c>
      <c r="I34">
        <f t="shared" si="2"/>
        <v>60</v>
      </c>
      <c r="K34">
        <f t="shared" si="7"/>
        <v>100</v>
      </c>
    </row>
    <row r="35" spans="1:12" x14ac:dyDescent="0.2">
      <c r="A35" t="s">
        <v>49</v>
      </c>
      <c r="B35">
        <v>5</v>
      </c>
      <c r="C35">
        <v>4</v>
      </c>
      <c r="D35">
        <v>4</v>
      </c>
      <c r="E35">
        <v>4</v>
      </c>
      <c r="G35">
        <f t="shared" si="0"/>
        <v>80</v>
      </c>
      <c r="H35">
        <f t="shared" si="1"/>
        <v>80</v>
      </c>
      <c r="I35">
        <f t="shared" si="2"/>
        <v>80</v>
      </c>
      <c r="K35">
        <f t="shared" si="7"/>
        <v>100</v>
      </c>
    </row>
    <row r="36" spans="1:12" x14ac:dyDescent="0.2">
      <c r="B36">
        <f>SUM(B27:B35)</f>
        <v>70</v>
      </c>
      <c r="C36" s="5">
        <f t="shared" ref="C36:E36" si="8">SUM(C27:C35)</f>
        <v>65</v>
      </c>
      <c r="D36" s="5">
        <f t="shared" si="8"/>
        <v>42</v>
      </c>
      <c r="E36" s="5">
        <f t="shared" si="8"/>
        <v>41</v>
      </c>
      <c r="F36" s="5"/>
      <c r="G36" s="5">
        <f t="shared" si="0"/>
        <v>92.857142857142861</v>
      </c>
      <c r="H36" s="5">
        <f t="shared" si="1"/>
        <v>60</v>
      </c>
      <c r="I36" s="5">
        <f t="shared" si="2"/>
        <v>58.571428571428577</v>
      </c>
      <c r="K36">
        <f t="shared" si="7"/>
        <v>97.61904761904762</v>
      </c>
    </row>
    <row r="37" spans="1:12" x14ac:dyDescent="0.2">
      <c r="F37" t="s">
        <v>51</v>
      </c>
      <c r="G37">
        <f>AVERAGE(G27:G35)</f>
        <v>92.288359788359784</v>
      </c>
      <c r="H37">
        <f t="shared" ref="H37:I37" si="9">AVERAGE(H27:H35)</f>
        <v>59.722222222222221</v>
      </c>
      <c r="I37">
        <f t="shared" si="9"/>
        <v>58.13492063492064</v>
      </c>
      <c r="K37">
        <f>AVERAGE(K27:K35)</f>
        <v>97.222222222222229</v>
      </c>
    </row>
    <row r="38" spans="1:12" x14ac:dyDescent="0.2">
      <c r="F38" t="s">
        <v>17</v>
      </c>
      <c r="G38">
        <f>STDEVA(G27:G35)</f>
        <v>7.8948809123894517</v>
      </c>
      <c r="H38">
        <f t="shared" ref="H38:I38" si="10">STDEVA(H27:H35)</f>
        <v>10.336939791980898</v>
      </c>
      <c r="I38">
        <f t="shared" si="10"/>
        <v>11.778797874362123</v>
      </c>
      <c r="K38">
        <f>STDEVA(K27:K35)</f>
        <v>8.3333333333333339</v>
      </c>
    </row>
    <row r="41" spans="1:12" ht="20" x14ac:dyDescent="0.2">
      <c r="A41" s="16" t="s">
        <v>120</v>
      </c>
    </row>
    <row r="43" spans="1:12" x14ac:dyDescent="0.2">
      <c r="A43" t="s">
        <v>136</v>
      </c>
      <c r="B43" t="s">
        <v>126</v>
      </c>
    </row>
    <row r="44" spans="1:12" x14ac:dyDescent="0.2">
      <c r="A44" t="s">
        <v>121</v>
      </c>
      <c r="B44" t="s">
        <v>135</v>
      </c>
      <c r="C44" s="14"/>
      <c r="D44" s="14"/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8C9F-F84C-F747-BC8A-5B7748EB9797}">
  <dimension ref="A3:E73"/>
  <sheetViews>
    <sheetView zoomScale="91" zoomScaleNormal="91" workbookViewId="0">
      <selection activeCell="A53" sqref="A53:A54"/>
    </sheetView>
  </sheetViews>
  <sheetFormatPr baseColWidth="10" defaultRowHeight="16" x14ac:dyDescent="0.2"/>
  <cols>
    <col min="1" max="1" width="53.33203125" customWidth="1"/>
  </cols>
  <sheetData>
    <row r="3" spans="1:3" x14ac:dyDescent="0.2">
      <c r="A3" t="s">
        <v>27</v>
      </c>
    </row>
    <row r="4" spans="1:3" x14ac:dyDescent="0.2">
      <c r="A4" t="s">
        <v>81</v>
      </c>
      <c r="B4" t="s">
        <v>0</v>
      </c>
      <c r="C4" t="s">
        <v>79</v>
      </c>
    </row>
    <row r="6" spans="1:3" x14ac:dyDescent="0.2">
      <c r="A6" t="s">
        <v>80</v>
      </c>
      <c r="B6">
        <v>15</v>
      </c>
      <c r="C6">
        <v>2</v>
      </c>
    </row>
    <row r="7" spans="1:3" x14ac:dyDescent="0.2">
      <c r="A7" t="s">
        <v>80</v>
      </c>
      <c r="B7">
        <v>9</v>
      </c>
      <c r="C7">
        <v>1</v>
      </c>
    </row>
    <row r="8" spans="1:3" x14ac:dyDescent="0.2">
      <c r="A8" t="s">
        <v>82</v>
      </c>
      <c r="B8">
        <v>2</v>
      </c>
      <c r="C8">
        <v>0</v>
      </c>
    </row>
    <row r="9" spans="1:3" x14ac:dyDescent="0.2">
      <c r="A9" t="s">
        <v>83</v>
      </c>
      <c r="B9">
        <v>10</v>
      </c>
      <c r="C9">
        <v>1</v>
      </c>
    </row>
    <row r="10" spans="1:3" x14ac:dyDescent="0.2">
      <c r="A10" t="s">
        <v>84</v>
      </c>
      <c r="B10">
        <v>3</v>
      </c>
      <c r="C10">
        <v>0</v>
      </c>
    </row>
    <row r="11" spans="1:3" x14ac:dyDescent="0.2">
      <c r="A11" t="s">
        <v>92</v>
      </c>
      <c r="B11">
        <v>7</v>
      </c>
      <c r="C11">
        <v>1</v>
      </c>
    </row>
    <row r="12" spans="1:3" x14ac:dyDescent="0.2">
      <c r="A12" t="s">
        <v>92</v>
      </c>
      <c r="B12">
        <v>4</v>
      </c>
      <c r="C12">
        <v>1</v>
      </c>
    </row>
    <row r="13" spans="1:3" x14ac:dyDescent="0.2">
      <c r="A13" t="s">
        <v>93</v>
      </c>
      <c r="B13">
        <v>6</v>
      </c>
      <c r="C13">
        <v>1</v>
      </c>
    </row>
    <row r="14" spans="1:3" x14ac:dyDescent="0.2">
      <c r="A14" t="s">
        <v>94</v>
      </c>
      <c r="B14">
        <v>6</v>
      </c>
      <c r="C14">
        <v>0</v>
      </c>
    </row>
    <row r="15" spans="1:3" x14ac:dyDescent="0.2">
      <c r="A15" t="s">
        <v>95</v>
      </c>
      <c r="B15">
        <v>9</v>
      </c>
      <c r="C15">
        <v>0</v>
      </c>
    </row>
    <row r="16" spans="1:3" x14ac:dyDescent="0.2">
      <c r="A16" t="s">
        <v>96</v>
      </c>
      <c r="B16">
        <v>25</v>
      </c>
      <c r="C16">
        <v>3</v>
      </c>
    </row>
    <row r="17" spans="1:3" x14ac:dyDescent="0.2">
      <c r="A17" t="s">
        <v>96</v>
      </c>
      <c r="B17">
        <v>3</v>
      </c>
      <c r="C17">
        <v>0</v>
      </c>
    </row>
    <row r="18" spans="1:3" x14ac:dyDescent="0.2">
      <c r="A18" t="s">
        <v>96</v>
      </c>
      <c r="B18">
        <v>4</v>
      </c>
      <c r="C18">
        <v>2</v>
      </c>
    </row>
    <row r="19" spans="1:3" x14ac:dyDescent="0.2">
      <c r="A19" t="s">
        <v>97</v>
      </c>
      <c r="B19">
        <v>25</v>
      </c>
      <c r="C19">
        <v>4</v>
      </c>
    </row>
    <row r="20" spans="1:3" x14ac:dyDescent="0.2">
      <c r="A20" t="s">
        <v>97</v>
      </c>
      <c r="B20">
        <v>28</v>
      </c>
      <c r="C20">
        <v>4</v>
      </c>
    </row>
    <row r="21" spans="1:3" x14ac:dyDescent="0.2">
      <c r="A21" t="s">
        <v>97</v>
      </c>
      <c r="B21">
        <v>18</v>
      </c>
      <c r="C21">
        <v>3</v>
      </c>
    </row>
    <row r="22" spans="1:3" x14ac:dyDescent="0.2">
      <c r="A22" t="s">
        <v>98</v>
      </c>
      <c r="B22">
        <v>7</v>
      </c>
      <c r="C22">
        <v>1</v>
      </c>
    </row>
    <row r="23" spans="1:3" x14ac:dyDescent="0.2">
      <c r="A23" t="s">
        <v>98</v>
      </c>
      <c r="B23">
        <v>17</v>
      </c>
      <c r="C23">
        <v>2</v>
      </c>
    </row>
    <row r="24" spans="1:3" x14ac:dyDescent="0.2">
      <c r="A24" t="s">
        <v>99</v>
      </c>
      <c r="B24">
        <v>20</v>
      </c>
      <c r="C24">
        <v>2</v>
      </c>
    </row>
    <row r="25" spans="1:3" x14ac:dyDescent="0.2">
      <c r="A25" t="s">
        <v>99</v>
      </c>
      <c r="B25">
        <v>13</v>
      </c>
      <c r="C25">
        <v>2</v>
      </c>
    </row>
    <row r="26" spans="1:3" x14ac:dyDescent="0.2">
      <c r="A26" t="s">
        <v>99</v>
      </c>
      <c r="B26">
        <v>3</v>
      </c>
      <c r="C26">
        <v>0</v>
      </c>
    </row>
    <row r="27" spans="1:3" x14ac:dyDescent="0.2">
      <c r="A27" t="s">
        <v>99</v>
      </c>
      <c r="B27">
        <v>3</v>
      </c>
      <c r="C27">
        <v>0</v>
      </c>
    </row>
    <row r="28" spans="1:3" x14ac:dyDescent="0.2">
      <c r="A28" t="s">
        <v>99</v>
      </c>
      <c r="B28">
        <v>23</v>
      </c>
      <c r="C28">
        <v>6</v>
      </c>
    </row>
    <row r="35" spans="1:5" x14ac:dyDescent="0.2">
      <c r="B35" s="10">
        <f>SUM(B6:B32)</f>
        <v>260</v>
      </c>
      <c r="C35" s="11">
        <f>SUM(C6:C33)</f>
        <v>36</v>
      </c>
      <c r="E35" s="9">
        <f>(C35/B35)*100</f>
        <v>13.846153846153847</v>
      </c>
    </row>
    <row r="43" spans="1:5" x14ac:dyDescent="0.2">
      <c r="A43" t="s">
        <v>24</v>
      </c>
    </row>
    <row r="44" spans="1:5" x14ac:dyDescent="0.2">
      <c r="A44" t="s">
        <v>81</v>
      </c>
      <c r="B44" t="s">
        <v>0</v>
      </c>
      <c r="C44" t="s">
        <v>79</v>
      </c>
    </row>
    <row r="47" spans="1:5" x14ac:dyDescent="0.2">
      <c r="A47" t="s">
        <v>85</v>
      </c>
      <c r="B47">
        <v>9</v>
      </c>
      <c r="C47">
        <v>0</v>
      </c>
    </row>
    <row r="48" spans="1:5" x14ac:dyDescent="0.2">
      <c r="A48" t="s">
        <v>86</v>
      </c>
      <c r="B48">
        <v>8</v>
      </c>
      <c r="C48">
        <v>1</v>
      </c>
    </row>
    <row r="49" spans="1:3" x14ac:dyDescent="0.2">
      <c r="A49" t="s">
        <v>87</v>
      </c>
      <c r="B49">
        <v>9</v>
      </c>
      <c r="C49">
        <v>1</v>
      </c>
    </row>
    <row r="50" spans="1:3" x14ac:dyDescent="0.2">
      <c r="A50" t="s">
        <v>88</v>
      </c>
      <c r="B50">
        <v>12</v>
      </c>
      <c r="C50">
        <v>2</v>
      </c>
    </row>
    <row r="51" spans="1:3" x14ac:dyDescent="0.2">
      <c r="A51" t="s">
        <v>89</v>
      </c>
      <c r="B51">
        <v>10</v>
      </c>
      <c r="C51">
        <v>1</v>
      </c>
    </row>
    <row r="52" spans="1:3" x14ac:dyDescent="0.2">
      <c r="A52" t="s">
        <v>90</v>
      </c>
      <c r="B52">
        <v>6</v>
      </c>
      <c r="C52">
        <v>1</v>
      </c>
    </row>
    <row r="53" spans="1:3" x14ac:dyDescent="0.2">
      <c r="A53" t="s">
        <v>91</v>
      </c>
      <c r="B53">
        <v>6</v>
      </c>
      <c r="C53">
        <v>0</v>
      </c>
    </row>
    <row r="54" spans="1:3" x14ac:dyDescent="0.2">
      <c r="A54" t="s">
        <v>91</v>
      </c>
      <c r="B54">
        <v>11</v>
      </c>
      <c r="C54">
        <v>1</v>
      </c>
    </row>
    <row r="55" spans="1:3" x14ac:dyDescent="0.2">
      <c r="A55" t="s">
        <v>41</v>
      </c>
      <c r="B55">
        <v>8</v>
      </c>
      <c r="C55">
        <v>2</v>
      </c>
    </row>
    <row r="56" spans="1:3" x14ac:dyDescent="0.2">
      <c r="A56" t="s">
        <v>42</v>
      </c>
      <c r="B56">
        <v>9</v>
      </c>
      <c r="C56">
        <v>1</v>
      </c>
    </row>
    <row r="57" spans="1:3" x14ac:dyDescent="0.2">
      <c r="A57" t="s">
        <v>43</v>
      </c>
      <c r="B57">
        <v>10</v>
      </c>
      <c r="C57">
        <v>2</v>
      </c>
    </row>
    <row r="58" spans="1:3" x14ac:dyDescent="0.2">
      <c r="A58" t="s">
        <v>45</v>
      </c>
      <c r="B58">
        <v>11</v>
      </c>
      <c r="C58">
        <v>1</v>
      </c>
    </row>
    <row r="59" spans="1:3" x14ac:dyDescent="0.2">
      <c r="A59" t="s">
        <v>46</v>
      </c>
      <c r="B59">
        <v>6</v>
      </c>
      <c r="C59">
        <v>0</v>
      </c>
    </row>
    <row r="60" spans="1:3" x14ac:dyDescent="0.2">
      <c r="A60" t="s">
        <v>49</v>
      </c>
      <c r="B60">
        <v>8</v>
      </c>
      <c r="C60">
        <v>2</v>
      </c>
    </row>
    <row r="67" spans="1:5" x14ac:dyDescent="0.2">
      <c r="B67" s="10">
        <f>SUM(B47:B62)</f>
        <v>123</v>
      </c>
      <c r="C67" s="11">
        <f>SUM(C47:C62)</f>
        <v>15</v>
      </c>
      <c r="E67" s="9">
        <f>(C67/B67)*100</f>
        <v>12.195121951219512</v>
      </c>
    </row>
    <row r="70" spans="1:5" ht="20" x14ac:dyDescent="0.2">
      <c r="A70" s="16" t="s">
        <v>120</v>
      </c>
    </row>
    <row r="72" spans="1:5" x14ac:dyDescent="0.2">
      <c r="A72" t="s">
        <v>112</v>
      </c>
      <c r="B72" t="s">
        <v>126</v>
      </c>
    </row>
    <row r="73" spans="1:5" x14ac:dyDescent="0.2">
      <c r="A73" t="s">
        <v>121</v>
      </c>
      <c r="B73" t="s">
        <v>137</v>
      </c>
      <c r="C73" s="14"/>
      <c r="D73" s="14"/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F63E-D6E2-F14D-B79D-685A3D4CA33B}">
  <dimension ref="A2:P124"/>
  <sheetViews>
    <sheetView tabSelected="1" zoomScale="80" zoomScaleNormal="80" workbookViewId="0">
      <selection activeCell="M5" sqref="M5"/>
    </sheetView>
  </sheetViews>
  <sheetFormatPr baseColWidth="10" defaultRowHeight="16" x14ac:dyDescent="0.2"/>
  <sheetData>
    <row r="2" spans="1:16" x14ac:dyDescent="0.2">
      <c r="L2" s="6"/>
      <c r="M2" s="6"/>
      <c r="N2" s="6"/>
      <c r="O2" s="6"/>
      <c r="P2" s="6"/>
    </row>
    <row r="3" spans="1:16" x14ac:dyDescent="0.2">
      <c r="A3" t="s">
        <v>62</v>
      </c>
      <c r="I3" s="6"/>
      <c r="L3" s="6"/>
      <c r="M3" s="6"/>
      <c r="N3" s="6"/>
      <c r="O3" s="6"/>
      <c r="P3" s="6"/>
    </row>
    <row r="4" spans="1:16" x14ac:dyDescent="0.2">
      <c r="L4" s="6"/>
      <c r="M4" s="6"/>
      <c r="N4" s="6"/>
      <c r="O4" s="6"/>
      <c r="P4" s="6"/>
    </row>
    <row r="5" spans="1:16" x14ac:dyDescent="0.2">
      <c r="A5" s="3" t="s">
        <v>4</v>
      </c>
      <c r="L5" s="6"/>
      <c r="M5" s="6"/>
      <c r="N5" s="6"/>
      <c r="O5" s="6"/>
      <c r="P5" s="6"/>
    </row>
    <row r="6" spans="1:16" x14ac:dyDescent="0.2">
      <c r="F6" s="2"/>
      <c r="G6" s="2" t="s">
        <v>7</v>
      </c>
    </row>
    <row r="7" spans="1:16" x14ac:dyDescent="0.2">
      <c r="A7" t="s">
        <v>5</v>
      </c>
      <c r="B7" t="s">
        <v>0</v>
      </c>
      <c r="C7" t="s">
        <v>53</v>
      </c>
      <c r="F7" s="1" t="s">
        <v>0</v>
      </c>
      <c r="G7" s="1" t="s">
        <v>53</v>
      </c>
      <c r="H7" s="6"/>
    </row>
    <row r="10" spans="1:16" x14ac:dyDescent="0.2">
      <c r="A10" t="s">
        <v>40</v>
      </c>
      <c r="B10">
        <v>13</v>
      </c>
      <c r="C10">
        <v>0</v>
      </c>
      <c r="F10">
        <f>(C10/B10)*100</f>
        <v>0</v>
      </c>
      <c r="G10">
        <f>(C10/B10)*100</f>
        <v>0</v>
      </c>
    </row>
    <row r="11" spans="1:16" x14ac:dyDescent="0.2">
      <c r="A11" t="s">
        <v>40</v>
      </c>
      <c r="B11">
        <v>11</v>
      </c>
      <c r="C11">
        <v>0</v>
      </c>
      <c r="G11">
        <f>(C11/B11)*100</f>
        <v>0</v>
      </c>
    </row>
    <row r="12" spans="1:16" x14ac:dyDescent="0.2">
      <c r="A12" t="s">
        <v>54</v>
      </c>
      <c r="B12">
        <v>8</v>
      </c>
      <c r="C12">
        <v>0</v>
      </c>
      <c r="G12">
        <f>(C12/B12)*100</f>
        <v>0</v>
      </c>
    </row>
    <row r="13" spans="1:16" x14ac:dyDescent="0.2">
      <c r="A13" t="s">
        <v>55</v>
      </c>
      <c r="B13">
        <v>10</v>
      </c>
      <c r="C13">
        <v>0</v>
      </c>
      <c r="G13">
        <f>(C13/B13)*100</f>
        <v>0</v>
      </c>
    </row>
    <row r="14" spans="1:16" x14ac:dyDescent="0.2">
      <c r="A14" t="s">
        <v>56</v>
      </c>
      <c r="B14">
        <v>3</v>
      </c>
      <c r="C14">
        <v>0</v>
      </c>
      <c r="G14">
        <f>(C14/B14)*100</f>
        <v>0</v>
      </c>
    </row>
    <row r="15" spans="1:16" s="7" customFormat="1" x14ac:dyDescent="0.2">
      <c r="B15" s="7">
        <f>SUM(B10:B14)</f>
        <v>45</v>
      </c>
      <c r="G15" s="7">
        <f>(C15/B15)*100</f>
        <v>0</v>
      </c>
    </row>
    <row r="18" spans="1:15" x14ac:dyDescent="0.2">
      <c r="L18" s="6"/>
      <c r="M18" s="6"/>
      <c r="N18" s="6"/>
      <c r="O18" s="6"/>
    </row>
    <row r="19" spans="1:15" x14ac:dyDescent="0.2">
      <c r="A19" s="3" t="s">
        <v>61</v>
      </c>
      <c r="L19" s="6"/>
      <c r="M19" s="6"/>
      <c r="N19" s="6"/>
      <c r="O19" s="6"/>
    </row>
    <row r="20" spans="1:15" x14ac:dyDescent="0.2">
      <c r="A20" t="s">
        <v>57</v>
      </c>
      <c r="B20">
        <v>4</v>
      </c>
      <c r="C20">
        <v>0</v>
      </c>
      <c r="G20">
        <f>(C20/B20)*100</f>
        <v>0</v>
      </c>
      <c r="L20" s="6"/>
      <c r="M20" s="6"/>
      <c r="N20" s="6"/>
      <c r="O20" s="6"/>
    </row>
    <row r="21" spans="1:15" x14ac:dyDescent="0.2">
      <c r="A21" t="s">
        <v>58</v>
      </c>
      <c r="B21">
        <v>5</v>
      </c>
      <c r="C21">
        <v>0</v>
      </c>
      <c r="G21">
        <f>(C21/B21)*100</f>
        <v>0</v>
      </c>
      <c r="L21" s="6"/>
      <c r="M21" s="6"/>
      <c r="N21" s="6"/>
      <c r="O21" s="6"/>
    </row>
    <row r="22" spans="1:15" x14ac:dyDescent="0.2">
      <c r="A22" t="s">
        <v>58</v>
      </c>
      <c r="B22">
        <v>62</v>
      </c>
      <c r="C22">
        <v>0</v>
      </c>
      <c r="G22">
        <f>(C22/B22)*100</f>
        <v>0</v>
      </c>
      <c r="L22" s="6"/>
      <c r="M22" s="6"/>
      <c r="N22" s="6"/>
      <c r="O22" s="6"/>
    </row>
    <row r="23" spans="1:15" x14ac:dyDescent="0.2">
      <c r="A23" t="s">
        <v>59</v>
      </c>
      <c r="B23">
        <v>8</v>
      </c>
      <c r="C23">
        <v>0</v>
      </c>
      <c r="G23">
        <f>(C23/B23)*100</f>
        <v>0</v>
      </c>
      <c r="L23" s="6"/>
      <c r="M23" s="6"/>
      <c r="N23" s="6"/>
      <c r="O23" s="6"/>
    </row>
    <row r="24" spans="1:15" x14ac:dyDescent="0.2">
      <c r="A24" t="s">
        <v>60</v>
      </c>
      <c r="B24">
        <v>9</v>
      </c>
      <c r="C24">
        <v>0</v>
      </c>
      <c r="G24">
        <f>(C24/B24)*100</f>
        <v>0</v>
      </c>
      <c r="L24" s="6"/>
      <c r="M24" s="6"/>
      <c r="N24" s="6"/>
      <c r="O24" s="6"/>
    </row>
    <row r="25" spans="1:15" x14ac:dyDescent="0.2">
      <c r="B25">
        <v>44</v>
      </c>
      <c r="C25">
        <v>0</v>
      </c>
      <c r="G25">
        <f>(C25/B25)*100</f>
        <v>0</v>
      </c>
      <c r="L25" s="6"/>
      <c r="M25" s="6"/>
      <c r="N25" s="6"/>
      <c r="O25" s="6"/>
    </row>
    <row r="26" spans="1:15" x14ac:dyDescent="0.2">
      <c r="B26">
        <v>37</v>
      </c>
      <c r="C26">
        <v>0</v>
      </c>
      <c r="G26">
        <f>(C26/B26)*100</f>
        <v>0</v>
      </c>
    </row>
    <row r="27" spans="1:15" x14ac:dyDescent="0.2">
      <c r="B27">
        <v>43</v>
      </c>
      <c r="C27">
        <v>0</v>
      </c>
      <c r="G27">
        <f>(C27/B27)*100</f>
        <v>0</v>
      </c>
    </row>
    <row r="28" spans="1:15" s="7" customFormat="1" x14ac:dyDescent="0.2">
      <c r="B28" s="7">
        <f>SUM(B20:B27)</f>
        <v>212</v>
      </c>
      <c r="C28" s="7">
        <f t="shared" ref="C28" si="0">SUM(C20:C27)</f>
        <v>0</v>
      </c>
      <c r="G28" s="7">
        <f>(C28/B28)*100</f>
        <v>0</v>
      </c>
    </row>
    <row r="30" spans="1:15" x14ac:dyDescent="0.2">
      <c r="M30" s="8" t="s">
        <v>53</v>
      </c>
      <c r="N30" s="8"/>
      <c r="O30" s="8"/>
    </row>
    <row r="31" spans="1:15" x14ac:dyDescent="0.2">
      <c r="A31" t="s">
        <v>63</v>
      </c>
    </row>
    <row r="33" spans="1:14" x14ac:dyDescent="0.2">
      <c r="M33" t="s">
        <v>76</v>
      </c>
      <c r="N33" t="s">
        <v>77</v>
      </c>
    </row>
    <row r="34" spans="1:14" x14ac:dyDescent="0.2">
      <c r="A34" s="3" t="s">
        <v>15</v>
      </c>
      <c r="M34">
        <v>0</v>
      </c>
      <c r="N34">
        <v>0</v>
      </c>
    </row>
    <row r="35" spans="1:14" x14ac:dyDescent="0.2">
      <c r="F35" s="2"/>
      <c r="G35" s="2" t="s">
        <v>7</v>
      </c>
      <c r="M35">
        <v>100</v>
      </c>
      <c r="N35">
        <v>100</v>
      </c>
    </row>
    <row r="36" spans="1:14" x14ac:dyDescent="0.2">
      <c r="A36" t="s">
        <v>5</v>
      </c>
      <c r="B36" t="s">
        <v>0</v>
      </c>
      <c r="C36" t="s">
        <v>53</v>
      </c>
      <c r="F36" s="1" t="s">
        <v>0</v>
      </c>
      <c r="G36" s="1" t="s">
        <v>53</v>
      </c>
    </row>
    <row r="38" spans="1:14" x14ac:dyDescent="0.2">
      <c r="A38" t="s">
        <v>64</v>
      </c>
      <c r="B38">
        <v>3</v>
      </c>
      <c r="C38">
        <v>0</v>
      </c>
      <c r="G38">
        <f>(C38/B38)*100</f>
        <v>0</v>
      </c>
    </row>
    <row r="39" spans="1:14" x14ac:dyDescent="0.2">
      <c r="A39" t="s">
        <v>65</v>
      </c>
      <c r="B39">
        <v>23</v>
      </c>
      <c r="C39">
        <v>0</v>
      </c>
      <c r="G39">
        <f>(C39/B39)*100</f>
        <v>0</v>
      </c>
    </row>
    <row r="40" spans="1:14" x14ac:dyDescent="0.2">
      <c r="A40" t="s">
        <v>66</v>
      </c>
      <c r="B40">
        <v>5</v>
      </c>
      <c r="C40">
        <v>0</v>
      </c>
      <c r="G40">
        <f>(C40/B40)*100</f>
        <v>0</v>
      </c>
    </row>
    <row r="41" spans="1:14" x14ac:dyDescent="0.2">
      <c r="A41" t="s">
        <v>67</v>
      </c>
      <c r="B41">
        <v>8</v>
      </c>
      <c r="C41">
        <v>0</v>
      </c>
      <c r="G41">
        <f>(C41/B41)*100</f>
        <v>0</v>
      </c>
    </row>
    <row r="42" spans="1:14" x14ac:dyDescent="0.2">
      <c r="A42" t="s">
        <v>68</v>
      </c>
      <c r="B42">
        <v>21</v>
      </c>
      <c r="C42">
        <v>0</v>
      </c>
      <c r="G42">
        <f>(C42/B42)*100</f>
        <v>0</v>
      </c>
    </row>
    <row r="43" spans="1:14" x14ac:dyDescent="0.2">
      <c r="A43" t="s">
        <v>69</v>
      </c>
      <c r="B43">
        <v>7</v>
      </c>
      <c r="C43">
        <v>0</v>
      </c>
      <c r="G43">
        <f>(C43/B43)*100</f>
        <v>0</v>
      </c>
    </row>
    <row r="44" spans="1:14" s="7" customFormat="1" x14ac:dyDescent="0.2">
      <c r="B44" s="7">
        <f>SUM(B38:B43)</f>
        <v>67</v>
      </c>
      <c r="C44" s="7">
        <f t="shared" ref="C44" si="1">SUM(C38:C43)</f>
        <v>0</v>
      </c>
      <c r="G44" s="7">
        <f>(C44/B44)*100</f>
        <v>0</v>
      </c>
    </row>
    <row r="46" spans="1:14" x14ac:dyDescent="0.2">
      <c r="M46" s="8" t="s">
        <v>30</v>
      </c>
      <c r="N46" s="8"/>
    </row>
    <row r="48" spans="1:14" x14ac:dyDescent="0.2">
      <c r="A48" s="3" t="s">
        <v>70</v>
      </c>
      <c r="M48" t="s">
        <v>76</v>
      </c>
      <c r="N48" t="s">
        <v>77</v>
      </c>
    </row>
    <row r="49" spans="1:14" x14ac:dyDescent="0.2">
      <c r="F49" s="2"/>
      <c r="G49" s="2" t="s">
        <v>7</v>
      </c>
    </row>
    <row r="50" spans="1:14" x14ac:dyDescent="0.2">
      <c r="A50" t="s">
        <v>5</v>
      </c>
      <c r="B50" t="s">
        <v>0</v>
      </c>
      <c r="C50" t="s">
        <v>53</v>
      </c>
      <c r="F50" s="1" t="s">
        <v>0</v>
      </c>
      <c r="G50" s="1" t="s">
        <v>53</v>
      </c>
      <c r="L50" t="s">
        <v>51</v>
      </c>
      <c r="M50">
        <v>91.006099020804911</v>
      </c>
      <c r="N50">
        <v>92.288359788359784</v>
      </c>
    </row>
    <row r="51" spans="1:14" x14ac:dyDescent="0.2">
      <c r="L51" t="s">
        <v>78</v>
      </c>
      <c r="M51">
        <f>(100-M50)</f>
        <v>8.9939009791950895</v>
      </c>
      <c r="N51">
        <f>(100-N50)</f>
        <v>7.7116402116402156</v>
      </c>
    </row>
    <row r="52" spans="1:14" x14ac:dyDescent="0.2">
      <c r="A52" t="s">
        <v>71</v>
      </c>
      <c r="B52">
        <v>7</v>
      </c>
      <c r="C52">
        <v>0</v>
      </c>
      <c r="G52">
        <f>(C52/B52)*100</f>
        <v>0</v>
      </c>
      <c r="L52" t="s">
        <v>17</v>
      </c>
      <c r="M52">
        <v>7.0410578762155671</v>
      </c>
      <c r="N52">
        <v>7.8948809123894517</v>
      </c>
    </row>
    <row r="53" spans="1:14" x14ac:dyDescent="0.2">
      <c r="A53" t="s">
        <v>72</v>
      </c>
      <c r="B53">
        <v>3</v>
      </c>
      <c r="C53">
        <v>0</v>
      </c>
      <c r="G53">
        <f>(C53/B53)*100</f>
        <v>0</v>
      </c>
    </row>
    <row r="54" spans="1:14" x14ac:dyDescent="0.2">
      <c r="A54" t="s">
        <v>73</v>
      </c>
      <c r="B54">
        <v>3</v>
      </c>
      <c r="C54">
        <v>0</v>
      </c>
      <c r="G54">
        <f>(C54/B54)*100</f>
        <v>0</v>
      </c>
    </row>
    <row r="55" spans="1:14" x14ac:dyDescent="0.2">
      <c r="A55" t="s">
        <v>74</v>
      </c>
      <c r="B55">
        <v>3</v>
      </c>
      <c r="C55">
        <v>0</v>
      </c>
      <c r="G55">
        <f>(C55/B55)*100</f>
        <v>0</v>
      </c>
    </row>
    <row r="56" spans="1:14" x14ac:dyDescent="0.2">
      <c r="A56" t="s">
        <v>75</v>
      </c>
      <c r="B56">
        <v>6</v>
      </c>
      <c r="C56">
        <v>0</v>
      </c>
      <c r="G56">
        <f>(C56/B56)*100</f>
        <v>0</v>
      </c>
    </row>
    <row r="57" spans="1:14" s="7" customFormat="1" x14ac:dyDescent="0.2">
      <c r="B57" s="7">
        <f>SUM(B52:B56)</f>
        <v>22</v>
      </c>
      <c r="C57" s="7">
        <f>SUM(C52:C56)</f>
        <v>0</v>
      </c>
      <c r="G57" s="7">
        <f>(C57/B57)*100</f>
        <v>0</v>
      </c>
    </row>
    <row r="61" spans="1:14" x14ac:dyDescent="0.2">
      <c r="M61" s="8" t="s">
        <v>1</v>
      </c>
      <c r="N61" s="8"/>
    </row>
    <row r="63" spans="1:14" x14ac:dyDescent="0.2">
      <c r="L63" t="s">
        <v>51</v>
      </c>
      <c r="M63">
        <v>46.699196772726182</v>
      </c>
      <c r="N63">
        <v>59.722222222222221</v>
      </c>
    </row>
    <row r="64" spans="1:14" x14ac:dyDescent="0.2">
      <c r="L64" t="s">
        <v>78</v>
      </c>
      <c r="M64">
        <f>(100-M63)</f>
        <v>53.300803227273818</v>
      </c>
      <c r="N64">
        <f>(100-N63)</f>
        <v>40.277777777777779</v>
      </c>
    </row>
    <row r="65" spans="1:14" x14ac:dyDescent="0.2">
      <c r="L65" t="s">
        <v>17</v>
      </c>
      <c r="M65">
        <v>15.811993647308077</v>
      </c>
      <c r="N65">
        <v>10.336939791980898</v>
      </c>
    </row>
    <row r="73" spans="1:14" x14ac:dyDescent="0.2">
      <c r="A73" t="s">
        <v>100</v>
      </c>
    </row>
    <row r="77" spans="1:14" x14ac:dyDescent="0.2">
      <c r="B77" t="s">
        <v>101</v>
      </c>
      <c r="C77" t="s">
        <v>102</v>
      </c>
    </row>
    <row r="78" spans="1:14" x14ac:dyDescent="0.2">
      <c r="B78">
        <v>13.8</v>
      </c>
      <c r="C78">
        <v>12.19</v>
      </c>
    </row>
    <row r="79" spans="1:14" x14ac:dyDescent="0.2">
      <c r="B79">
        <f>100-B78</f>
        <v>86.2</v>
      </c>
      <c r="C79">
        <f>100-C78</f>
        <v>87.81</v>
      </c>
    </row>
    <row r="104" spans="1:3" x14ac:dyDescent="0.2">
      <c r="A104" t="s">
        <v>103</v>
      </c>
    </row>
    <row r="107" spans="1:3" x14ac:dyDescent="0.2">
      <c r="A107" t="s">
        <v>104</v>
      </c>
    </row>
    <row r="108" spans="1:3" x14ac:dyDescent="0.2">
      <c r="A108" t="s">
        <v>77</v>
      </c>
      <c r="B108" t="s">
        <v>76</v>
      </c>
    </row>
    <row r="109" spans="1:3" x14ac:dyDescent="0.2">
      <c r="A109">
        <v>57.261879882569531</v>
      </c>
      <c r="B109">
        <v>66.605546433132631</v>
      </c>
      <c r="C109" t="s">
        <v>51</v>
      </c>
    </row>
    <row r="110" spans="1:3" x14ac:dyDescent="0.2">
      <c r="A110">
        <f>100-A109</f>
        <v>42.738120117430469</v>
      </c>
      <c r="B110">
        <f>100-B109</f>
        <v>33.394453566867369</v>
      </c>
    </row>
    <row r="111" spans="1:3" x14ac:dyDescent="0.2">
      <c r="A111">
        <v>17.11049629320274</v>
      </c>
      <c r="B111">
        <v>14.687695369303338</v>
      </c>
      <c r="C111" t="s">
        <v>105</v>
      </c>
    </row>
    <row r="112" spans="1:3" x14ac:dyDescent="0.2">
      <c r="A112">
        <v>5.4108140182388889</v>
      </c>
      <c r="B112">
        <v>5.9962265253720854</v>
      </c>
      <c r="C112" t="s">
        <v>106</v>
      </c>
    </row>
    <row r="119" spans="1:3" x14ac:dyDescent="0.2">
      <c r="A119" t="s">
        <v>107</v>
      </c>
    </row>
    <row r="120" spans="1:3" x14ac:dyDescent="0.2">
      <c r="A120" t="s">
        <v>77</v>
      </c>
      <c r="B120" t="s">
        <v>76</v>
      </c>
    </row>
    <row r="121" spans="1:3" x14ac:dyDescent="0.2">
      <c r="A121">
        <v>60.307840307840308</v>
      </c>
      <c r="B121">
        <v>64.774799728023581</v>
      </c>
      <c r="C121" t="s">
        <v>51</v>
      </c>
    </row>
    <row r="122" spans="1:3" x14ac:dyDescent="0.2">
      <c r="A122">
        <v>8.0960854462717702</v>
      </c>
      <c r="B122">
        <v>19.407931421028398</v>
      </c>
    </row>
    <row r="123" spans="1:3" x14ac:dyDescent="0.2">
      <c r="A123">
        <v>2.8623984600622423</v>
      </c>
      <c r="B123">
        <v>5.6025872151722709</v>
      </c>
      <c r="C123" t="s">
        <v>105</v>
      </c>
    </row>
    <row r="124" spans="1:3" x14ac:dyDescent="0.2">
      <c r="C124" t="s">
        <v>106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Brn2_ISL1</vt:lpstr>
      <vt:lpstr>NAV1.7</vt:lpstr>
      <vt:lpstr>Cux1_Brn2</vt:lpstr>
      <vt:lpstr>peripherin</vt:lpstr>
      <vt:lpstr>Tbr1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elena_taverna@eva.mpg.de</dc:creator>
  <cp:lastModifiedBy>Maria Schörnig</cp:lastModifiedBy>
  <dcterms:created xsi:type="dcterms:W3CDTF">2020-09-22T07:18:15Z</dcterms:created>
  <dcterms:modified xsi:type="dcterms:W3CDTF">2021-01-13T15:57:55Z</dcterms:modified>
</cp:coreProperties>
</file>