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jeannette/Desktop/ForElife/SourceData/"/>
    </mc:Choice>
  </mc:AlternateContent>
  <bookViews>
    <workbookView xWindow="1000" yWindow="460" windowWidth="27800" windowHeight="17540" tabRatio="500"/>
  </bookViews>
  <sheets>
    <sheet name="Summary" sheetId="1" r:id="rId1"/>
    <sheet name="5-24-19" sheetId="4" r:id="rId2"/>
    <sheet name="5-25-19" sheetId="5" r:id="rId3"/>
    <sheet name="6-7-19" sheetId="6" r:id="rId4"/>
    <sheet name="7-9-19" sheetId="7" r:id="rId5"/>
    <sheet name="7-12-19" sheetId="8" r:id="rId6"/>
    <sheet name="7-13-19" sheetId="9" r:id="rId7"/>
    <sheet name="8-30-19" sheetId="13" r:id="rId8"/>
    <sheet name="9-13-19" sheetId="14" r:id="rId9"/>
    <sheet name="12-27-19" sheetId="10" r:id="rId10"/>
    <sheet name="12-28-19" sheetId="11" r:id="rId11"/>
    <sheet name="12-31-19" sheetId="12" r:id="rId1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0" i="10" l="1"/>
  <c r="D30" i="10"/>
  <c r="E30" i="10"/>
  <c r="F30" i="10"/>
  <c r="G30" i="10"/>
  <c r="B30" i="10"/>
  <c r="B25" i="14"/>
  <c r="C25" i="14"/>
  <c r="D25" i="14"/>
  <c r="E25" i="14"/>
  <c r="F25" i="14"/>
  <c r="C26" i="14"/>
  <c r="D26" i="14"/>
  <c r="E26" i="14"/>
  <c r="F26" i="14"/>
  <c r="C27" i="14"/>
  <c r="D27" i="14"/>
  <c r="E27" i="14"/>
  <c r="F27" i="14"/>
  <c r="B26" i="14"/>
  <c r="B27" i="14"/>
  <c r="C27" i="13"/>
  <c r="D27" i="13"/>
  <c r="E27" i="13"/>
  <c r="F27" i="13"/>
  <c r="C28" i="13"/>
  <c r="D28" i="13"/>
  <c r="E28" i="13"/>
  <c r="F28" i="13"/>
  <c r="C29" i="13"/>
  <c r="D29" i="13"/>
  <c r="E29" i="13"/>
  <c r="F29" i="13"/>
  <c r="B29" i="13"/>
  <c r="B27" i="13"/>
  <c r="B28" i="13"/>
  <c r="K28" i="4"/>
  <c r="C28" i="12"/>
  <c r="D28" i="12"/>
  <c r="E28" i="12"/>
  <c r="F28" i="12"/>
  <c r="G28" i="12"/>
  <c r="C29" i="12"/>
  <c r="D29" i="12"/>
  <c r="E29" i="12"/>
  <c r="F29" i="12"/>
  <c r="G29" i="12"/>
  <c r="C30" i="12"/>
  <c r="D30" i="12"/>
  <c r="E30" i="12"/>
  <c r="F30" i="12"/>
  <c r="G30" i="12"/>
  <c r="B28" i="12"/>
  <c r="B29" i="12"/>
  <c r="B30" i="12"/>
  <c r="C28" i="11"/>
  <c r="D28" i="11"/>
  <c r="E28" i="11"/>
  <c r="F28" i="11"/>
  <c r="G28" i="11"/>
  <c r="C29" i="11"/>
  <c r="D29" i="11"/>
  <c r="E29" i="11"/>
  <c r="F29" i="11"/>
  <c r="G29" i="11"/>
  <c r="C30" i="11"/>
  <c r="D30" i="11"/>
  <c r="E30" i="11"/>
  <c r="F30" i="11"/>
  <c r="G30" i="11"/>
  <c r="B28" i="11"/>
  <c r="B29" i="11"/>
  <c r="B30" i="11"/>
  <c r="C28" i="10"/>
  <c r="D28" i="10"/>
  <c r="E28" i="10"/>
  <c r="F28" i="10"/>
  <c r="G28" i="10"/>
  <c r="C29" i="10"/>
  <c r="D29" i="10"/>
  <c r="E29" i="10"/>
  <c r="F29" i="10"/>
  <c r="G29" i="10"/>
  <c r="B28" i="10"/>
  <c r="B29" i="10"/>
  <c r="C25" i="9"/>
  <c r="D25" i="9"/>
  <c r="E25" i="9"/>
  <c r="F25" i="9"/>
  <c r="G25" i="9"/>
  <c r="H25" i="9"/>
  <c r="I25" i="9"/>
  <c r="C26" i="9"/>
  <c r="D26" i="9"/>
  <c r="E26" i="9"/>
  <c r="F26" i="9"/>
  <c r="G26" i="9"/>
  <c r="H26" i="9"/>
  <c r="I26" i="9"/>
  <c r="C27" i="9"/>
  <c r="D27" i="9"/>
  <c r="E27" i="9"/>
  <c r="F27" i="9"/>
  <c r="G27" i="9"/>
  <c r="H27" i="9"/>
  <c r="I27" i="9"/>
  <c r="B27" i="9"/>
  <c r="B25" i="9"/>
  <c r="B26" i="9"/>
  <c r="C26" i="8"/>
  <c r="D26" i="8"/>
  <c r="E26" i="8"/>
  <c r="F26" i="8"/>
  <c r="G26" i="8"/>
  <c r="H26" i="8"/>
  <c r="I26" i="8"/>
  <c r="C27" i="8"/>
  <c r="D27" i="8"/>
  <c r="E27" i="8"/>
  <c r="F27" i="8"/>
  <c r="G27" i="8"/>
  <c r="H27" i="8"/>
  <c r="I27" i="8"/>
  <c r="C28" i="8"/>
  <c r="D28" i="8"/>
  <c r="E28" i="8"/>
  <c r="F28" i="8"/>
  <c r="G28" i="8"/>
  <c r="H28" i="8"/>
  <c r="I28" i="8"/>
  <c r="B28" i="8"/>
  <c r="B26" i="8"/>
  <c r="B27" i="8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C27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C28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B28" i="7"/>
  <c r="B26" i="7"/>
  <c r="B27" i="7"/>
  <c r="C22" i="6"/>
  <c r="D22" i="6"/>
  <c r="E22" i="6"/>
  <c r="F22" i="6"/>
  <c r="C23" i="6"/>
  <c r="D23" i="6"/>
  <c r="E23" i="6"/>
  <c r="F23" i="6"/>
  <c r="C24" i="6"/>
  <c r="D24" i="6"/>
  <c r="E24" i="6"/>
  <c r="F24" i="6"/>
  <c r="B22" i="6"/>
  <c r="B23" i="6"/>
  <c r="B24" i="6"/>
  <c r="C28" i="5"/>
  <c r="D28" i="5"/>
  <c r="E28" i="5"/>
  <c r="F28" i="5"/>
  <c r="G28" i="5"/>
  <c r="H28" i="5"/>
  <c r="I28" i="5"/>
  <c r="J28" i="5"/>
  <c r="K28" i="5"/>
  <c r="C29" i="5"/>
  <c r="D29" i="5"/>
  <c r="E29" i="5"/>
  <c r="F29" i="5"/>
  <c r="G29" i="5"/>
  <c r="H29" i="5"/>
  <c r="I29" i="5"/>
  <c r="J29" i="5"/>
  <c r="K29" i="5"/>
  <c r="C30" i="5"/>
  <c r="D30" i="5"/>
  <c r="E30" i="5"/>
  <c r="F30" i="5"/>
  <c r="G30" i="5"/>
  <c r="H30" i="5"/>
  <c r="I30" i="5"/>
  <c r="J30" i="5"/>
  <c r="K30" i="5"/>
  <c r="B28" i="5"/>
  <c r="B29" i="5"/>
  <c r="B30" i="5"/>
  <c r="C28" i="4"/>
  <c r="D28" i="4"/>
  <c r="F28" i="4"/>
  <c r="G28" i="4"/>
  <c r="H28" i="4"/>
  <c r="I28" i="4"/>
  <c r="J28" i="4"/>
  <c r="E28" i="4"/>
  <c r="C29" i="4"/>
  <c r="D29" i="4"/>
  <c r="F29" i="4"/>
  <c r="G29" i="4"/>
  <c r="H29" i="4"/>
  <c r="I29" i="4"/>
  <c r="J29" i="4"/>
  <c r="K29" i="4"/>
  <c r="E29" i="4"/>
  <c r="C30" i="4"/>
  <c r="D30" i="4"/>
  <c r="F30" i="4"/>
  <c r="G30" i="4"/>
  <c r="H30" i="4"/>
  <c r="I30" i="4"/>
  <c r="J30" i="4"/>
  <c r="K30" i="4"/>
  <c r="E30" i="4"/>
  <c r="B28" i="4"/>
  <c r="B29" i="4"/>
  <c r="B30" i="4"/>
</calcChain>
</file>

<file path=xl/sharedStrings.xml><?xml version="1.0" encoding="utf-8"?>
<sst xmlns="http://schemas.openxmlformats.org/spreadsheetml/2006/main" count="1003" uniqueCount="363">
  <si>
    <t>WT</t>
  </si>
  <si>
    <t>G330E</t>
  </si>
  <si>
    <t>A331E</t>
  </si>
  <si>
    <t>R332E</t>
  </si>
  <si>
    <t>R332P</t>
  </si>
  <si>
    <t>G333Y</t>
  </si>
  <si>
    <t>G333D</t>
  </si>
  <si>
    <t>T334D</t>
  </si>
  <si>
    <t>R335A</t>
  </si>
  <si>
    <t>R335E</t>
  </si>
  <si>
    <t>Y336E</t>
  </si>
  <si>
    <t>Q337D</t>
  </si>
  <si>
    <t>Q337N</t>
  </si>
  <si>
    <t>T338E</t>
  </si>
  <si>
    <t>F339E</t>
  </si>
  <si>
    <t>V340E</t>
  </si>
  <si>
    <t>V340H</t>
  </si>
  <si>
    <t>V340stop</t>
  </si>
  <si>
    <t>Human TRIM5 variant</t>
  </si>
  <si>
    <t>HIV-1 Fold Restriction</t>
  </si>
  <si>
    <t>Raw data</t>
  </si>
  <si>
    <t>Viral Dose (ul)</t>
  </si>
  <si>
    <t>Human WT</t>
  </si>
  <si>
    <t>97.8*</t>
  </si>
  <si>
    <t>95*</t>
  </si>
  <si>
    <t>96*</t>
  </si>
  <si>
    <t>96.9*</t>
  </si>
  <si>
    <t>86.3*</t>
  </si>
  <si>
    <t>92.7*</t>
  </si>
  <si>
    <t>0.12*</t>
  </si>
  <si>
    <t>0.14*</t>
  </si>
  <si>
    <t>0.36*</t>
  </si>
  <si>
    <t>0.18*</t>
  </si>
  <si>
    <t>0.29*</t>
  </si>
  <si>
    <t>0*</t>
  </si>
  <si>
    <t>0.41*</t>
  </si>
  <si>
    <t>0.062*</t>
  </si>
  <si>
    <t>0.16*</t>
  </si>
  <si>
    <t>0.64*</t>
  </si>
  <si>
    <t>0.065*</t>
  </si>
  <si>
    <t>0.26*</t>
  </si>
  <si>
    <t>0.23*</t>
  </si>
  <si>
    <t>0.068*</t>
  </si>
  <si>
    <t>0.3*</t>
  </si>
  <si>
    <t>0.016*</t>
  </si>
  <si>
    <t>Log-transformed data</t>
  </si>
  <si>
    <t>Linear regression</t>
  </si>
  <si>
    <t>Best-fit values</t>
  </si>
  <si>
    <t>Slope</t>
  </si>
  <si>
    <t>Y-intercept</t>
  </si>
  <si>
    <t>fold inhibition</t>
  </si>
  <si>
    <t>log(x) for log(y) = 1</t>
  </si>
  <si>
    <t>x when y = 10</t>
  </si>
  <si>
    <t>Empty</t>
  </si>
  <si>
    <t>88*</t>
  </si>
  <si>
    <t>57.5*</t>
  </si>
  <si>
    <t>60.2*</t>
  </si>
  <si>
    <t>76.6*</t>
  </si>
  <si>
    <t>76*</t>
  </si>
  <si>
    <t>52.5*</t>
  </si>
  <si>
    <t>54.4*</t>
  </si>
  <si>
    <t>87.7*</t>
  </si>
  <si>
    <t>87.4*</t>
  </si>
  <si>
    <t>68.5*</t>
  </si>
  <si>
    <t>68*</t>
  </si>
  <si>
    <t>82.1*</t>
  </si>
  <si>
    <t>81.9*</t>
  </si>
  <si>
    <t>53.1*</t>
  </si>
  <si>
    <t>54.1*</t>
  </si>
  <si>
    <t>95.9*</t>
  </si>
  <si>
    <t>96.7*</t>
  </si>
  <si>
    <t>98.2*</t>
  </si>
  <si>
    <t>98.4*</t>
  </si>
  <si>
    <t>72.1*</t>
  </si>
  <si>
    <t>61.1*</t>
  </si>
  <si>
    <t>70.9*</t>
  </si>
  <si>
    <t>74.1*</t>
  </si>
  <si>
    <t>86.6*</t>
  </si>
  <si>
    <t>79.1*</t>
  </si>
  <si>
    <t>93.6*</t>
  </si>
  <si>
    <t>92.8*</t>
  </si>
  <si>
    <t>93.4*</t>
  </si>
  <si>
    <t>87*</t>
  </si>
  <si>
    <t>81.5*</t>
  </si>
  <si>
    <t>78*</t>
  </si>
  <si>
    <t>76.4*</t>
  </si>
  <si>
    <t>77.1*</t>
  </si>
  <si>
    <t>57.6*</t>
  </si>
  <si>
    <t>59*</t>
  </si>
  <si>
    <t>79.9*</t>
  </si>
  <si>
    <t>74.8*</t>
  </si>
  <si>
    <t>60.3*</t>
  </si>
  <si>
    <t>70*</t>
  </si>
  <si>
    <t>67.8*</t>
  </si>
  <si>
    <t>62.9*</t>
  </si>
  <si>
    <t>0.73*</t>
  </si>
  <si>
    <t>47.5*</t>
  </si>
  <si>
    <t>0.21*</t>
  </si>
  <si>
    <t>0.37*</t>
  </si>
  <si>
    <t>0.63*</t>
  </si>
  <si>
    <t>0.57*</t>
  </si>
  <si>
    <t>0.13*</t>
  </si>
  <si>
    <t>0.17*</t>
  </si>
  <si>
    <t>0.45*</t>
  </si>
  <si>
    <t>0.34*</t>
  </si>
  <si>
    <t>0.55*</t>
  </si>
  <si>
    <t>0.072*</t>
  </si>
  <si>
    <t>0.15*</t>
  </si>
  <si>
    <t>50.5*</t>
  </si>
  <si>
    <t>56.6*</t>
  </si>
  <si>
    <t>62.7*</t>
  </si>
  <si>
    <t>43.3*</t>
  </si>
  <si>
    <t>41.2*</t>
  </si>
  <si>
    <t>75.6*</t>
  </si>
  <si>
    <t>83.6*</t>
  </si>
  <si>
    <t>66*</t>
  </si>
  <si>
    <t>67.4*</t>
  </si>
  <si>
    <t>48.6*</t>
  </si>
  <si>
    <t>68.1*</t>
  </si>
  <si>
    <t>73.3*</t>
  </si>
  <si>
    <t>79.3*</t>
  </si>
  <si>
    <t>78.2*</t>
  </si>
  <si>
    <t>94.8*</t>
  </si>
  <si>
    <t>93.9*</t>
  </si>
  <si>
    <t>75.1*</t>
  </si>
  <si>
    <t>61.8*</t>
  </si>
  <si>
    <t>65.2*</t>
  </si>
  <si>
    <t>39.4*</t>
  </si>
  <si>
    <t>23.8*</t>
  </si>
  <si>
    <t>55.5*</t>
  </si>
  <si>
    <t>96.3*</t>
  </si>
  <si>
    <t>65*</t>
  </si>
  <si>
    <t>77*</t>
  </si>
  <si>
    <t>72.6*</t>
  </si>
  <si>
    <t>89.6*</t>
  </si>
  <si>
    <t>79.32*</t>
  </si>
  <si>
    <t>73.1*</t>
  </si>
  <si>
    <t>68.7*</t>
  </si>
  <si>
    <t>72.5*</t>
  </si>
  <si>
    <t>65.1*</t>
  </si>
  <si>
    <t>61.2*</t>
  </si>
  <si>
    <t>0.48*</t>
  </si>
  <si>
    <t>0.44*</t>
  </si>
  <si>
    <t>0.51*</t>
  </si>
  <si>
    <t>0.47*</t>
  </si>
  <si>
    <t>1.17*</t>
  </si>
  <si>
    <t>0.33*</t>
  </si>
  <si>
    <t>1.58*</t>
  </si>
  <si>
    <t>1.76*</t>
  </si>
  <si>
    <t>3.49*</t>
  </si>
  <si>
    <t>4.35*</t>
  </si>
  <si>
    <t>0.65*</t>
  </si>
  <si>
    <t>0.19*</t>
  </si>
  <si>
    <t>0.39*</t>
  </si>
  <si>
    <t>0.057*</t>
  </si>
  <si>
    <t>0.1*</t>
  </si>
  <si>
    <t>1.35*</t>
  </si>
  <si>
    <t>0.56*</t>
  </si>
  <si>
    <t>0.4*</t>
  </si>
  <si>
    <t>0.32*</t>
  </si>
  <si>
    <t>0.2*</t>
  </si>
  <si>
    <t>0.27*</t>
  </si>
  <si>
    <t>0.31*</t>
  </si>
  <si>
    <t>0.38*</t>
  </si>
  <si>
    <t>0.42*</t>
  </si>
  <si>
    <t>0.28*</t>
  </si>
  <si>
    <t>0.22*</t>
  </si>
  <si>
    <t>0.35*</t>
  </si>
  <si>
    <t>1.19*</t>
  </si>
  <si>
    <t>0.9*</t>
  </si>
  <si>
    <t>0.11*</t>
  </si>
  <si>
    <t>0.25*</t>
  </si>
  <si>
    <t>0.24*</t>
  </si>
  <si>
    <t>1.84*</t>
  </si>
  <si>
    <t>Viral dose (uL)</t>
  </si>
  <si>
    <t>T334E</t>
  </si>
  <si>
    <t>66.1*</t>
  </si>
  <si>
    <t>49.7*</t>
  </si>
  <si>
    <t>51.9*</t>
  </si>
  <si>
    <t>76.7*</t>
  </si>
  <si>
    <t>8.94*</t>
  </si>
  <si>
    <t>2.38*</t>
  </si>
  <si>
    <t>71.2*</t>
  </si>
  <si>
    <t>13.1*</t>
  </si>
  <si>
    <t>0.083*</t>
  </si>
  <si>
    <t>0.039*</t>
  </si>
  <si>
    <t>0.042*</t>
  </si>
  <si>
    <t>0.041*</t>
  </si>
  <si>
    <t>0.081*</t>
  </si>
  <si>
    <t>0.045*</t>
  </si>
  <si>
    <t>0.056*</t>
  </si>
  <si>
    <t>0.054*</t>
  </si>
  <si>
    <t>0.028*</t>
  </si>
  <si>
    <t>0.014*</t>
  </si>
  <si>
    <t>0.015*</t>
  </si>
  <si>
    <t>0.059*</t>
  </si>
  <si>
    <t>0.055*</t>
  </si>
  <si>
    <t>0.052*</t>
  </si>
  <si>
    <t>0.013*</t>
  </si>
  <si>
    <t>0.04*</t>
  </si>
  <si>
    <t>0.075*</t>
  </si>
  <si>
    <t>0.03*</t>
  </si>
  <si>
    <t>0.026*</t>
  </si>
  <si>
    <t>0.029*</t>
  </si>
  <si>
    <t>0.066*</t>
  </si>
  <si>
    <t>0.043*</t>
  </si>
  <si>
    <t>0.05*</t>
  </si>
  <si>
    <t>0.031*</t>
  </si>
  <si>
    <t>0.061*</t>
  </si>
  <si>
    <t>0.034*</t>
  </si>
  <si>
    <t>0.036*</t>
  </si>
  <si>
    <t>0.063*</t>
  </si>
  <si>
    <t>0.017*</t>
  </si>
  <si>
    <t>0.032*</t>
  </si>
  <si>
    <t>V340 Stop</t>
  </si>
  <si>
    <t>91.6*</t>
  </si>
  <si>
    <t>91.5*</t>
  </si>
  <si>
    <t>91.3*</t>
  </si>
  <si>
    <t>93.8*</t>
  </si>
  <si>
    <t>78.1*</t>
  </si>
  <si>
    <t>86.7*</t>
  </si>
  <si>
    <t>74*</t>
  </si>
  <si>
    <t>64.5*</t>
  </si>
  <si>
    <t>66.6*</t>
  </si>
  <si>
    <t>58.3*</t>
  </si>
  <si>
    <t>0.038*</t>
  </si>
  <si>
    <t>0.012*</t>
  </si>
  <si>
    <t>0.049*</t>
  </si>
  <si>
    <t>0.051*</t>
  </si>
  <si>
    <t>0.077*</t>
  </si>
  <si>
    <t>0.067*</t>
  </si>
  <si>
    <t>0.025*</t>
  </si>
  <si>
    <t>0.037*</t>
  </si>
  <si>
    <t>0.053*</t>
  </si>
  <si>
    <t>77.8*</t>
  </si>
  <si>
    <t>81.1*</t>
  </si>
  <si>
    <t>66.8*</t>
  </si>
  <si>
    <t>75.3*</t>
  </si>
  <si>
    <t>55.6*</t>
  </si>
  <si>
    <t>62.3*</t>
  </si>
  <si>
    <t>0.08*</t>
  </si>
  <si>
    <t>0.087*</t>
  </si>
  <si>
    <t>0.43*</t>
  </si>
  <si>
    <t>0.59*</t>
  </si>
  <si>
    <t>0.073*</t>
  </si>
  <si>
    <t>0.086*</t>
  </si>
  <si>
    <t>0.078*</t>
  </si>
  <si>
    <t>0.07*</t>
  </si>
  <si>
    <t>Human</t>
  </si>
  <si>
    <t>Stop</t>
  </si>
  <si>
    <t>95.4*</t>
  </si>
  <si>
    <t>95.6*</t>
  </si>
  <si>
    <t>95.3*</t>
  </si>
  <si>
    <t>97.5*</t>
  </si>
  <si>
    <t>63.2*</t>
  </si>
  <si>
    <t>50.6*</t>
  </si>
  <si>
    <t>88.3*</t>
  </si>
  <si>
    <t>90.9*</t>
  </si>
  <si>
    <t>100*</t>
  </si>
  <si>
    <t>97.4*</t>
  </si>
  <si>
    <t>69.9*</t>
  </si>
  <si>
    <t>69.8*</t>
  </si>
  <si>
    <t>98*</t>
  </si>
  <si>
    <t>92.9*</t>
  </si>
  <si>
    <t>89.8*</t>
  </si>
  <si>
    <t>88.5*</t>
  </si>
  <si>
    <t>90.3*</t>
  </si>
  <si>
    <t>97*</t>
  </si>
  <si>
    <t>95.8*</t>
  </si>
  <si>
    <t>76.2*</t>
  </si>
  <si>
    <t>96.2*</t>
  </si>
  <si>
    <t>94.1*</t>
  </si>
  <si>
    <t>96.6*</t>
  </si>
  <si>
    <t>85.5*</t>
  </si>
  <si>
    <t>78.9*</t>
  </si>
  <si>
    <t>81.2*</t>
  </si>
  <si>
    <t>92.1*</t>
  </si>
  <si>
    <t>93.1*</t>
  </si>
  <si>
    <t>54.7*</t>
  </si>
  <si>
    <t>89.3*</t>
  </si>
  <si>
    <t>92.6*</t>
  </si>
  <si>
    <t>71.9*</t>
  </si>
  <si>
    <t>61.3*</t>
  </si>
  <si>
    <t>58.5*</t>
  </si>
  <si>
    <t>80.3*</t>
  </si>
  <si>
    <t>79.4*</t>
  </si>
  <si>
    <t>66.3*</t>
  </si>
  <si>
    <t>54.3*</t>
  </si>
  <si>
    <t>58.8*</t>
  </si>
  <si>
    <t>99.6*</t>
  </si>
  <si>
    <t>98.7*</t>
  </si>
  <si>
    <t>99.1*</t>
  </si>
  <si>
    <t>99.4*</t>
  </si>
  <si>
    <t>99.7*</t>
  </si>
  <si>
    <t>58.2*</t>
  </si>
  <si>
    <t>59.1*</t>
  </si>
  <si>
    <t>95.7*</t>
  </si>
  <si>
    <t>99.5*</t>
  </si>
  <si>
    <t>88.1*</t>
  </si>
  <si>
    <t>91.2*</t>
  </si>
  <si>
    <t>96.4*</t>
  </si>
  <si>
    <t>96.8*</t>
  </si>
  <si>
    <t>83.3*</t>
  </si>
  <si>
    <t>83*</t>
  </si>
  <si>
    <t>98.9*</t>
  </si>
  <si>
    <t>90.2*</t>
  </si>
  <si>
    <t>97.1*</t>
  </si>
  <si>
    <t>68.4*</t>
  </si>
  <si>
    <t>85.7*</t>
  </si>
  <si>
    <t>82.8*</t>
  </si>
  <si>
    <t>75.7*</t>
  </si>
  <si>
    <t>69.5*</t>
  </si>
  <si>
    <t>72*</t>
  </si>
  <si>
    <t>70.5*</t>
  </si>
  <si>
    <t>0.83*</t>
  </si>
  <si>
    <t>97.6*</t>
  </si>
  <si>
    <t>96.5*</t>
  </si>
  <si>
    <t>97.2*</t>
  </si>
  <si>
    <t>94*</t>
  </si>
  <si>
    <t>94.7*</t>
  </si>
  <si>
    <t>91.8*</t>
  </si>
  <si>
    <t>90.5*</t>
  </si>
  <si>
    <t>81.6*</t>
  </si>
  <si>
    <t>96.1*</t>
  </si>
  <si>
    <t>88.9*</t>
  </si>
  <si>
    <t>83.8*</t>
  </si>
  <si>
    <t>80.8*</t>
  </si>
  <si>
    <t>87.1*</t>
  </si>
  <si>
    <t>65.6*</t>
  </si>
  <si>
    <t>87.8*</t>
  </si>
  <si>
    <t>78.7*</t>
  </si>
  <si>
    <t>61.9*</t>
  </si>
  <si>
    <t>75.9*</t>
  </si>
  <si>
    <t>69.6*</t>
  </si>
  <si>
    <t>54.6*</t>
  </si>
  <si>
    <t>62.5*</t>
  </si>
  <si>
    <t>60.5*</t>
  </si>
  <si>
    <t>1.13*</t>
  </si>
  <si>
    <t>0.61*</t>
  </si>
  <si>
    <t>53.3*</t>
  </si>
  <si>
    <t>51.1*</t>
  </si>
  <si>
    <t>24*</t>
  </si>
  <si>
    <t>25*</t>
  </si>
  <si>
    <t>64.2*</t>
  </si>
  <si>
    <t>77.3*</t>
  </si>
  <si>
    <t>61.4*</t>
  </si>
  <si>
    <t>34.6*</t>
  </si>
  <si>
    <t>26.7*</t>
  </si>
  <si>
    <t>9.2*</t>
  </si>
  <si>
    <t>9.55*</t>
  </si>
  <si>
    <t>1.18*</t>
  </si>
  <si>
    <t>0.5*</t>
  </si>
  <si>
    <t>0.75*</t>
  </si>
  <si>
    <t>0.77*</t>
  </si>
  <si>
    <t>HsT5a - R332P</t>
  </si>
  <si>
    <t>HsT5a - Q337N</t>
  </si>
  <si>
    <t>HsT5a - V340H</t>
  </si>
  <si>
    <t>63*</t>
  </si>
  <si>
    <t>55.3*</t>
  </si>
  <si>
    <t>0.085*</t>
  </si>
  <si>
    <t>0.095*</t>
  </si>
  <si>
    <t>0.074*</t>
  </si>
  <si>
    <t>52.6*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</si>
</sst>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2"/>
      <color theme="1"/>
      <name val="Helvetica"/>
      <family val="2"/>
    </font>
    <font>
      <sz val="12"/>
      <name val="Helvetic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i/>
      <sz val="10"/>
      <color rgb="FF0000FF"/>
      <name val="Arial"/>
      <family val="2"/>
    </font>
    <font>
      <sz val="12"/>
      <color rgb="FFFF0000"/>
      <name val="Helvetica"/>
      <family val="2"/>
    </font>
    <font>
      <sz val="10"/>
      <color rgb="FFFF0000"/>
      <name val="Arial"/>
      <family val="2"/>
    </font>
    <font>
      <b/>
      <sz val="12"/>
      <color rgb="FFFF000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left"/>
    </xf>
    <xf numFmtId="2" fontId="0" fillId="0" borderId="0" xfId="0" applyNumberFormat="1"/>
    <xf numFmtId="164" fontId="0" fillId="0" borderId="0" xfId="0" applyNumberFormat="1" applyFont="1"/>
    <xf numFmtId="0" fontId="7" fillId="0" borderId="0" xfId="0" applyFont="1"/>
    <xf numFmtId="0" fontId="11" fillId="0" borderId="0" xfId="0" applyFont="1" applyAlignment="1">
      <alignment horizontal="center"/>
    </xf>
    <xf numFmtId="2" fontId="4" fillId="0" borderId="0" xfId="0" applyNumberFormat="1" applyFont="1"/>
    <xf numFmtId="0" fontId="8" fillId="0" borderId="0" xfId="0" applyFont="1" applyAlignment="1">
      <alignment horizontal="center"/>
    </xf>
    <xf numFmtId="14" fontId="3" fillId="0" borderId="0" xfId="0" applyNumberFormat="1" applyFont="1" applyBorder="1"/>
    <xf numFmtId="2" fontId="7" fillId="0" borderId="0" xfId="0" applyNumberFormat="1" applyFont="1" applyBorder="1"/>
    <xf numFmtId="2" fontId="10" fillId="0" borderId="0" xfId="0" applyNumberFormat="1" applyFont="1" applyBorder="1"/>
    <xf numFmtId="14" fontId="3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Border="1"/>
    <xf numFmtId="0" fontId="12" fillId="0" borderId="0" xfId="0" applyFont="1" applyBorder="1"/>
    <xf numFmtId="0" fontId="7" fillId="0" borderId="0" xfId="0" applyFont="1" applyBorder="1"/>
    <xf numFmtId="0" fontId="13" fillId="0" borderId="0" xfId="0" applyFont="1"/>
    <xf numFmtId="0" fontId="0" fillId="0" borderId="0" xfId="0" applyFont="1"/>
    <xf numFmtId="2" fontId="14" fillId="0" borderId="0" xfId="0" applyNumberFormat="1" applyFont="1" applyAlignment="1">
      <alignment horizontal="center"/>
    </xf>
    <xf numFmtId="0" fontId="0" fillId="0" borderId="0" xfId="0" applyFont="1" applyBorder="1"/>
    <xf numFmtId="0" fontId="3" fillId="0" borderId="0" xfId="0" applyFont="1" applyAlignment="1"/>
    <xf numFmtId="0" fontId="8" fillId="0" borderId="0" xfId="0" applyFont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/>
    <xf numFmtId="14" fontId="3" fillId="0" borderId="5" xfId="0" applyNumberFormat="1" applyFont="1" applyBorder="1"/>
    <xf numFmtId="0" fontId="4" fillId="0" borderId="4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2" fontId="4" fillId="0" borderId="5" xfId="0" applyNumberFormat="1" applyFont="1" applyBorder="1"/>
    <xf numFmtId="0" fontId="0" fillId="0" borderId="0" xfId="0" applyBorder="1"/>
    <xf numFmtId="0" fontId="4" fillId="0" borderId="6" xfId="0" applyFont="1" applyBorder="1" applyAlignment="1">
      <alignment horizontal="left"/>
    </xf>
    <xf numFmtId="2" fontId="10" fillId="0" borderId="7" xfId="0" applyNumberFormat="1" applyFont="1" applyBorder="1"/>
    <xf numFmtId="2" fontId="2" fillId="0" borderId="7" xfId="0" applyNumberFormat="1" applyFont="1" applyBorder="1"/>
    <xf numFmtId="2" fontId="2" fillId="0" borderId="7" xfId="0" applyNumberFormat="1" applyFont="1" applyBorder="1" applyAlignment="1">
      <alignment horizontal="center"/>
    </xf>
    <xf numFmtId="2" fontId="4" fillId="0" borderId="8" xfId="0" applyNumberFormat="1" applyFont="1" applyBorder="1"/>
    <xf numFmtId="0" fontId="8" fillId="0" borderId="0" xfId="0" applyFont="1" applyFill="1" applyAlignment="1">
      <alignment horizontal="center"/>
    </xf>
  </cellXfs>
  <cellStyles count="9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tabSelected="1" zoomScale="91" workbookViewId="0">
      <selection activeCell="K16" sqref="K16"/>
    </sheetView>
  </sheetViews>
  <sheetFormatPr baseColWidth="10" defaultRowHeight="16" x14ac:dyDescent="0.2"/>
  <cols>
    <col min="1" max="1" width="25.5" customWidth="1"/>
    <col min="2" max="3" width="7.83203125" bestFit="1" customWidth="1"/>
    <col min="4" max="5" width="6.83203125" bestFit="1" customWidth="1"/>
    <col min="6" max="9" width="7.83203125" bestFit="1" customWidth="1"/>
    <col min="10" max="12" width="9" bestFit="1" customWidth="1"/>
    <col min="13" max="13" width="11.5" customWidth="1"/>
    <col min="14" max="14" width="12" customWidth="1"/>
    <col min="15" max="15" width="11.83203125" bestFit="1" customWidth="1"/>
    <col min="16" max="16" width="11.83203125" style="8" customWidth="1"/>
    <col min="17" max="17" width="11.1640625" bestFit="1" customWidth="1"/>
    <col min="18" max="18" width="11.1640625" style="8" customWidth="1"/>
    <col min="19" max="19" width="11.83203125" bestFit="1" customWidth="1"/>
    <col min="20" max="20" width="11.6640625" style="8" bestFit="1" customWidth="1"/>
    <col min="21" max="21" width="11" bestFit="1" customWidth="1"/>
  </cols>
  <sheetData>
    <row r="1" spans="1:20" x14ac:dyDescent="0.2">
      <c r="A1" s="26"/>
      <c r="B1" s="27" t="s">
        <v>19</v>
      </c>
      <c r="C1" s="27"/>
      <c r="D1" s="27"/>
      <c r="E1" s="27"/>
      <c r="F1" s="27"/>
      <c r="G1" s="27"/>
      <c r="H1" s="27"/>
      <c r="I1" s="27"/>
      <c r="J1" s="27"/>
      <c r="K1" s="27"/>
      <c r="L1" s="28"/>
      <c r="M1" s="24"/>
      <c r="N1" s="24"/>
      <c r="O1" s="24"/>
      <c r="P1" s="24"/>
      <c r="Q1" s="24"/>
      <c r="R1" s="24"/>
      <c r="S1" s="24"/>
    </row>
    <row r="2" spans="1:20" s="1" customFormat="1" x14ac:dyDescent="0.2">
      <c r="A2" s="29" t="s">
        <v>18</v>
      </c>
      <c r="B2" s="15">
        <v>43609</v>
      </c>
      <c r="C2" s="12">
        <v>43610</v>
      </c>
      <c r="D2" s="12">
        <v>43623</v>
      </c>
      <c r="E2" s="12">
        <v>43655</v>
      </c>
      <c r="F2" s="12">
        <v>43658</v>
      </c>
      <c r="G2" s="12">
        <v>43659</v>
      </c>
      <c r="H2" s="12">
        <v>43707</v>
      </c>
      <c r="I2" s="12">
        <v>43721</v>
      </c>
      <c r="J2" s="12">
        <v>43826</v>
      </c>
      <c r="K2" s="12">
        <v>43827</v>
      </c>
      <c r="L2" s="30">
        <v>43830</v>
      </c>
      <c r="M2" s="18"/>
      <c r="O2" s="5"/>
      <c r="P2" s="2"/>
      <c r="Q2" s="2"/>
      <c r="R2" s="2"/>
      <c r="S2" s="2"/>
      <c r="T2" s="2"/>
    </row>
    <row r="3" spans="1:20" x14ac:dyDescent="0.2">
      <c r="A3" s="31" t="s">
        <v>0</v>
      </c>
      <c r="B3" s="16">
        <v>2.6592498125898087</v>
      </c>
      <c r="C3" s="17"/>
      <c r="D3" s="17"/>
      <c r="E3" s="17">
        <v>2.0789262326699647</v>
      </c>
      <c r="F3" s="17">
        <v>1.7396706221360287</v>
      </c>
      <c r="G3" s="17">
        <v>1.3468172841338506</v>
      </c>
      <c r="H3" s="17">
        <v>2.4416320372494944</v>
      </c>
      <c r="I3" s="17">
        <v>3.7525414903316587</v>
      </c>
      <c r="J3" s="32">
        <v>1.5750017165790005</v>
      </c>
      <c r="K3" s="17">
        <v>2.821692916968551</v>
      </c>
      <c r="L3" s="33">
        <v>3.1</v>
      </c>
      <c r="M3" s="13"/>
      <c r="N3" s="21"/>
      <c r="O3" s="5"/>
      <c r="P3" s="2"/>
      <c r="Q3" s="2"/>
      <c r="R3" s="2"/>
      <c r="S3" s="2"/>
      <c r="T3" s="2"/>
    </row>
    <row r="4" spans="1:20" x14ac:dyDescent="0.2">
      <c r="A4" s="31" t="s">
        <v>1</v>
      </c>
      <c r="B4" s="16">
        <v>33.602866945651229</v>
      </c>
      <c r="C4" s="17">
        <v>30.457790494925263</v>
      </c>
      <c r="D4" s="34"/>
      <c r="E4" s="17">
        <v>9.958521968474189</v>
      </c>
      <c r="F4" s="17"/>
      <c r="G4" s="17"/>
      <c r="H4" s="17"/>
      <c r="I4" s="17"/>
      <c r="J4" s="17"/>
      <c r="K4" s="17"/>
      <c r="L4" s="33"/>
      <c r="M4" s="13"/>
      <c r="N4" s="21"/>
      <c r="O4" s="5"/>
      <c r="P4" s="2"/>
      <c r="Q4" s="2"/>
      <c r="R4" s="2"/>
      <c r="S4" s="2"/>
      <c r="T4" s="2"/>
    </row>
    <row r="5" spans="1:20" x14ac:dyDescent="0.2">
      <c r="A5" s="31" t="s">
        <v>2</v>
      </c>
      <c r="B5" s="16"/>
      <c r="C5" s="17"/>
      <c r="D5" s="17"/>
      <c r="E5" s="17">
        <v>8.9524444365547691</v>
      </c>
      <c r="F5" s="17">
        <v>7.8873536739226191</v>
      </c>
      <c r="G5" s="17">
        <v>7.7687140553529792</v>
      </c>
      <c r="H5" s="17"/>
      <c r="I5" s="17"/>
      <c r="J5" s="17"/>
      <c r="K5" s="17"/>
      <c r="L5" s="33"/>
      <c r="M5" s="13"/>
      <c r="N5" s="21"/>
      <c r="O5" s="5"/>
      <c r="P5" s="2"/>
      <c r="Q5" s="2"/>
      <c r="R5" s="2"/>
      <c r="S5" s="2"/>
      <c r="T5" s="2"/>
    </row>
    <row r="6" spans="1:20" x14ac:dyDescent="0.2">
      <c r="A6" s="31" t="s">
        <v>3</v>
      </c>
      <c r="B6" s="16"/>
      <c r="C6" s="17"/>
      <c r="D6" s="17"/>
      <c r="E6" s="17">
        <v>24.283622924715203</v>
      </c>
      <c r="F6" s="17">
        <v>15.260448808125753</v>
      </c>
      <c r="G6" s="17">
        <v>15.609422000651154</v>
      </c>
      <c r="H6" s="17"/>
      <c r="I6" s="17"/>
      <c r="J6" s="17"/>
      <c r="K6" s="17"/>
      <c r="L6" s="33"/>
      <c r="M6" s="13"/>
      <c r="N6" s="21"/>
      <c r="O6" s="5"/>
      <c r="P6" s="2"/>
      <c r="Q6" s="2"/>
      <c r="R6" s="2"/>
      <c r="S6" s="2"/>
      <c r="T6" s="2"/>
    </row>
    <row r="7" spans="1:20" x14ac:dyDescent="0.2">
      <c r="A7" s="31" t="s">
        <v>4</v>
      </c>
      <c r="B7" s="16">
        <v>28.146648791481745</v>
      </c>
      <c r="C7" s="17">
        <v>68.434296022162812</v>
      </c>
      <c r="D7" s="34"/>
      <c r="E7" s="17">
        <v>20.331164090928404</v>
      </c>
      <c r="F7" s="17"/>
      <c r="G7" s="17"/>
      <c r="H7" s="17">
        <v>17.685085622667312</v>
      </c>
      <c r="I7" s="17">
        <v>31.731488205859606</v>
      </c>
      <c r="J7" s="17"/>
      <c r="K7" s="17"/>
      <c r="L7" s="33"/>
      <c r="M7" s="13"/>
      <c r="N7" s="21"/>
      <c r="O7" s="5"/>
      <c r="P7" s="2"/>
      <c r="Q7" s="2"/>
      <c r="R7" s="2"/>
      <c r="S7" s="2"/>
      <c r="T7" s="2"/>
    </row>
    <row r="8" spans="1:20" x14ac:dyDescent="0.2">
      <c r="A8" s="31" t="s">
        <v>5</v>
      </c>
      <c r="B8" s="16"/>
      <c r="C8" s="17"/>
      <c r="D8" s="17"/>
      <c r="E8" s="17">
        <v>7.3544277379904859</v>
      </c>
      <c r="F8" s="17">
        <v>11.496607689952468</v>
      </c>
      <c r="G8" s="17">
        <v>9.3035592006553127</v>
      </c>
      <c r="H8" s="17"/>
      <c r="I8" s="17"/>
      <c r="J8" s="17"/>
      <c r="K8" s="17"/>
      <c r="L8" s="33"/>
      <c r="M8" s="13"/>
      <c r="N8" s="21"/>
      <c r="O8" s="5"/>
      <c r="P8" s="2"/>
      <c r="Q8" s="2"/>
      <c r="R8" s="2"/>
      <c r="S8" s="2"/>
      <c r="T8" s="2"/>
    </row>
    <row r="9" spans="1:20" x14ac:dyDescent="0.2">
      <c r="A9" s="31" t="s">
        <v>6</v>
      </c>
      <c r="B9" s="16">
        <v>22.819824106604184</v>
      </c>
      <c r="C9" s="17">
        <v>22.593589311530941</v>
      </c>
      <c r="D9" s="17">
        <v>15.643124380139627</v>
      </c>
      <c r="E9" s="17">
        <v>9.2068298500110082</v>
      </c>
      <c r="F9" s="17"/>
      <c r="G9" s="17"/>
      <c r="H9" s="17"/>
      <c r="I9" s="17"/>
      <c r="J9" s="17"/>
      <c r="K9" s="17"/>
      <c r="L9" s="33"/>
      <c r="M9" s="13"/>
      <c r="N9" s="21"/>
      <c r="O9" s="5"/>
      <c r="P9" s="2"/>
      <c r="Q9" s="2"/>
      <c r="R9" s="2"/>
      <c r="S9" s="2"/>
      <c r="T9" s="2"/>
    </row>
    <row r="10" spans="1:20" x14ac:dyDescent="0.2">
      <c r="A10" s="31" t="s">
        <v>7</v>
      </c>
      <c r="B10" s="16">
        <v>12.254068182330105</v>
      </c>
      <c r="C10" s="17">
        <v>11.410928638749876</v>
      </c>
      <c r="D10" s="17">
        <v>15.164155900180271</v>
      </c>
      <c r="E10" s="17">
        <v>10.285547657858462</v>
      </c>
      <c r="F10" s="17"/>
      <c r="G10" s="17"/>
      <c r="H10" s="17"/>
      <c r="I10" s="17"/>
      <c r="J10" s="17"/>
      <c r="K10" s="17"/>
      <c r="L10" s="33"/>
      <c r="M10" s="13"/>
      <c r="N10" s="21"/>
      <c r="O10" s="5"/>
      <c r="P10" s="2"/>
      <c r="Q10" s="2"/>
      <c r="R10" s="2"/>
      <c r="S10" s="2"/>
      <c r="T10" s="2"/>
    </row>
    <row r="11" spans="1:20" x14ac:dyDescent="0.2">
      <c r="A11" s="31" t="s">
        <v>8</v>
      </c>
      <c r="B11" s="16"/>
      <c r="C11" s="17"/>
      <c r="D11" s="17"/>
      <c r="E11" s="17"/>
      <c r="F11" s="17"/>
      <c r="G11" s="17"/>
      <c r="H11" s="17"/>
      <c r="I11" s="17"/>
      <c r="J11" s="32">
        <v>29.036560480261745</v>
      </c>
      <c r="K11" s="17">
        <v>60.823713832796543</v>
      </c>
      <c r="L11" s="33">
        <v>71.88</v>
      </c>
      <c r="M11" s="13"/>
      <c r="N11" s="21"/>
      <c r="O11" s="5"/>
      <c r="P11" s="2"/>
      <c r="Q11" s="2"/>
      <c r="R11" s="2"/>
      <c r="S11" s="2"/>
      <c r="T11" s="2"/>
    </row>
    <row r="12" spans="1:20" x14ac:dyDescent="0.2">
      <c r="A12" s="31" t="s">
        <v>9</v>
      </c>
      <c r="B12" s="16">
        <v>29.287318297243644</v>
      </c>
      <c r="C12" s="17">
        <v>24.611476766112393</v>
      </c>
      <c r="D12" s="34"/>
      <c r="E12" s="17">
        <v>21.219522527855332</v>
      </c>
      <c r="F12" s="17"/>
      <c r="G12" s="17"/>
      <c r="H12" s="17"/>
      <c r="I12" s="17"/>
      <c r="J12" s="17"/>
      <c r="K12" s="17"/>
      <c r="L12" s="33"/>
      <c r="M12" s="13"/>
      <c r="N12" s="21"/>
      <c r="O12" s="5"/>
      <c r="P12" s="2"/>
      <c r="Q12" s="2"/>
      <c r="R12" s="2"/>
      <c r="S12" s="2"/>
      <c r="T12" s="2"/>
    </row>
    <row r="13" spans="1:20" x14ac:dyDescent="0.2">
      <c r="A13" s="31" t="s">
        <v>10</v>
      </c>
      <c r="B13" s="16">
        <v>3.8241726579245783</v>
      </c>
      <c r="C13" s="17">
        <v>8.8152947936928374</v>
      </c>
      <c r="D13" s="17">
        <v>5.8836567836374032</v>
      </c>
      <c r="E13" s="17">
        <v>7.6229035749010761</v>
      </c>
      <c r="F13" s="17"/>
      <c r="G13" s="17"/>
      <c r="H13" s="17"/>
      <c r="I13" s="17"/>
      <c r="J13" s="17"/>
      <c r="K13" s="17"/>
      <c r="L13" s="33"/>
      <c r="M13" s="13"/>
      <c r="N13" s="21"/>
      <c r="O13" s="5"/>
      <c r="P13" s="2"/>
      <c r="Q13" s="2"/>
      <c r="R13" s="2"/>
      <c r="S13" s="2"/>
      <c r="T13" s="2"/>
    </row>
    <row r="14" spans="1:20" x14ac:dyDescent="0.2">
      <c r="A14" s="31" t="s">
        <v>11</v>
      </c>
      <c r="B14" s="16">
        <v>14.120581254789906</v>
      </c>
      <c r="C14" s="17">
        <v>12.25320330880329</v>
      </c>
      <c r="D14" s="34"/>
      <c r="E14" s="17">
        <v>12.421767524455623</v>
      </c>
      <c r="F14" s="17"/>
      <c r="G14" s="17"/>
      <c r="H14" s="17"/>
      <c r="I14" s="17"/>
      <c r="J14" s="17"/>
      <c r="K14" s="17"/>
      <c r="L14" s="33"/>
      <c r="M14" s="13"/>
      <c r="N14" s="21"/>
      <c r="O14" s="5"/>
      <c r="P14" s="2"/>
      <c r="Q14" s="2"/>
      <c r="R14" s="2"/>
      <c r="S14" s="2"/>
      <c r="T14" s="2"/>
    </row>
    <row r="15" spans="1:20" x14ac:dyDescent="0.2">
      <c r="A15" s="31" t="s">
        <v>12</v>
      </c>
      <c r="B15" s="16"/>
      <c r="C15" s="17"/>
      <c r="D15" s="17"/>
      <c r="E15" s="17"/>
      <c r="F15" s="17"/>
      <c r="G15" s="17"/>
      <c r="H15" s="17"/>
      <c r="I15" s="17">
        <v>13.520999965363831</v>
      </c>
      <c r="J15" s="32">
        <v>3.4405260456412328</v>
      </c>
      <c r="K15" s="17">
        <v>7.13</v>
      </c>
      <c r="L15" s="33">
        <v>7.28</v>
      </c>
      <c r="M15" s="13"/>
      <c r="N15" s="21"/>
      <c r="O15" s="5"/>
      <c r="P15" s="2"/>
      <c r="Q15" s="2"/>
      <c r="R15" s="2"/>
      <c r="S15" s="2"/>
      <c r="T15" s="2"/>
    </row>
    <row r="16" spans="1:20" x14ac:dyDescent="0.2">
      <c r="A16" s="31" t="s">
        <v>13</v>
      </c>
      <c r="B16" s="16"/>
      <c r="C16" s="17">
        <v>12.04110862933072</v>
      </c>
      <c r="D16" s="17">
        <v>8.9615700624891996</v>
      </c>
      <c r="E16" s="17">
        <v>8.1515638994293678</v>
      </c>
      <c r="F16" s="17"/>
      <c r="G16" s="17"/>
      <c r="H16" s="17"/>
      <c r="I16" s="17"/>
      <c r="J16" s="17"/>
      <c r="K16" s="17"/>
      <c r="L16" s="33"/>
      <c r="M16" s="13"/>
      <c r="N16" s="21"/>
      <c r="O16" s="5"/>
      <c r="P16" s="2"/>
      <c r="Q16" s="2"/>
      <c r="R16" s="2"/>
      <c r="S16" s="2"/>
      <c r="T16" s="2"/>
    </row>
    <row r="17" spans="1:21" x14ac:dyDescent="0.2">
      <c r="A17" s="31" t="s">
        <v>14</v>
      </c>
      <c r="B17" s="16"/>
      <c r="C17" s="17"/>
      <c r="D17" s="17"/>
      <c r="E17" s="17"/>
      <c r="F17" s="17">
        <v>3.8155270312263374</v>
      </c>
      <c r="G17" s="17">
        <v>2.9331812002134616</v>
      </c>
      <c r="H17" s="17">
        <v>4.7480965285121703</v>
      </c>
      <c r="I17" s="17"/>
      <c r="J17" s="17"/>
      <c r="K17" s="17"/>
      <c r="L17" s="33"/>
      <c r="M17" s="13"/>
      <c r="N17" s="21"/>
      <c r="O17" s="5"/>
      <c r="P17" s="2"/>
      <c r="Q17" s="2"/>
      <c r="R17" s="2"/>
      <c r="S17" s="2"/>
      <c r="T17" s="2"/>
    </row>
    <row r="18" spans="1:21" x14ac:dyDescent="0.2">
      <c r="A18" s="31" t="s">
        <v>15</v>
      </c>
      <c r="B18" s="16">
        <v>0.71881908248474558</v>
      </c>
      <c r="C18" s="17">
        <v>0.48000776074523238</v>
      </c>
      <c r="D18" s="14"/>
      <c r="E18" s="17">
        <v>1.1119890172126818</v>
      </c>
      <c r="F18" s="17">
        <v>0.75237531375080346</v>
      </c>
      <c r="G18" s="17">
        <v>0.61660869587331224</v>
      </c>
      <c r="H18" s="17"/>
      <c r="I18" s="17"/>
      <c r="J18" s="17"/>
      <c r="K18" s="17"/>
      <c r="L18" s="33"/>
      <c r="M18" s="13"/>
      <c r="N18" s="21"/>
      <c r="O18" s="5"/>
      <c r="P18" s="2"/>
      <c r="Q18" s="2"/>
      <c r="R18" s="2"/>
      <c r="S18" s="2"/>
      <c r="T18" s="2"/>
    </row>
    <row r="19" spans="1:21" x14ac:dyDescent="0.2">
      <c r="A19" s="31" t="s">
        <v>16</v>
      </c>
      <c r="B19" s="16"/>
      <c r="C19" s="17"/>
      <c r="D19" s="14"/>
      <c r="E19" s="17"/>
      <c r="F19" s="17"/>
      <c r="G19" s="17"/>
      <c r="H19" s="17"/>
      <c r="I19" s="17">
        <v>3.666780524730751</v>
      </c>
      <c r="J19" s="32">
        <v>0.98939511750852072</v>
      </c>
      <c r="K19" s="17">
        <v>1.4550201510446761</v>
      </c>
      <c r="L19" s="33">
        <v>3.2</v>
      </c>
      <c r="M19" s="13"/>
      <c r="N19" s="21"/>
      <c r="O19" s="10"/>
      <c r="P19" s="10"/>
      <c r="Q19" s="21"/>
      <c r="R19" s="21"/>
      <c r="T19"/>
    </row>
    <row r="20" spans="1:21" x14ac:dyDescent="0.2">
      <c r="A20" s="35" t="s">
        <v>17</v>
      </c>
      <c r="B20" s="36"/>
      <c r="C20" s="37"/>
      <c r="D20" s="36"/>
      <c r="E20" s="37">
        <v>1.2782823175200484</v>
      </c>
      <c r="F20" s="37">
        <v>1.2784517069333117</v>
      </c>
      <c r="G20" s="37">
        <v>1.1637477636682854</v>
      </c>
      <c r="H20" s="37">
        <v>0.97238406210735917</v>
      </c>
      <c r="I20" s="37"/>
      <c r="J20" s="38">
        <v>0.73324322314088819</v>
      </c>
      <c r="K20" s="37">
        <v>0.82453012020018335</v>
      </c>
      <c r="L20" s="39">
        <v>1.57</v>
      </c>
      <c r="M20" s="13"/>
      <c r="N20" s="21"/>
      <c r="O20" s="10"/>
      <c r="P20" s="10"/>
      <c r="Q20" s="21"/>
      <c r="R20" s="21"/>
      <c r="T20"/>
    </row>
    <row r="21" spans="1:21" x14ac:dyDescent="0.2">
      <c r="A21" s="21"/>
      <c r="B21" s="21"/>
      <c r="C21" s="21"/>
      <c r="D21" s="21"/>
      <c r="E21" s="21"/>
      <c r="F21" s="21"/>
      <c r="G21" s="21"/>
      <c r="H21" s="19"/>
      <c r="I21" s="23"/>
      <c r="J21" s="19"/>
      <c r="K21" s="19"/>
      <c r="L21" s="23"/>
      <c r="M21" s="19"/>
      <c r="N21" s="21"/>
      <c r="O21" s="8"/>
      <c r="P21" s="21"/>
      <c r="Q21" s="8"/>
      <c r="R21" s="21"/>
      <c r="T21"/>
    </row>
    <row r="22" spans="1:21" x14ac:dyDescent="0.2">
      <c r="E22" s="8"/>
      <c r="K22" s="8"/>
      <c r="M22" s="8"/>
      <c r="N22" s="8"/>
    </row>
    <row r="23" spans="1:21" x14ac:dyDescent="0.2">
      <c r="M23" s="8"/>
      <c r="N23" s="8"/>
    </row>
    <row r="24" spans="1:21" x14ac:dyDescent="0.2">
      <c r="A24" s="1"/>
      <c r="B24" s="3"/>
      <c r="C24" s="3"/>
      <c r="D24" s="3"/>
      <c r="E24" s="3"/>
      <c r="F24" s="3"/>
      <c r="G24" s="3"/>
      <c r="H24" s="3"/>
      <c r="I24" s="3"/>
      <c r="J24" s="3"/>
      <c r="K24" s="22"/>
      <c r="O24" s="8"/>
      <c r="P24"/>
      <c r="Q24" s="9"/>
      <c r="R24" s="3"/>
      <c r="S24" s="9"/>
      <c r="T24" s="3"/>
      <c r="U24" s="3"/>
    </row>
    <row r="25" spans="1:21" x14ac:dyDescent="0.2">
      <c r="A25" s="11"/>
      <c r="B25" s="5"/>
      <c r="C25" s="5"/>
      <c r="D25" s="5"/>
      <c r="E25" s="5"/>
      <c r="F25" s="5"/>
      <c r="G25" s="5"/>
      <c r="H25" s="5"/>
      <c r="I25" s="5"/>
      <c r="O25" s="8"/>
      <c r="P25"/>
      <c r="Q25" s="8"/>
      <c r="R25"/>
      <c r="S25" s="8"/>
      <c r="T25"/>
      <c r="U25" s="2"/>
    </row>
    <row r="26" spans="1:21" x14ac:dyDescent="0.2">
      <c r="A26" s="11"/>
      <c r="B26" s="2"/>
      <c r="C26" s="4"/>
      <c r="D26" s="4"/>
      <c r="E26" s="2"/>
      <c r="F26" s="4"/>
      <c r="G26" s="4"/>
      <c r="H26" s="2"/>
      <c r="I26" s="4"/>
      <c r="O26" s="8"/>
      <c r="P26"/>
      <c r="Q26" s="8"/>
      <c r="R26"/>
      <c r="S26" s="8"/>
      <c r="T26"/>
      <c r="U26" s="2"/>
    </row>
    <row r="27" spans="1:21" x14ac:dyDescent="0.2">
      <c r="A27" s="40"/>
      <c r="B27" s="2"/>
      <c r="C27" s="2"/>
      <c r="D27" s="2"/>
      <c r="E27" s="4"/>
      <c r="F27" s="2"/>
      <c r="G27" s="2"/>
      <c r="H27" s="2"/>
      <c r="I27" s="2"/>
      <c r="O27" s="8"/>
      <c r="P27"/>
      <c r="Q27" s="8"/>
      <c r="R27"/>
      <c r="S27" s="8"/>
      <c r="T27"/>
      <c r="U27" s="6"/>
    </row>
    <row r="28" spans="1:21" x14ac:dyDescent="0.2">
      <c r="A28" s="11"/>
      <c r="B28" s="2"/>
      <c r="C28" s="2"/>
      <c r="D28" s="2"/>
      <c r="E28" s="2"/>
      <c r="F28" s="2"/>
      <c r="G28" s="2"/>
      <c r="H28" s="2"/>
      <c r="I28" s="2"/>
      <c r="O28" s="8"/>
      <c r="P28"/>
      <c r="Q28" s="8"/>
      <c r="R28"/>
      <c r="S28" s="8"/>
      <c r="T28"/>
      <c r="U28" s="7"/>
    </row>
    <row r="29" spans="1:21" x14ac:dyDescent="0.2">
      <c r="A29" s="11"/>
      <c r="B29" s="2"/>
      <c r="C29" s="2"/>
      <c r="D29" s="2"/>
      <c r="E29" s="2"/>
      <c r="F29" s="2"/>
      <c r="G29" s="2"/>
      <c r="H29" s="2"/>
      <c r="I29" s="2"/>
      <c r="O29" s="8"/>
      <c r="P29"/>
      <c r="Q29" s="8"/>
      <c r="R29"/>
      <c r="S29" s="8"/>
      <c r="T29"/>
    </row>
    <row r="30" spans="1:21" x14ac:dyDescent="0.2">
      <c r="A30" s="11"/>
      <c r="B30" s="2"/>
      <c r="C30" s="4"/>
      <c r="D30" s="4"/>
      <c r="E30" s="4"/>
      <c r="F30" s="2"/>
      <c r="G30" s="2"/>
      <c r="H30" s="4"/>
      <c r="I30" s="2"/>
      <c r="O30" s="8"/>
      <c r="P30"/>
      <c r="Q30" s="8"/>
      <c r="R30"/>
      <c r="S30" s="8"/>
      <c r="T30"/>
    </row>
    <row r="31" spans="1:21" x14ac:dyDescent="0.2">
      <c r="A31" s="11"/>
      <c r="B31" s="2"/>
      <c r="C31" s="2"/>
      <c r="D31" s="2"/>
      <c r="E31" s="2"/>
      <c r="F31" s="2"/>
      <c r="G31" s="2"/>
      <c r="H31" s="2"/>
      <c r="I31" s="2"/>
      <c r="O31" s="8"/>
      <c r="P31"/>
      <c r="Q31" s="8"/>
      <c r="R31"/>
      <c r="S31" s="8"/>
      <c r="T31"/>
    </row>
    <row r="32" spans="1:21" x14ac:dyDescent="0.2">
      <c r="A32" s="11"/>
      <c r="B32" s="2"/>
      <c r="C32" s="2"/>
      <c r="D32" s="4"/>
      <c r="E32" s="4"/>
      <c r="F32" s="2"/>
      <c r="G32" s="2"/>
      <c r="H32" s="2"/>
      <c r="I32" s="2"/>
      <c r="O32" s="8"/>
      <c r="P32"/>
      <c r="Q32" s="8"/>
      <c r="R32"/>
      <c r="S32" s="8"/>
      <c r="T32"/>
    </row>
    <row r="33" spans="1:20" x14ac:dyDescent="0.2">
      <c r="A33" s="11"/>
      <c r="B33" s="2"/>
      <c r="C33" s="4"/>
      <c r="D33" s="2"/>
      <c r="E33" s="2"/>
      <c r="F33" s="2"/>
      <c r="G33" s="2"/>
      <c r="H33" s="2"/>
      <c r="I33" s="2"/>
      <c r="O33" s="8"/>
      <c r="P33"/>
      <c r="Q33" s="8"/>
      <c r="R33"/>
      <c r="S33" s="8"/>
      <c r="T33"/>
    </row>
    <row r="34" spans="1:20" x14ac:dyDescent="0.2">
      <c r="A34" s="11"/>
      <c r="B34" s="2"/>
      <c r="C34" s="4"/>
      <c r="D34" s="2"/>
      <c r="E34" s="2"/>
      <c r="F34" s="2"/>
      <c r="G34" s="2"/>
      <c r="H34" s="2"/>
      <c r="I34" s="2"/>
      <c r="O34" s="8"/>
      <c r="P34"/>
      <c r="Q34" s="8"/>
      <c r="R34"/>
      <c r="S34" s="8"/>
      <c r="T34"/>
    </row>
    <row r="35" spans="1:20" x14ac:dyDescent="0.2">
      <c r="A35" s="11"/>
      <c r="B35" s="2"/>
      <c r="C35" s="2"/>
      <c r="D35" s="4"/>
      <c r="E35" s="2"/>
      <c r="F35" s="2"/>
      <c r="G35" s="2"/>
      <c r="H35" s="2"/>
      <c r="I35" s="2"/>
      <c r="O35" s="8"/>
      <c r="P35"/>
      <c r="Q35" s="8"/>
      <c r="R35"/>
      <c r="S35" s="8"/>
      <c r="T35"/>
    </row>
    <row r="36" spans="1:20" x14ac:dyDescent="0.2">
      <c r="A36" s="11"/>
      <c r="B36" s="4"/>
      <c r="C36" s="2"/>
      <c r="D36" s="2"/>
      <c r="E36" s="2"/>
      <c r="F36" s="2"/>
      <c r="G36" s="2"/>
      <c r="H36" s="2"/>
      <c r="I36" s="2"/>
      <c r="O36" s="8"/>
      <c r="P36"/>
      <c r="Q36" s="8"/>
      <c r="R36"/>
      <c r="S36" s="8"/>
      <c r="T36"/>
    </row>
    <row r="37" spans="1:20" x14ac:dyDescent="0.2">
      <c r="A37" s="11"/>
      <c r="B37" s="4"/>
      <c r="C37" s="2"/>
      <c r="D37" s="2"/>
      <c r="E37" s="2"/>
      <c r="F37" s="2"/>
      <c r="G37" s="2"/>
      <c r="H37" s="2"/>
      <c r="I37" s="2"/>
      <c r="O37" s="8"/>
      <c r="P37"/>
      <c r="Q37" s="8"/>
      <c r="R37"/>
      <c r="S37" s="8"/>
      <c r="T37"/>
    </row>
    <row r="38" spans="1:20" x14ac:dyDescent="0.2">
      <c r="A38" s="11"/>
      <c r="B38" s="2"/>
      <c r="C38" s="2"/>
      <c r="D38" s="2"/>
      <c r="E38" s="2"/>
      <c r="F38" s="2"/>
      <c r="G38" s="2"/>
      <c r="H38" s="2"/>
      <c r="I38" s="2"/>
      <c r="O38" s="8"/>
      <c r="P38"/>
      <c r="Q38" s="8"/>
      <c r="R38"/>
      <c r="S38" s="8"/>
      <c r="T38"/>
    </row>
    <row r="39" spans="1:20" x14ac:dyDescent="0.2">
      <c r="A39" s="11"/>
      <c r="B39" s="2"/>
      <c r="C39" s="2"/>
      <c r="D39" s="2"/>
      <c r="E39" s="2"/>
      <c r="F39" s="2"/>
      <c r="G39" s="2"/>
      <c r="H39" s="2"/>
      <c r="I39" s="2"/>
      <c r="O39" s="8"/>
      <c r="P39"/>
      <c r="Q39" s="8"/>
      <c r="R39"/>
      <c r="S39" s="8"/>
      <c r="T39"/>
    </row>
    <row r="40" spans="1:20" x14ac:dyDescent="0.2">
      <c r="A40" s="11"/>
      <c r="B40" s="2"/>
      <c r="C40" s="2"/>
      <c r="D40" s="2"/>
      <c r="E40" s="2"/>
      <c r="F40" s="2"/>
      <c r="G40" s="2"/>
      <c r="H40" s="2"/>
      <c r="I40" s="2"/>
      <c r="O40" s="8"/>
      <c r="P40"/>
      <c r="Q40" s="8"/>
      <c r="R40"/>
      <c r="S40" s="8"/>
      <c r="T40"/>
    </row>
    <row r="41" spans="1:20" x14ac:dyDescent="0.2">
      <c r="A41" s="11"/>
      <c r="B41" s="2"/>
      <c r="C41" s="4"/>
      <c r="D41" s="2"/>
      <c r="E41" s="4"/>
      <c r="F41" s="2"/>
      <c r="G41" s="2"/>
      <c r="H41" s="2"/>
      <c r="I41" s="2"/>
      <c r="O41" s="8"/>
      <c r="P41"/>
      <c r="Q41" s="8"/>
      <c r="R41"/>
      <c r="S41" s="8"/>
      <c r="T41"/>
    </row>
    <row r="42" spans="1:20" x14ac:dyDescent="0.2">
      <c r="A42" s="11"/>
      <c r="B42" s="2"/>
      <c r="C42" s="2"/>
      <c r="D42" s="2"/>
      <c r="E42" s="2"/>
      <c r="F42" s="2"/>
      <c r="G42" s="2"/>
      <c r="H42" s="2"/>
      <c r="I42" s="2"/>
      <c r="O42" s="8"/>
      <c r="P42"/>
      <c r="Q42" s="8"/>
      <c r="R42"/>
      <c r="S42" s="8"/>
      <c r="T42"/>
    </row>
    <row r="43" spans="1:20" x14ac:dyDescent="0.2">
      <c r="A43" s="11"/>
      <c r="B43" s="2"/>
      <c r="C43" s="2"/>
      <c r="D43" s="2"/>
      <c r="E43" s="2"/>
      <c r="F43" s="2"/>
      <c r="G43" s="2"/>
      <c r="H43" s="4"/>
      <c r="I43" s="2"/>
      <c r="O43" s="8"/>
      <c r="P43"/>
      <c r="Q43" s="8"/>
      <c r="R43"/>
      <c r="S43" s="8"/>
      <c r="T43"/>
    </row>
  </sheetData>
  <mergeCells count="1">
    <mergeCell ref="B1:L1"/>
  </mergeCell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B28" sqref="B28:B30"/>
    </sheetView>
  </sheetViews>
  <sheetFormatPr baseColWidth="10" defaultRowHeight="16" x14ac:dyDescent="0.2"/>
  <cols>
    <col min="1" max="1" width="19.33203125" customWidth="1"/>
  </cols>
  <sheetData>
    <row r="1" spans="1:23" x14ac:dyDescent="0.2">
      <c r="A1" s="1" t="s">
        <v>20</v>
      </c>
    </row>
    <row r="2" spans="1:23" x14ac:dyDescent="0.2">
      <c r="A2" s="3" t="s">
        <v>174</v>
      </c>
      <c r="B2" s="25" t="s">
        <v>53</v>
      </c>
      <c r="C2" s="25"/>
      <c r="D2" s="25" t="s">
        <v>248</v>
      </c>
      <c r="E2" s="25"/>
      <c r="F2" s="25" t="s">
        <v>249</v>
      </c>
      <c r="G2" s="25"/>
      <c r="H2" s="25" t="s">
        <v>8</v>
      </c>
      <c r="I2" s="25"/>
      <c r="J2" s="25" t="s">
        <v>12</v>
      </c>
      <c r="K2" s="25"/>
      <c r="L2" s="25" t="s">
        <v>16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">
      <c r="A3" s="2">
        <v>12.5</v>
      </c>
      <c r="B3" s="4" t="s">
        <v>250</v>
      </c>
      <c r="C3" s="4" t="s">
        <v>251</v>
      </c>
      <c r="D3" s="4" t="s">
        <v>252</v>
      </c>
      <c r="E3" s="4" t="s">
        <v>70</v>
      </c>
      <c r="F3" s="4" t="s">
        <v>253</v>
      </c>
      <c r="G3" s="4" t="s">
        <v>23</v>
      </c>
      <c r="H3" s="4" t="s">
        <v>254</v>
      </c>
      <c r="I3" s="4" t="s">
        <v>255</v>
      </c>
      <c r="J3" s="4" t="s">
        <v>256</v>
      </c>
      <c r="K3" s="4" t="s">
        <v>257</v>
      </c>
      <c r="L3" s="4" t="s">
        <v>258</v>
      </c>
      <c r="M3" s="4" t="s">
        <v>259</v>
      </c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x14ac:dyDescent="0.2">
      <c r="A4" s="2">
        <v>6.25</v>
      </c>
      <c r="B4" s="4" t="s">
        <v>263</v>
      </c>
      <c r="C4" s="4" t="s">
        <v>264</v>
      </c>
      <c r="D4" s="4" t="s">
        <v>265</v>
      </c>
      <c r="E4" s="4" t="s">
        <v>266</v>
      </c>
      <c r="F4" s="4" t="s">
        <v>267</v>
      </c>
      <c r="G4" s="4" t="s">
        <v>268</v>
      </c>
      <c r="H4" s="2">
        <v>24</v>
      </c>
      <c r="I4" s="2">
        <v>26.5</v>
      </c>
      <c r="J4" s="4" t="s">
        <v>124</v>
      </c>
      <c r="K4" s="4" t="s">
        <v>269</v>
      </c>
      <c r="L4" s="4" t="s">
        <v>270</v>
      </c>
      <c r="M4" s="4" t="s">
        <v>270</v>
      </c>
      <c r="N4" s="2"/>
      <c r="O4" s="2"/>
      <c r="P4" s="4"/>
      <c r="Q4" s="4"/>
      <c r="R4" s="2"/>
      <c r="S4" s="2"/>
      <c r="T4" s="2"/>
      <c r="U4" s="2"/>
      <c r="V4" s="4"/>
      <c r="W4" s="4"/>
    </row>
    <row r="5" spans="1:23" x14ac:dyDescent="0.2">
      <c r="A5" s="2">
        <v>3.125</v>
      </c>
      <c r="B5" s="4" t="s">
        <v>34</v>
      </c>
      <c r="C5" s="4" t="s">
        <v>273</v>
      </c>
      <c r="D5" s="4" t="s">
        <v>274</v>
      </c>
      <c r="E5" s="4" t="s">
        <v>275</v>
      </c>
      <c r="F5" s="4" t="s">
        <v>276</v>
      </c>
      <c r="G5" s="4" t="s">
        <v>277</v>
      </c>
      <c r="H5" s="2">
        <v>13.4</v>
      </c>
      <c r="I5" s="2">
        <v>12.5</v>
      </c>
      <c r="J5" s="4" t="s">
        <v>87</v>
      </c>
      <c r="K5" s="4" t="s">
        <v>278</v>
      </c>
      <c r="L5" s="4" t="s">
        <v>279</v>
      </c>
      <c r="M5" s="4" t="s">
        <v>280</v>
      </c>
      <c r="N5" s="2"/>
      <c r="O5" s="2"/>
      <c r="P5" s="4"/>
      <c r="Q5" s="4"/>
      <c r="R5" s="2"/>
      <c r="S5" s="2"/>
      <c r="T5" s="2"/>
      <c r="U5" s="2"/>
      <c r="V5" s="4"/>
      <c r="W5" s="4"/>
    </row>
    <row r="6" spans="1:23" x14ac:dyDescent="0.2">
      <c r="A6" s="2">
        <v>1.5625</v>
      </c>
      <c r="B6" s="4" t="s">
        <v>281</v>
      </c>
      <c r="C6" s="4" t="s">
        <v>260</v>
      </c>
      <c r="D6" s="4" t="s">
        <v>282</v>
      </c>
      <c r="E6" s="4" t="s">
        <v>283</v>
      </c>
      <c r="F6" s="4" t="s">
        <v>284</v>
      </c>
      <c r="G6" s="4" t="s">
        <v>78</v>
      </c>
      <c r="H6" s="2">
        <v>5.76</v>
      </c>
      <c r="I6" s="2">
        <v>6.42</v>
      </c>
      <c r="J6" s="2">
        <v>37.6</v>
      </c>
      <c r="K6" s="2">
        <v>35.4</v>
      </c>
      <c r="L6" s="4" t="s">
        <v>58</v>
      </c>
      <c r="M6" s="4" t="s">
        <v>285</v>
      </c>
      <c r="N6" s="2"/>
      <c r="O6" s="2"/>
      <c r="P6" s="4"/>
      <c r="Q6" s="4"/>
      <c r="R6" s="2"/>
      <c r="S6" s="2"/>
      <c r="T6" s="2"/>
      <c r="U6" s="2"/>
      <c r="V6" s="4"/>
      <c r="W6" s="4"/>
    </row>
    <row r="7" spans="1:23" x14ac:dyDescent="0.2">
      <c r="A7" s="2">
        <v>0.78125</v>
      </c>
      <c r="B7" s="4" t="s">
        <v>339</v>
      </c>
      <c r="C7" s="4" t="s">
        <v>362</v>
      </c>
      <c r="D7" s="2">
        <v>43</v>
      </c>
      <c r="E7" s="2">
        <v>41.8</v>
      </c>
      <c r="F7" s="4" t="s">
        <v>88</v>
      </c>
      <c r="G7" s="4" t="s">
        <v>258</v>
      </c>
      <c r="H7" s="4"/>
      <c r="I7" s="2">
        <v>3.95</v>
      </c>
      <c r="J7" s="2">
        <v>23.7</v>
      </c>
      <c r="K7" s="2">
        <v>15.8</v>
      </c>
      <c r="L7" s="4" t="s">
        <v>287</v>
      </c>
      <c r="M7" s="4" t="s">
        <v>288</v>
      </c>
      <c r="N7" s="2"/>
      <c r="O7" s="2"/>
      <c r="P7" s="4"/>
      <c r="Q7" s="4"/>
      <c r="R7" s="2"/>
      <c r="S7" s="2"/>
      <c r="T7" s="2"/>
      <c r="U7" s="2"/>
      <c r="V7" s="2"/>
      <c r="W7" s="2"/>
    </row>
    <row r="8" spans="1:23" x14ac:dyDescent="0.2">
      <c r="A8" s="2">
        <v>0.390625</v>
      </c>
      <c r="B8" s="2">
        <v>38.299999999999997</v>
      </c>
      <c r="C8" s="2">
        <v>34</v>
      </c>
      <c r="D8" s="2">
        <v>24</v>
      </c>
      <c r="E8" s="2">
        <v>27.4</v>
      </c>
      <c r="F8" s="2">
        <v>38.5</v>
      </c>
      <c r="G8" s="2">
        <v>43.4</v>
      </c>
      <c r="H8" s="2">
        <v>1.68</v>
      </c>
      <c r="I8" s="2">
        <v>1.86</v>
      </c>
      <c r="J8" s="2">
        <v>12.7</v>
      </c>
      <c r="K8" s="2">
        <v>14.3</v>
      </c>
      <c r="L8" s="2">
        <v>36</v>
      </c>
      <c r="M8" s="2">
        <v>38.299999999999997</v>
      </c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x14ac:dyDescent="0.2">
      <c r="A9" s="2">
        <v>0.1953125</v>
      </c>
      <c r="B9" s="2">
        <v>20.5</v>
      </c>
      <c r="C9" s="4"/>
      <c r="D9" s="2">
        <v>10.1</v>
      </c>
      <c r="E9" s="2">
        <v>14.6</v>
      </c>
      <c r="F9" s="2">
        <v>25.4</v>
      </c>
      <c r="G9" s="4" t="s">
        <v>34</v>
      </c>
      <c r="H9" s="2">
        <v>0.89</v>
      </c>
      <c r="I9" s="2">
        <v>0.55000000000000004</v>
      </c>
      <c r="J9" s="2">
        <v>7.09</v>
      </c>
      <c r="K9" s="2">
        <v>7.73</v>
      </c>
      <c r="L9" s="2">
        <v>20.6</v>
      </c>
      <c r="M9" s="2">
        <v>18.399999999999999</v>
      </c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x14ac:dyDescent="0.2">
      <c r="A10" s="2">
        <v>9.765625E-2</v>
      </c>
      <c r="B10" s="2">
        <v>12</v>
      </c>
      <c r="C10" s="2">
        <v>10.8</v>
      </c>
      <c r="D10" s="2">
        <v>8.2899999999999991</v>
      </c>
      <c r="E10" s="2">
        <v>8.5</v>
      </c>
      <c r="F10" s="2">
        <v>14.5</v>
      </c>
      <c r="G10" s="2">
        <v>13.8</v>
      </c>
      <c r="H10" s="4" t="s">
        <v>95</v>
      </c>
      <c r="I10" s="4" t="s">
        <v>243</v>
      </c>
      <c r="J10" s="2">
        <v>4.53</v>
      </c>
      <c r="K10" s="2">
        <v>4.3899999999999997</v>
      </c>
      <c r="L10" s="2">
        <v>12.4</v>
      </c>
      <c r="M10" s="2">
        <v>11.2</v>
      </c>
      <c r="N10" s="2"/>
      <c r="O10" s="2"/>
      <c r="P10" s="2"/>
      <c r="Q10" s="2"/>
      <c r="R10" s="2"/>
      <c r="S10" s="2"/>
      <c r="T10" s="4"/>
      <c r="U10" s="4"/>
      <c r="V10" s="2"/>
      <c r="W10" s="2"/>
    </row>
    <row r="12" spans="1:23" x14ac:dyDescent="0.2">
      <c r="A12" s="1" t="s">
        <v>45</v>
      </c>
    </row>
    <row r="13" spans="1:23" x14ac:dyDescent="0.2">
      <c r="A13" s="3" t="s">
        <v>174</v>
      </c>
      <c r="B13" s="25" t="s">
        <v>53</v>
      </c>
      <c r="C13" s="25"/>
      <c r="D13" s="25" t="s">
        <v>248</v>
      </c>
      <c r="E13" s="25"/>
      <c r="F13" s="25" t="s">
        <v>249</v>
      </c>
      <c r="G13" s="25"/>
      <c r="H13" s="25" t="s">
        <v>8</v>
      </c>
      <c r="I13" s="25"/>
      <c r="J13" s="25" t="s">
        <v>12</v>
      </c>
      <c r="K13" s="25"/>
      <c r="L13" s="25" t="s">
        <v>16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x14ac:dyDescent="0.2">
      <c r="A14" s="2">
        <v>1.09691001300806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">
        <v>0.79588001734407499</v>
      </c>
      <c r="B15" s="2"/>
      <c r="C15" s="2"/>
      <c r="D15" s="2"/>
      <c r="E15" s="2"/>
      <c r="F15" s="2"/>
      <c r="G15" s="2"/>
      <c r="H15" s="2">
        <v>1.3802112417116099</v>
      </c>
      <c r="I15" s="2">
        <v>1.4232458739368099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2">
        <v>0.49485002168009401</v>
      </c>
      <c r="B16" s="2"/>
      <c r="C16" s="2"/>
      <c r="D16" s="2"/>
      <c r="E16" s="2"/>
      <c r="F16" s="2"/>
      <c r="G16" s="2"/>
      <c r="H16" s="2">
        <v>1.1271047983648099</v>
      </c>
      <c r="I16" s="2">
        <v>1.09691001300806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">
        <v>0.19382002601611301</v>
      </c>
      <c r="B17" s="2"/>
      <c r="C17" s="2"/>
      <c r="D17" s="2"/>
      <c r="E17" s="2"/>
      <c r="F17" s="2"/>
      <c r="G17" s="2"/>
      <c r="H17" s="2">
        <v>0.76042248342321195</v>
      </c>
      <c r="I17" s="2">
        <v>0.80753502806885302</v>
      </c>
      <c r="J17" s="2">
        <v>1.57518784492766</v>
      </c>
      <c r="K17" s="2">
        <v>1.5490032620257901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2">
        <v>-0.107209969647868</v>
      </c>
      <c r="B18" s="2"/>
      <c r="C18" s="2"/>
      <c r="D18" s="2">
        <v>1.63346845557959</v>
      </c>
      <c r="E18" s="2">
        <v>1.6211762817750399</v>
      </c>
      <c r="F18" s="2"/>
      <c r="G18" s="2"/>
      <c r="H18" s="2"/>
      <c r="I18" s="2">
        <v>0.59659709562646002</v>
      </c>
      <c r="J18" s="2">
        <v>1.3747483460101</v>
      </c>
      <c r="K18" s="2">
        <v>1.19865708695442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">
        <v>-0.40823996531184997</v>
      </c>
      <c r="B19" s="2">
        <v>1.58319877396862</v>
      </c>
      <c r="C19" s="2">
        <v>1.53147891704226</v>
      </c>
      <c r="D19" s="2">
        <v>1.3802112417116099</v>
      </c>
      <c r="E19" s="2">
        <v>1.4377505628203899</v>
      </c>
      <c r="F19" s="2">
        <v>1.5854607295084999</v>
      </c>
      <c r="G19" s="2">
        <v>1.6374897295125099</v>
      </c>
      <c r="H19" s="2">
        <v>0.22530928172586301</v>
      </c>
      <c r="I19" s="2">
        <v>0.269512944217916</v>
      </c>
      <c r="J19" s="2">
        <v>1.1038037209559599</v>
      </c>
      <c r="K19" s="2">
        <v>1.1553360374650601</v>
      </c>
      <c r="L19" s="2">
        <v>1.5563025007672899</v>
      </c>
      <c r="M19" s="2">
        <v>1.58319877396862</v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">
        <v>-0.70926996097583095</v>
      </c>
      <c r="B20" s="2">
        <v>1.31175386105575</v>
      </c>
      <c r="C20" s="2"/>
      <c r="D20" s="2">
        <v>1.00432137378264</v>
      </c>
      <c r="E20" s="2">
        <v>1.16435285578444</v>
      </c>
      <c r="F20" s="2">
        <v>1.4048337166199401</v>
      </c>
      <c r="G20" s="2"/>
      <c r="H20" s="2">
        <v>-5.0609993355087202E-2</v>
      </c>
      <c r="I20" s="2">
        <v>-0.259637310505756</v>
      </c>
      <c r="J20" s="2">
        <v>0.85064623518306604</v>
      </c>
      <c r="K20" s="2">
        <v>0.88817949391832496</v>
      </c>
      <c r="L20" s="2">
        <v>1.3138672203691499</v>
      </c>
      <c r="M20" s="2">
        <v>1.2648178230095399</v>
      </c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2">
        <v>-1.0102999566398101</v>
      </c>
      <c r="B21" s="2">
        <v>1.07918124604762</v>
      </c>
      <c r="C21" s="2">
        <v>1.0334237554869501</v>
      </c>
      <c r="D21" s="2">
        <v>0.91855453055027303</v>
      </c>
      <c r="E21" s="2">
        <v>0.92941892571429296</v>
      </c>
      <c r="F21" s="2">
        <v>1.1613680022349699</v>
      </c>
      <c r="G21" s="2">
        <v>1.13987908640124</v>
      </c>
      <c r="H21" s="2"/>
      <c r="I21" s="2"/>
      <c r="J21" s="2">
        <v>0.65609820201283198</v>
      </c>
      <c r="K21" s="2">
        <v>0.64246452024212097</v>
      </c>
      <c r="L21" s="2">
        <v>1.09342168516224</v>
      </c>
      <c r="M21" s="2">
        <v>1.0492180226701799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3" spans="1:23" x14ac:dyDescent="0.2">
      <c r="A23" s="1" t="s">
        <v>46</v>
      </c>
    </row>
    <row r="24" spans="1:23" x14ac:dyDescent="0.2">
      <c r="A24" s="3"/>
      <c r="B24" s="3" t="s">
        <v>53</v>
      </c>
      <c r="C24" s="3" t="s">
        <v>248</v>
      </c>
      <c r="D24" s="3" t="s">
        <v>249</v>
      </c>
      <c r="E24" s="3" t="s">
        <v>8</v>
      </c>
      <c r="F24" s="3" t="s">
        <v>12</v>
      </c>
      <c r="G24" s="3" t="s">
        <v>16</v>
      </c>
      <c r="H24" s="3"/>
      <c r="I24" s="3"/>
      <c r="J24" s="3"/>
      <c r="K24" s="3"/>
      <c r="L24" s="3"/>
    </row>
    <row r="25" spans="1:23" x14ac:dyDescent="0.2">
      <c r="A25" s="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3" x14ac:dyDescent="0.2">
      <c r="A26" s="5" t="s">
        <v>48</v>
      </c>
      <c r="B26" s="2">
        <v>0.83220000000000005</v>
      </c>
      <c r="C26" s="2">
        <v>0.80879999999999996</v>
      </c>
      <c r="D26" s="2">
        <v>0.76549999999999996</v>
      </c>
      <c r="E26" s="2">
        <v>1.0069999999999999</v>
      </c>
      <c r="F26" s="2">
        <v>0.74509999999999998</v>
      </c>
      <c r="G26" s="2">
        <v>0.82789999999999997</v>
      </c>
      <c r="H26" s="2"/>
      <c r="I26" s="2"/>
      <c r="J26" s="2"/>
      <c r="K26" s="2"/>
      <c r="L26" s="2"/>
    </row>
    <row r="27" spans="1:23" x14ac:dyDescent="0.2">
      <c r="A27" s="5" t="s">
        <v>49</v>
      </c>
      <c r="B27" s="2">
        <v>1.8979999999999999</v>
      </c>
      <c r="C27" s="2">
        <v>1.7130000000000001</v>
      </c>
      <c r="D27" s="2">
        <v>1.929</v>
      </c>
      <c r="E27" s="2">
        <v>0.61319999999999997</v>
      </c>
      <c r="F27" s="2">
        <v>1.4039999999999999</v>
      </c>
      <c r="G27" s="2">
        <v>1.897</v>
      </c>
      <c r="H27" s="2"/>
      <c r="I27" s="2"/>
      <c r="J27" s="2"/>
      <c r="K27" s="2"/>
      <c r="L27" s="2"/>
    </row>
    <row r="28" spans="1:23" x14ac:dyDescent="0.2">
      <c r="A28" s="5" t="s">
        <v>51</v>
      </c>
      <c r="B28" s="6">
        <f>(1-B27)/B26</f>
        <v>-1.0790675318433067</v>
      </c>
      <c r="C28" s="6">
        <f t="shared" ref="C28:G28" si="0">(1-C27)/C26</f>
        <v>-0.88155291790306645</v>
      </c>
      <c r="D28" s="6">
        <f t="shared" si="0"/>
        <v>-1.2135858915741347</v>
      </c>
      <c r="E28" s="6">
        <f t="shared" si="0"/>
        <v>0.3841112214498511</v>
      </c>
      <c r="F28" s="6">
        <f t="shared" si="0"/>
        <v>-0.54220909944973816</v>
      </c>
      <c r="G28" s="6">
        <f t="shared" si="0"/>
        <v>-1.0834641864959538</v>
      </c>
      <c r="H28" s="6"/>
      <c r="I28" s="6"/>
      <c r="J28" s="6"/>
      <c r="K28" s="6"/>
      <c r="L28" s="6"/>
    </row>
    <row r="29" spans="1:23" x14ac:dyDescent="0.2">
      <c r="A29" s="5" t="s">
        <v>52</v>
      </c>
      <c r="B29" s="7">
        <f>10^B28</f>
        <v>8.3355155909493939E-2</v>
      </c>
      <c r="C29" s="7">
        <f t="shared" ref="C29:G29" si="1">10^C28</f>
        <v>0.13135514316268865</v>
      </c>
      <c r="D29" s="7">
        <f t="shared" si="1"/>
        <v>6.1152484809950072E-2</v>
      </c>
      <c r="E29" s="7">
        <f t="shared" si="1"/>
        <v>2.4216491440538297</v>
      </c>
      <c r="F29" s="7">
        <f t="shared" si="1"/>
        <v>0.28693987220647882</v>
      </c>
      <c r="G29" s="7">
        <f t="shared" si="1"/>
        <v>8.2515552800210626E-2</v>
      </c>
      <c r="H29" s="7"/>
      <c r="I29" s="7"/>
      <c r="J29" s="7"/>
      <c r="K29" s="7"/>
      <c r="L29" s="7"/>
    </row>
    <row r="30" spans="1:23" x14ac:dyDescent="0.2">
      <c r="A30" s="5" t="s">
        <v>50</v>
      </c>
      <c r="B30" s="6">
        <f>B29/0.0834</f>
        <v>0.99946230107306877</v>
      </c>
      <c r="C30" s="6">
        <f t="shared" ref="C30:G30" si="2">C29/0.0834</f>
        <v>1.5750017165790005</v>
      </c>
      <c r="D30" s="6">
        <f t="shared" si="2"/>
        <v>0.73324322314088819</v>
      </c>
      <c r="E30" s="6">
        <f t="shared" si="2"/>
        <v>29.036560480261745</v>
      </c>
      <c r="F30" s="6">
        <f t="shared" si="2"/>
        <v>3.4405260456412328</v>
      </c>
      <c r="G30" s="6">
        <f t="shared" si="2"/>
        <v>0.98939511750852072</v>
      </c>
      <c r="H30" s="6"/>
      <c r="I30" s="6"/>
      <c r="J30" s="6"/>
      <c r="K30" s="6"/>
      <c r="L30" s="6"/>
    </row>
  </sheetData>
  <mergeCells count="22">
    <mergeCell ref="F2:G2"/>
    <mergeCell ref="P2:Q2"/>
    <mergeCell ref="N2:O2"/>
    <mergeCell ref="L2:M2"/>
    <mergeCell ref="J2:K2"/>
    <mergeCell ref="H2:I2"/>
    <mergeCell ref="F13:G13"/>
    <mergeCell ref="D13:E13"/>
    <mergeCell ref="D2:E2"/>
    <mergeCell ref="B13:C13"/>
    <mergeCell ref="V13:W13"/>
    <mergeCell ref="T13:U13"/>
    <mergeCell ref="R13:S13"/>
    <mergeCell ref="P13:Q13"/>
    <mergeCell ref="N13:O13"/>
    <mergeCell ref="L13:M13"/>
    <mergeCell ref="J13:K13"/>
    <mergeCell ref="H13:I13"/>
    <mergeCell ref="B2:C2"/>
    <mergeCell ref="V2:W2"/>
    <mergeCell ref="T2:U2"/>
    <mergeCell ref="R2:S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workbookViewId="0">
      <selection activeCell="H10" sqref="H10"/>
    </sheetView>
  </sheetViews>
  <sheetFormatPr baseColWidth="10" defaultRowHeight="16" x14ac:dyDescent="0.2"/>
  <cols>
    <col min="1" max="1" width="18.1640625" customWidth="1"/>
  </cols>
  <sheetData>
    <row r="1" spans="1:19" x14ac:dyDescent="0.2">
      <c r="A1" s="1" t="s">
        <v>20</v>
      </c>
    </row>
    <row r="2" spans="1:19" x14ac:dyDescent="0.2">
      <c r="A2" s="3" t="s">
        <v>174</v>
      </c>
      <c r="B2" s="25" t="s">
        <v>53</v>
      </c>
      <c r="C2" s="25"/>
      <c r="D2" s="25" t="s">
        <v>248</v>
      </c>
      <c r="E2" s="25"/>
      <c r="F2" s="25" t="s">
        <v>249</v>
      </c>
      <c r="G2" s="25"/>
      <c r="H2" s="25" t="s">
        <v>8</v>
      </c>
      <c r="I2" s="25"/>
      <c r="J2" s="25" t="s">
        <v>12</v>
      </c>
      <c r="K2" s="25"/>
      <c r="L2" s="25" t="s">
        <v>16</v>
      </c>
      <c r="M2" s="25"/>
      <c r="N2" s="25"/>
      <c r="O2" s="25"/>
      <c r="P2" s="25"/>
      <c r="Q2" s="25"/>
      <c r="R2" s="25"/>
      <c r="S2" s="25"/>
    </row>
    <row r="3" spans="1:19" x14ac:dyDescent="0.2">
      <c r="A3" s="2">
        <v>12.5</v>
      </c>
      <c r="B3" s="4" t="s">
        <v>289</v>
      </c>
      <c r="C3" s="4" t="s">
        <v>290</v>
      </c>
      <c r="D3" s="4" t="s">
        <v>291</v>
      </c>
      <c r="E3" s="4" t="s">
        <v>292</v>
      </c>
      <c r="F3" s="4" t="s">
        <v>293</v>
      </c>
      <c r="G3" s="4" t="s">
        <v>293</v>
      </c>
      <c r="H3" s="4" t="s">
        <v>294</v>
      </c>
      <c r="I3" s="4" t="s">
        <v>295</v>
      </c>
      <c r="J3" s="4" t="s">
        <v>24</v>
      </c>
      <c r="K3" s="4" t="s">
        <v>296</v>
      </c>
      <c r="L3" s="4" t="s">
        <v>293</v>
      </c>
      <c r="M3" s="4" t="s">
        <v>289</v>
      </c>
      <c r="N3" s="4"/>
      <c r="O3" s="4"/>
      <c r="P3" s="4"/>
      <c r="Q3" s="4"/>
      <c r="R3" s="4"/>
      <c r="S3" s="4"/>
    </row>
    <row r="4" spans="1:19" x14ac:dyDescent="0.2">
      <c r="A4" s="2">
        <v>6.25</v>
      </c>
      <c r="B4" s="4" t="s">
        <v>71</v>
      </c>
      <c r="C4" s="4" t="s">
        <v>296</v>
      </c>
      <c r="D4" s="4" t="s">
        <v>300</v>
      </c>
      <c r="E4" s="4" t="s">
        <v>301</v>
      </c>
      <c r="F4" s="4" t="s">
        <v>292</v>
      </c>
      <c r="G4" s="4" t="s">
        <v>297</v>
      </c>
      <c r="H4" s="2">
        <v>30.7</v>
      </c>
      <c r="I4" s="2">
        <v>30.8</v>
      </c>
      <c r="J4" s="4" t="s">
        <v>302</v>
      </c>
      <c r="K4" s="4" t="s">
        <v>303</v>
      </c>
      <c r="L4" s="4" t="s">
        <v>297</v>
      </c>
      <c r="M4" s="4" t="s">
        <v>292</v>
      </c>
      <c r="N4" s="2"/>
      <c r="O4" s="2"/>
      <c r="P4" s="4"/>
      <c r="Q4" s="4"/>
      <c r="R4" s="4"/>
      <c r="S4" s="4"/>
    </row>
    <row r="5" spans="1:19" x14ac:dyDescent="0.2">
      <c r="A5" s="2">
        <v>3.125</v>
      </c>
      <c r="B5" s="4" t="s">
        <v>271</v>
      </c>
      <c r="C5" s="4" t="s">
        <v>305</v>
      </c>
      <c r="D5" s="4" t="s">
        <v>266</v>
      </c>
      <c r="E5" s="4" t="s">
        <v>298</v>
      </c>
      <c r="F5" s="4" t="s">
        <v>253</v>
      </c>
      <c r="G5" s="4" t="s">
        <v>306</v>
      </c>
      <c r="H5" s="2">
        <v>15.8</v>
      </c>
      <c r="I5" s="2">
        <v>14.5</v>
      </c>
      <c r="J5" s="4" t="s">
        <v>286</v>
      </c>
      <c r="K5" s="4" t="s">
        <v>307</v>
      </c>
      <c r="L5" s="4" t="s">
        <v>270</v>
      </c>
      <c r="M5" s="4" t="s">
        <v>70</v>
      </c>
      <c r="N5" s="2"/>
      <c r="O5" s="2"/>
      <c r="P5" s="2"/>
      <c r="Q5" s="2"/>
      <c r="R5" s="2"/>
      <c r="S5" s="2"/>
    </row>
    <row r="6" spans="1:19" x14ac:dyDescent="0.2">
      <c r="A6" s="2">
        <v>1.5625</v>
      </c>
      <c r="B6" s="4" t="s">
        <v>308</v>
      </c>
      <c r="C6" s="4" t="s">
        <v>309</v>
      </c>
      <c r="D6" s="4" t="s">
        <v>310</v>
      </c>
      <c r="E6" s="4" t="s">
        <v>138</v>
      </c>
      <c r="F6" s="4" t="s">
        <v>54</v>
      </c>
      <c r="G6" s="4" t="s">
        <v>256</v>
      </c>
      <c r="H6" s="2">
        <v>8.92</v>
      </c>
      <c r="I6" s="2">
        <v>8.2100000000000009</v>
      </c>
      <c r="J6" s="2">
        <v>46.3</v>
      </c>
      <c r="K6" s="2">
        <v>46.8</v>
      </c>
      <c r="L6" s="4" t="s">
        <v>82</v>
      </c>
      <c r="M6" s="4" t="s">
        <v>299</v>
      </c>
      <c r="N6" s="2"/>
      <c r="O6" s="2"/>
      <c r="P6" s="2"/>
      <c r="Q6" s="2"/>
      <c r="R6" s="2"/>
      <c r="S6" s="2"/>
    </row>
    <row r="7" spans="1:19" x14ac:dyDescent="0.2">
      <c r="A7" s="2">
        <v>0.78125</v>
      </c>
      <c r="B7" s="4" t="s">
        <v>137</v>
      </c>
      <c r="C7" s="4" t="s">
        <v>131</v>
      </c>
      <c r="D7" s="2">
        <v>53.7</v>
      </c>
      <c r="E7" s="2">
        <v>48.9</v>
      </c>
      <c r="F7" s="4" t="s">
        <v>311</v>
      </c>
      <c r="G7" s="4" t="s">
        <v>312</v>
      </c>
      <c r="H7" s="2">
        <v>5.49</v>
      </c>
      <c r="I7" s="2">
        <v>4.71</v>
      </c>
      <c r="J7" s="2">
        <v>27.3</v>
      </c>
      <c r="K7" s="2">
        <v>29.2</v>
      </c>
      <c r="L7" s="4" t="s">
        <v>261</v>
      </c>
      <c r="M7" s="4" t="s">
        <v>313</v>
      </c>
      <c r="N7" s="2"/>
      <c r="O7" s="2"/>
      <c r="P7" s="2"/>
      <c r="Q7" s="2"/>
      <c r="R7" s="2"/>
      <c r="S7" s="4"/>
    </row>
    <row r="8" spans="1:19" x14ac:dyDescent="0.2">
      <c r="A8" s="2">
        <v>0.390625</v>
      </c>
      <c r="B8" s="2">
        <v>53.3</v>
      </c>
      <c r="C8" s="2">
        <v>50.4</v>
      </c>
      <c r="D8" s="2">
        <v>31.2</v>
      </c>
      <c r="E8" s="2">
        <v>31</v>
      </c>
      <c r="F8" s="2">
        <v>46.3</v>
      </c>
      <c r="G8" s="2">
        <v>46</v>
      </c>
      <c r="H8" s="2">
        <v>2.39</v>
      </c>
      <c r="I8" s="2">
        <v>2.16</v>
      </c>
      <c r="J8" s="2">
        <v>17.600000000000001</v>
      </c>
      <c r="K8" s="2">
        <v>16.600000000000001</v>
      </c>
      <c r="L8" s="2">
        <v>45.1</v>
      </c>
      <c r="M8" s="2">
        <v>46.2</v>
      </c>
      <c r="N8" s="4"/>
      <c r="O8" s="4"/>
      <c r="P8" s="4"/>
      <c r="Q8" s="4"/>
      <c r="R8" s="4"/>
      <c r="S8" s="4"/>
    </row>
    <row r="9" spans="1:19" x14ac:dyDescent="0.2">
      <c r="A9" s="2">
        <v>0.1953125</v>
      </c>
      <c r="B9" s="2">
        <v>32.6</v>
      </c>
      <c r="C9" s="2">
        <v>31.8</v>
      </c>
      <c r="D9" s="2">
        <v>18.3</v>
      </c>
      <c r="E9" s="2">
        <v>17.600000000000001</v>
      </c>
      <c r="F9" s="2">
        <v>31.5</v>
      </c>
      <c r="G9" s="2">
        <v>27.3</v>
      </c>
      <c r="H9" s="2">
        <v>1.02</v>
      </c>
      <c r="I9" s="2">
        <v>1.05</v>
      </c>
      <c r="J9" s="2">
        <v>8.27</v>
      </c>
      <c r="K9" s="2">
        <v>8.81</v>
      </c>
      <c r="L9" s="2">
        <v>25.3</v>
      </c>
      <c r="M9" s="2">
        <v>29.6</v>
      </c>
      <c r="N9" s="4"/>
      <c r="O9" s="4"/>
      <c r="P9" s="4"/>
      <c r="Q9" s="4"/>
      <c r="R9" s="4"/>
      <c r="S9" s="4"/>
    </row>
    <row r="10" spans="1:19" x14ac:dyDescent="0.2">
      <c r="A10" s="2">
        <v>9.765625E-2</v>
      </c>
      <c r="B10" s="2">
        <v>20.8</v>
      </c>
      <c r="C10" s="2">
        <v>21.6</v>
      </c>
      <c r="D10" s="2">
        <v>11.3</v>
      </c>
      <c r="E10" s="2">
        <v>10.6</v>
      </c>
      <c r="F10" s="2">
        <v>22</v>
      </c>
      <c r="G10" s="4"/>
      <c r="H10" s="4" t="s">
        <v>157</v>
      </c>
      <c r="I10" s="4" t="s">
        <v>314</v>
      </c>
      <c r="J10" s="2">
        <v>4.88</v>
      </c>
      <c r="K10" s="2">
        <v>5.55</v>
      </c>
      <c r="L10" s="2">
        <v>16.600000000000001</v>
      </c>
      <c r="M10" s="2">
        <v>18.100000000000001</v>
      </c>
      <c r="N10" s="4"/>
      <c r="O10" s="4"/>
      <c r="P10" s="4"/>
      <c r="Q10" s="4"/>
      <c r="R10" s="4"/>
      <c r="S10" s="4"/>
    </row>
    <row r="12" spans="1:19" x14ac:dyDescent="0.2">
      <c r="A12" s="1" t="s">
        <v>45</v>
      </c>
    </row>
    <row r="13" spans="1:19" x14ac:dyDescent="0.2">
      <c r="A13" s="3" t="s">
        <v>174</v>
      </c>
      <c r="B13" s="25" t="s">
        <v>53</v>
      </c>
      <c r="C13" s="25"/>
      <c r="D13" s="25" t="s">
        <v>248</v>
      </c>
      <c r="E13" s="25"/>
      <c r="F13" s="25" t="s">
        <v>249</v>
      </c>
      <c r="G13" s="25"/>
      <c r="H13" s="25" t="s">
        <v>8</v>
      </c>
      <c r="I13" s="25"/>
      <c r="J13" s="25" t="s">
        <v>12</v>
      </c>
      <c r="K13" s="25"/>
      <c r="L13" s="25" t="s">
        <v>16</v>
      </c>
      <c r="M13" s="25"/>
      <c r="N13" s="25"/>
      <c r="O13" s="25"/>
      <c r="P13" s="25"/>
      <c r="Q13" s="25"/>
      <c r="R13" s="25"/>
      <c r="S13" s="25"/>
    </row>
    <row r="14" spans="1:19" x14ac:dyDescent="0.2">
      <c r="A14" s="2">
        <v>1.09691001300806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">
        <v>0.79588001734407499</v>
      </c>
      <c r="B15" s="2"/>
      <c r="C15" s="2"/>
      <c r="D15" s="2"/>
      <c r="E15" s="2"/>
      <c r="F15" s="2"/>
      <c r="G15" s="2"/>
      <c r="H15" s="2">
        <v>1.4871383754771901</v>
      </c>
      <c r="I15" s="2">
        <v>1.4885507165004399</v>
      </c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2">
        <v>0.49485002168009401</v>
      </c>
      <c r="B16" s="2"/>
      <c r="C16" s="2"/>
      <c r="D16" s="2"/>
      <c r="E16" s="2"/>
      <c r="F16" s="2"/>
      <c r="G16" s="2"/>
      <c r="H16" s="2">
        <v>1.19865708695442</v>
      </c>
      <c r="I16" s="2">
        <v>1.1613680022349699</v>
      </c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x14ac:dyDescent="0.2">
      <c r="A17" s="2">
        <v>0.19382002601611301</v>
      </c>
      <c r="B17" s="2"/>
      <c r="C17" s="2"/>
      <c r="D17" s="2"/>
      <c r="E17" s="2"/>
      <c r="F17" s="2"/>
      <c r="G17" s="2"/>
      <c r="H17" s="2">
        <v>0.95036485437612295</v>
      </c>
      <c r="I17" s="2">
        <v>0.91434315711944103</v>
      </c>
      <c r="J17" s="2">
        <v>1.66558099101795</v>
      </c>
      <c r="K17" s="2">
        <v>1.67024585307412</v>
      </c>
      <c r="L17" s="2"/>
      <c r="M17" s="2"/>
      <c r="N17" s="2"/>
      <c r="O17" s="2"/>
      <c r="P17" s="2"/>
      <c r="Q17" s="2"/>
      <c r="R17" s="2"/>
      <c r="S17" s="2"/>
    </row>
    <row r="18" spans="1:19" x14ac:dyDescent="0.2">
      <c r="A18" s="2">
        <v>-0.107209969647868</v>
      </c>
      <c r="B18" s="2"/>
      <c r="C18" s="2"/>
      <c r="D18" s="2">
        <v>1.7299742856995599</v>
      </c>
      <c r="E18" s="2">
        <v>1.6893088591236201</v>
      </c>
      <c r="F18" s="2"/>
      <c r="G18" s="2"/>
      <c r="H18" s="2">
        <v>0.73957234445009201</v>
      </c>
      <c r="I18" s="2">
        <v>0.67302090712889595</v>
      </c>
      <c r="J18" s="2">
        <v>1.43616264704076</v>
      </c>
      <c r="K18" s="2">
        <v>1.46538285144842</v>
      </c>
      <c r="L18" s="2"/>
      <c r="M18" s="2"/>
      <c r="N18" s="2"/>
      <c r="O18" s="2"/>
      <c r="P18" s="2"/>
      <c r="Q18" s="2"/>
      <c r="R18" s="2"/>
      <c r="S18" s="2"/>
    </row>
    <row r="19" spans="1:19" x14ac:dyDescent="0.2">
      <c r="A19" s="2">
        <v>-0.40823996531184997</v>
      </c>
      <c r="B19" s="2">
        <v>1.72672720902657</v>
      </c>
      <c r="C19" s="2">
        <v>1.7024305364455301</v>
      </c>
      <c r="D19" s="2">
        <v>1.49415459401844</v>
      </c>
      <c r="E19" s="2">
        <v>1.49136169383427</v>
      </c>
      <c r="F19" s="2">
        <v>1.66558099101795</v>
      </c>
      <c r="G19" s="2">
        <v>1.6627578316815701</v>
      </c>
      <c r="H19" s="2">
        <v>0.37839790094813802</v>
      </c>
      <c r="I19" s="2">
        <v>0.33445375115093101</v>
      </c>
      <c r="J19" s="2">
        <v>1.2455126678141499</v>
      </c>
      <c r="K19" s="2">
        <v>1.2201080880400601</v>
      </c>
      <c r="L19" s="2">
        <v>1.6541765418779599</v>
      </c>
      <c r="M19" s="2">
        <v>1.6646419755561299</v>
      </c>
      <c r="N19" s="2"/>
      <c r="O19" s="2"/>
      <c r="P19" s="2"/>
      <c r="Q19" s="2"/>
      <c r="R19" s="2"/>
      <c r="S19" s="2"/>
    </row>
    <row r="20" spans="1:19" x14ac:dyDescent="0.2">
      <c r="A20" s="2">
        <v>-0.70926996097583095</v>
      </c>
      <c r="B20" s="2">
        <v>1.51321760006794</v>
      </c>
      <c r="C20" s="2">
        <v>1.5024271199844299</v>
      </c>
      <c r="D20" s="2">
        <v>1.26245108973043</v>
      </c>
      <c r="E20" s="2">
        <v>1.2455126678141499</v>
      </c>
      <c r="F20" s="2">
        <v>1.4983105537896</v>
      </c>
      <c r="G20" s="2">
        <v>1.43616264704076</v>
      </c>
      <c r="H20" s="2">
        <v>8.6001717619175692E-3</v>
      </c>
      <c r="I20" s="2">
        <v>2.1189299069938099E-2</v>
      </c>
      <c r="J20" s="2">
        <v>0.91750550955254695</v>
      </c>
      <c r="K20" s="2">
        <v>0.94497590841204804</v>
      </c>
      <c r="L20" s="2">
        <v>1.40312052117582</v>
      </c>
      <c r="M20" s="2">
        <v>1.4712917110589401</v>
      </c>
      <c r="N20" s="2"/>
      <c r="O20" s="2"/>
      <c r="P20" s="2"/>
      <c r="Q20" s="2"/>
      <c r="R20" s="2"/>
      <c r="S20" s="2"/>
    </row>
    <row r="21" spans="1:19" x14ac:dyDescent="0.2">
      <c r="A21" s="2">
        <v>-1.0102999566398101</v>
      </c>
      <c r="B21" s="2">
        <v>1.31806333496276</v>
      </c>
      <c r="C21" s="2">
        <v>1.33445375115093</v>
      </c>
      <c r="D21" s="2">
        <v>1.0530784434834199</v>
      </c>
      <c r="E21" s="2">
        <v>1.02530586526477</v>
      </c>
      <c r="F21" s="2">
        <v>1.3424226808222099</v>
      </c>
      <c r="G21" s="2"/>
      <c r="H21" s="2"/>
      <c r="I21" s="2"/>
      <c r="J21" s="2">
        <v>0.68841982200271101</v>
      </c>
      <c r="K21" s="2">
        <v>0.744292983122676</v>
      </c>
      <c r="L21" s="2">
        <v>1.2201080880400601</v>
      </c>
      <c r="M21" s="2">
        <v>1.2576785748691801</v>
      </c>
      <c r="N21" s="2"/>
      <c r="O21" s="2"/>
      <c r="P21" s="2"/>
      <c r="Q21" s="2"/>
      <c r="R21" s="2"/>
      <c r="S21" s="2"/>
    </row>
    <row r="23" spans="1:19" x14ac:dyDescent="0.2">
      <c r="A23" s="1" t="s">
        <v>46</v>
      </c>
    </row>
    <row r="24" spans="1:19" x14ac:dyDescent="0.2">
      <c r="A24" s="3"/>
      <c r="B24" s="3" t="s">
        <v>53</v>
      </c>
      <c r="C24" s="3" t="s">
        <v>248</v>
      </c>
      <c r="D24" s="3" t="s">
        <v>249</v>
      </c>
      <c r="E24" s="3" t="s">
        <v>8</v>
      </c>
      <c r="F24" s="3" t="s">
        <v>12</v>
      </c>
      <c r="G24" s="3" t="s">
        <v>16</v>
      </c>
      <c r="H24" s="3"/>
      <c r="I24" s="3"/>
      <c r="J24" s="3"/>
      <c r="K24" s="3"/>
    </row>
    <row r="25" spans="1:19" x14ac:dyDescent="0.2">
      <c r="A25" s="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9" x14ac:dyDescent="0.2">
      <c r="A26" s="5" t="s">
        <v>48</v>
      </c>
      <c r="B26" s="2">
        <v>0.64500000000000002</v>
      </c>
      <c r="C26" s="2">
        <v>0.74750000000000005</v>
      </c>
      <c r="D26" s="2">
        <v>0.55149999999999999</v>
      </c>
      <c r="E26" s="2">
        <v>0.95499999999999996</v>
      </c>
      <c r="F26" s="2">
        <v>0.80479999999999996</v>
      </c>
      <c r="G26" s="2">
        <v>0.69850000000000001</v>
      </c>
      <c r="H26" s="2"/>
      <c r="I26" s="2"/>
      <c r="J26" s="2"/>
      <c r="K26" s="2"/>
    </row>
    <row r="27" spans="1:19" x14ac:dyDescent="0.2">
      <c r="A27" s="5" t="s">
        <v>49</v>
      </c>
      <c r="B27" s="2">
        <v>1.974</v>
      </c>
      <c r="C27" s="2">
        <v>1.792</v>
      </c>
      <c r="D27" s="2">
        <v>1.879</v>
      </c>
      <c r="E27" s="2">
        <v>0.73829999999999996</v>
      </c>
      <c r="F27" s="2">
        <v>1.528</v>
      </c>
      <c r="G27" s="2">
        <v>1.9410000000000001</v>
      </c>
      <c r="H27" s="2"/>
      <c r="I27" s="2"/>
      <c r="J27" s="2"/>
      <c r="K27" s="2"/>
    </row>
    <row r="28" spans="1:19" x14ac:dyDescent="0.2">
      <c r="A28" s="5" t="s">
        <v>51</v>
      </c>
      <c r="B28" s="6">
        <f>(1-B27)/B26</f>
        <v>-1.5100775193798448</v>
      </c>
      <c r="C28" s="6">
        <f t="shared" ref="C28:G28" si="0">(1-C27)/C26</f>
        <v>-1.0595317725752509</v>
      </c>
      <c r="D28" s="6">
        <f t="shared" si="0"/>
        <v>-1.5938349954669084</v>
      </c>
      <c r="E28" s="6">
        <f t="shared" si="0"/>
        <v>0.2740314136125655</v>
      </c>
      <c r="F28" s="6">
        <f t="shared" si="0"/>
        <v>-0.6560636182902585</v>
      </c>
      <c r="G28" s="6">
        <f t="shared" si="0"/>
        <v>-1.3471725125268432</v>
      </c>
      <c r="H28" s="6"/>
      <c r="I28" s="6"/>
      <c r="J28" s="6"/>
      <c r="K28" s="6"/>
    </row>
    <row r="29" spans="1:19" x14ac:dyDescent="0.2">
      <c r="A29" s="5" t="s">
        <v>52</v>
      </c>
      <c r="B29" s="7">
        <f>10^B28</f>
        <v>3.0897438795540442E-2</v>
      </c>
      <c r="C29" s="7">
        <f t="shared" ref="C29:G29" si="1">10^C28</f>
        <v>8.7190311134328222E-2</v>
      </c>
      <c r="D29" s="7">
        <f t="shared" si="1"/>
        <v>2.5477980714185666E-2</v>
      </c>
      <c r="E29" s="7">
        <f t="shared" si="1"/>
        <v>1.8794527574334132</v>
      </c>
      <c r="F29" s="7">
        <f t="shared" si="1"/>
        <v>0.2207681313763282</v>
      </c>
      <c r="G29" s="7">
        <f t="shared" si="1"/>
        <v>4.4960122667280493E-2</v>
      </c>
      <c r="H29" s="7"/>
      <c r="I29" s="7"/>
      <c r="J29" s="7"/>
      <c r="K29" s="7"/>
    </row>
    <row r="30" spans="1:19" x14ac:dyDescent="0.2">
      <c r="A30" s="5" t="s">
        <v>50</v>
      </c>
      <c r="B30" s="6">
        <f>B29/0.0309</f>
        <v>0.99991711312428611</v>
      </c>
      <c r="C30" s="6">
        <f t="shared" ref="C30:G30" si="2">C29/0.0309</f>
        <v>2.821692916968551</v>
      </c>
      <c r="D30" s="6">
        <f t="shared" si="2"/>
        <v>0.82453012020018335</v>
      </c>
      <c r="E30" s="6">
        <f t="shared" si="2"/>
        <v>60.823713832796543</v>
      </c>
      <c r="F30" s="6">
        <f t="shared" si="2"/>
        <v>7.1445997209167702</v>
      </c>
      <c r="G30" s="6">
        <f t="shared" si="2"/>
        <v>1.4550201510446761</v>
      </c>
      <c r="H30" s="6"/>
      <c r="I30" s="6"/>
      <c r="J30" s="6"/>
      <c r="K30" s="6"/>
    </row>
  </sheetData>
  <mergeCells count="18">
    <mergeCell ref="B13:C13"/>
    <mergeCell ref="R13:S13"/>
    <mergeCell ref="P13:Q13"/>
    <mergeCell ref="N13:O13"/>
    <mergeCell ref="L13:M13"/>
    <mergeCell ref="J13:K13"/>
    <mergeCell ref="H13:I13"/>
    <mergeCell ref="F13:G13"/>
    <mergeCell ref="D13:E13"/>
    <mergeCell ref="B2:C2"/>
    <mergeCell ref="R2:S2"/>
    <mergeCell ref="P2:Q2"/>
    <mergeCell ref="N2:O2"/>
    <mergeCell ref="L2:M2"/>
    <mergeCell ref="J2:K2"/>
    <mergeCell ref="H2:I2"/>
    <mergeCell ref="F2:G2"/>
    <mergeCell ref="D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F26" sqref="F26:F27"/>
    </sheetView>
  </sheetViews>
  <sheetFormatPr baseColWidth="10" defaultRowHeight="16" x14ac:dyDescent="0.2"/>
  <cols>
    <col min="1" max="1" width="18" customWidth="1"/>
  </cols>
  <sheetData>
    <row r="1" spans="1:23" x14ac:dyDescent="0.2">
      <c r="A1" s="1" t="s">
        <v>20</v>
      </c>
    </row>
    <row r="2" spans="1:23" x14ac:dyDescent="0.2">
      <c r="A2" s="11" t="s">
        <v>174</v>
      </c>
      <c r="B2" s="25" t="s">
        <v>53</v>
      </c>
      <c r="C2" s="25"/>
      <c r="D2" s="25" t="s">
        <v>248</v>
      </c>
      <c r="E2" s="25"/>
      <c r="F2" s="25" t="s">
        <v>249</v>
      </c>
      <c r="G2" s="25"/>
      <c r="H2" s="25" t="s">
        <v>8</v>
      </c>
      <c r="I2" s="25"/>
      <c r="J2" s="25" t="s">
        <v>12</v>
      </c>
      <c r="K2" s="25"/>
      <c r="L2" s="25" t="s">
        <v>16</v>
      </c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</row>
    <row r="3" spans="1:23" x14ac:dyDescent="0.2">
      <c r="A3" s="2">
        <v>12.5</v>
      </c>
      <c r="B3" s="4" t="s">
        <v>262</v>
      </c>
      <c r="C3" s="4" t="s">
        <v>315</v>
      </c>
      <c r="D3" s="4" t="s">
        <v>316</v>
      </c>
      <c r="E3" s="4" t="s">
        <v>306</v>
      </c>
      <c r="F3" s="4" t="s">
        <v>317</v>
      </c>
      <c r="G3" s="4" t="s">
        <v>272</v>
      </c>
      <c r="H3" s="2">
        <v>45.2</v>
      </c>
      <c r="I3" s="2">
        <v>47.4</v>
      </c>
      <c r="J3" s="4" t="s">
        <v>318</v>
      </c>
      <c r="K3" s="4" t="s">
        <v>319</v>
      </c>
      <c r="L3" s="4" t="s">
        <v>304</v>
      </c>
      <c r="M3" s="4" t="s">
        <v>304</v>
      </c>
      <c r="N3" s="2"/>
      <c r="O3" s="2"/>
      <c r="P3" s="4"/>
      <c r="Q3" s="4"/>
      <c r="R3" s="4"/>
      <c r="S3" s="4"/>
      <c r="T3" s="4"/>
      <c r="U3" s="4"/>
      <c r="V3" s="4"/>
      <c r="W3" s="4"/>
    </row>
    <row r="4" spans="1:23" x14ac:dyDescent="0.2">
      <c r="A4" s="2">
        <v>6.25</v>
      </c>
      <c r="B4" s="4" t="s">
        <v>25</v>
      </c>
      <c r="C4" s="4" t="s">
        <v>252</v>
      </c>
      <c r="D4" s="4" t="s">
        <v>320</v>
      </c>
      <c r="E4" s="4" t="s">
        <v>321</v>
      </c>
      <c r="F4" s="4" t="s">
        <v>130</v>
      </c>
      <c r="G4" s="4" t="s">
        <v>306</v>
      </c>
      <c r="H4" s="2">
        <v>23.9</v>
      </c>
      <c r="I4" s="2">
        <v>24.2</v>
      </c>
      <c r="J4" s="4" t="s">
        <v>322</v>
      </c>
      <c r="K4" s="4" t="s">
        <v>284</v>
      </c>
      <c r="L4" s="4" t="s">
        <v>252</v>
      </c>
      <c r="M4" s="4" t="s">
        <v>323</v>
      </c>
      <c r="N4" s="2"/>
      <c r="O4" s="2"/>
      <c r="P4" s="4"/>
      <c r="Q4" s="4"/>
      <c r="R4" s="2"/>
      <c r="S4" s="2"/>
      <c r="T4" s="2"/>
      <c r="U4" s="2"/>
      <c r="V4" s="4"/>
      <c r="W4" s="4"/>
    </row>
    <row r="5" spans="1:23" x14ac:dyDescent="0.2">
      <c r="A5" s="2">
        <v>3.125</v>
      </c>
      <c r="B5" s="4" t="s">
        <v>217</v>
      </c>
      <c r="C5" s="4" t="s">
        <v>324</v>
      </c>
      <c r="D5" s="4" t="s">
        <v>325</v>
      </c>
      <c r="E5" s="4" t="s">
        <v>326</v>
      </c>
      <c r="F5" s="4" t="s">
        <v>327</v>
      </c>
      <c r="G5" s="4" t="s">
        <v>257</v>
      </c>
      <c r="H5" s="2">
        <v>15.6</v>
      </c>
      <c r="I5" s="2">
        <v>14.3</v>
      </c>
      <c r="J5" s="4" t="s">
        <v>223</v>
      </c>
      <c r="K5" s="4" t="s">
        <v>328</v>
      </c>
      <c r="L5" s="4" t="s">
        <v>27</v>
      </c>
      <c r="M5" s="4" t="s">
        <v>329</v>
      </c>
      <c r="N5" s="2"/>
      <c r="O5" s="2"/>
      <c r="P5" s="4"/>
      <c r="Q5" s="4"/>
      <c r="R5" s="2"/>
      <c r="S5" s="2"/>
      <c r="T5" s="2"/>
      <c r="U5" s="2"/>
      <c r="V5" s="4"/>
      <c r="W5" s="4"/>
    </row>
    <row r="6" spans="1:23" x14ac:dyDescent="0.2">
      <c r="A6" s="2">
        <v>1.5625</v>
      </c>
      <c r="B6" s="4" t="s">
        <v>234</v>
      </c>
      <c r="C6" s="4" t="s">
        <v>330</v>
      </c>
      <c r="D6" s="4" t="s">
        <v>125</v>
      </c>
      <c r="E6" s="4" t="s">
        <v>331</v>
      </c>
      <c r="F6" s="4" t="s">
        <v>332</v>
      </c>
      <c r="G6" s="4" t="s">
        <v>285</v>
      </c>
      <c r="H6" s="2">
        <v>7.47</v>
      </c>
      <c r="I6" s="2">
        <v>7.31</v>
      </c>
      <c r="J6" s="2">
        <v>40.299999999999997</v>
      </c>
      <c r="K6" s="2">
        <v>43.9</v>
      </c>
      <c r="L6" s="4" t="s">
        <v>333</v>
      </c>
      <c r="M6" s="4" t="s">
        <v>73</v>
      </c>
      <c r="N6" s="2"/>
      <c r="O6" s="2"/>
      <c r="P6" s="4"/>
      <c r="Q6" s="4"/>
      <c r="R6" s="2"/>
      <c r="S6" s="2"/>
      <c r="T6" s="2"/>
      <c r="U6" s="2"/>
      <c r="V6" s="4"/>
      <c r="W6" s="4"/>
    </row>
    <row r="7" spans="1:23" x14ac:dyDescent="0.2">
      <c r="A7" s="2">
        <v>0.78125</v>
      </c>
      <c r="B7" s="4" t="s">
        <v>334</v>
      </c>
      <c r="C7" s="4" t="s">
        <v>335</v>
      </c>
      <c r="D7" s="2">
        <v>44</v>
      </c>
      <c r="E7" s="2">
        <v>44.8</v>
      </c>
      <c r="F7" s="4" t="s">
        <v>294</v>
      </c>
      <c r="G7" s="4" t="s">
        <v>336</v>
      </c>
      <c r="H7" s="2">
        <v>3.88</v>
      </c>
      <c r="I7" s="2">
        <v>3.72</v>
      </c>
      <c r="J7" s="2">
        <v>27.3</v>
      </c>
      <c r="K7" s="2">
        <v>28.7</v>
      </c>
      <c r="L7" s="2">
        <v>50</v>
      </c>
      <c r="M7" s="2">
        <v>51.5</v>
      </c>
      <c r="N7" s="4"/>
      <c r="O7" s="4"/>
      <c r="P7" s="2"/>
      <c r="Q7" s="2"/>
      <c r="R7" s="2"/>
      <c r="S7" s="2"/>
      <c r="T7" s="2"/>
      <c r="U7" s="2"/>
      <c r="V7" s="2"/>
      <c r="W7" s="2"/>
    </row>
    <row r="8" spans="1:23" x14ac:dyDescent="0.2">
      <c r="A8" s="2">
        <v>0.390625</v>
      </c>
      <c r="B8" s="2">
        <v>45.3</v>
      </c>
      <c r="C8" s="2">
        <v>52.1</v>
      </c>
      <c r="D8" s="2">
        <v>27.4</v>
      </c>
      <c r="E8" s="2">
        <v>30.6</v>
      </c>
      <c r="F8" s="2">
        <v>40.9</v>
      </c>
      <c r="G8" s="2">
        <v>43</v>
      </c>
      <c r="H8" s="2">
        <v>1.78</v>
      </c>
      <c r="I8" s="2">
        <v>1.97</v>
      </c>
      <c r="J8" s="2">
        <v>15.9</v>
      </c>
      <c r="K8" s="2">
        <v>16.600000000000001</v>
      </c>
      <c r="L8" s="2">
        <v>29</v>
      </c>
      <c r="M8" s="2">
        <v>23.3</v>
      </c>
      <c r="N8" s="4"/>
      <c r="O8" s="4"/>
      <c r="P8" s="2"/>
      <c r="Q8" s="2"/>
      <c r="R8" s="2"/>
      <c r="S8" s="2"/>
      <c r="T8" s="2"/>
      <c r="U8" s="2"/>
      <c r="V8" s="2"/>
      <c r="W8" s="2"/>
    </row>
    <row r="9" spans="1:23" x14ac:dyDescent="0.2">
      <c r="A9" s="2">
        <v>0.1953125</v>
      </c>
      <c r="B9" s="2">
        <v>31.2</v>
      </c>
      <c r="C9" s="2">
        <v>33.4</v>
      </c>
      <c r="D9" s="2">
        <v>16.2</v>
      </c>
      <c r="E9" s="2">
        <v>17.7</v>
      </c>
      <c r="F9" s="2">
        <v>25.4</v>
      </c>
      <c r="G9" s="2">
        <v>27.5</v>
      </c>
      <c r="H9" s="4" t="s">
        <v>156</v>
      </c>
      <c r="I9" s="4" t="s">
        <v>337</v>
      </c>
      <c r="J9" s="2">
        <v>8.09</v>
      </c>
      <c r="K9" s="2">
        <v>8.41</v>
      </c>
      <c r="L9" s="4"/>
      <c r="M9" s="4"/>
      <c r="N9" s="4"/>
      <c r="O9" s="4"/>
      <c r="P9" s="2"/>
      <c r="Q9" s="2"/>
      <c r="R9" s="2"/>
      <c r="S9" s="2"/>
      <c r="T9" s="2"/>
      <c r="U9" s="2"/>
      <c r="V9" s="2"/>
      <c r="W9" s="4"/>
    </row>
    <row r="10" spans="1:23" x14ac:dyDescent="0.2">
      <c r="A10" s="2">
        <v>9.765625E-2</v>
      </c>
      <c r="B10" s="2">
        <v>20.5</v>
      </c>
      <c r="C10" s="2">
        <v>20</v>
      </c>
      <c r="D10" s="2">
        <v>10</v>
      </c>
      <c r="E10" s="2">
        <v>9.4700000000000006</v>
      </c>
      <c r="F10" s="2">
        <v>16.3</v>
      </c>
      <c r="G10" s="2">
        <v>15.6</v>
      </c>
      <c r="H10" s="4" t="s">
        <v>38</v>
      </c>
      <c r="I10" s="4" t="s">
        <v>338</v>
      </c>
      <c r="J10" s="2">
        <v>5.49</v>
      </c>
      <c r="K10" s="2">
        <v>5.23</v>
      </c>
      <c r="L10" s="2">
        <v>9.58</v>
      </c>
      <c r="M10" s="2">
        <v>10.5</v>
      </c>
      <c r="N10" s="4"/>
      <c r="O10" s="4"/>
      <c r="P10" s="2"/>
      <c r="Q10" s="2"/>
      <c r="R10" s="2"/>
      <c r="S10" s="2"/>
      <c r="T10" s="2"/>
      <c r="U10" s="2"/>
      <c r="V10" s="2"/>
      <c r="W10" s="2"/>
    </row>
    <row r="12" spans="1:23" x14ac:dyDescent="0.2">
      <c r="A12" s="1" t="s">
        <v>45</v>
      </c>
    </row>
    <row r="13" spans="1:23" x14ac:dyDescent="0.2">
      <c r="A13" s="11" t="s">
        <v>174</v>
      </c>
      <c r="B13" s="25" t="s">
        <v>53</v>
      </c>
      <c r="C13" s="25"/>
      <c r="D13" s="25" t="s">
        <v>248</v>
      </c>
      <c r="E13" s="25"/>
      <c r="F13" s="25" t="s">
        <v>249</v>
      </c>
      <c r="G13" s="25"/>
      <c r="H13" s="25" t="s">
        <v>8</v>
      </c>
      <c r="I13" s="25"/>
      <c r="J13" s="25" t="s">
        <v>12</v>
      </c>
      <c r="K13" s="25"/>
      <c r="L13" s="25" t="s">
        <v>16</v>
      </c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</row>
    <row r="14" spans="1:23" x14ac:dyDescent="0.2">
      <c r="A14" s="2">
        <v>1.09691001300806</v>
      </c>
      <c r="B14" s="2"/>
      <c r="C14" s="2"/>
      <c r="D14" s="2"/>
      <c r="E14" s="2"/>
      <c r="F14" s="2"/>
      <c r="G14" s="2"/>
      <c r="H14" s="2">
        <v>1.65513843481138</v>
      </c>
      <c r="I14" s="2">
        <v>1.6757783416740899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">
        <v>0.79588001734407499</v>
      </c>
      <c r="B15" s="2"/>
      <c r="C15" s="2"/>
      <c r="D15" s="2"/>
      <c r="E15" s="2"/>
      <c r="F15" s="2"/>
      <c r="G15" s="2"/>
      <c r="H15" s="2">
        <v>1.37839790094814</v>
      </c>
      <c r="I15" s="2">
        <v>1.38381536598043</v>
      </c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x14ac:dyDescent="0.2">
      <c r="A16" s="2">
        <v>0.49485002168009401</v>
      </c>
      <c r="B16" s="2"/>
      <c r="C16" s="2"/>
      <c r="D16" s="2"/>
      <c r="E16" s="2"/>
      <c r="F16" s="2"/>
      <c r="G16" s="2"/>
      <c r="H16" s="2">
        <v>1.1931245983544601</v>
      </c>
      <c r="I16" s="2">
        <v>1.1553360374650601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x14ac:dyDescent="0.2">
      <c r="A17" s="2">
        <v>0.19382002601611301</v>
      </c>
      <c r="B17" s="2"/>
      <c r="C17" s="2"/>
      <c r="D17" s="2"/>
      <c r="E17" s="2"/>
      <c r="F17" s="2"/>
      <c r="G17" s="2"/>
      <c r="H17" s="2">
        <v>0.87332060181539894</v>
      </c>
      <c r="I17" s="2">
        <v>0.86391737695785997</v>
      </c>
      <c r="J17" s="2">
        <v>1.60530504614111</v>
      </c>
      <c r="K17" s="2">
        <v>1.64246452024212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x14ac:dyDescent="0.2">
      <c r="A18" s="2">
        <v>-0.107209969647868</v>
      </c>
      <c r="B18" s="2"/>
      <c r="C18" s="2"/>
      <c r="D18" s="2">
        <v>1.6434526764861901</v>
      </c>
      <c r="E18" s="2">
        <v>1.65127801399814</v>
      </c>
      <c r="F18" s="2"/>
      <c r="G18" s="2"/>
      <c r="H18" s="2">
        <v>0.58883172559420704</v>
      </c>
      <c r="I18" s="2">
        <v>0.57054293988189797</v>
      </c>
      <c r="J18" s="2">
        <v>1.43616264704076</v>
      </c>
      <c r="K18" s="2">
        <v>1.4578818967339899</v>
      </c>
      <c r="L18" s="2">
        <v>1.6989700043360201</v>
      </c>
      <c r="M18" s="2">
        <v>1.7118072290411901</v>
      </c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x14ac:dyDescent="0.2">
      <c r="A19" s="2">
        <v>-0.40823996531184997</v>
      </c>
      <c r="B19" s="2">
        <v>1.6560982020128301</v>
      </c>
      <c r="C19" s="2">
        <v>1.71683772329952</v>
      </c>
      <c r="D19" s="2">
        <v>1.4377505628203899</v>
      </c>
      <c r="E19" s="2">
        <v>1.4857214264815799</v>
      </c>
      <c r="F19" s="2">
        <v>1.6117233080073401</v>
      </c>
      <c r="G19" s="2">
        <v>1.63346845557959</v>
      </c>
      <c r="H19" s="2">
        <v>0.250420002308894</v>
      </c>
      <c r="I19" s="2">
        <v>0.29446622616159301</v>
      </c>
      <c r="J19" s="2">
        <v>1.20139712432045</v>
      </c>
      <c r="K19" s="2">
        <v>1.2201080880400601</v>
      </c>
      <c r="L19" s="2">
        <v>1.4623979978989601</v>
      </c>
      <c r="M19" s="2">
        <v>1.36735592102602</v>
      </c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x14ac:dyDescent="0.2">
      <c r="A20" s="2">
        <v>-0.70926996097583095</v>
      </c>
      <c r="B20" s="2">
        <v>1.49415459401844</v>
      </c>
      <c r="C20" s="2">
        <v>1.5237464668115599</v>
      </c>
      <c r="D20" s="2">
        <v>1.2095150145426301</v>
      </c>
      <c r="E20" s="2">
        <v>1.2479732663618099</v>
      </c>
      <c r="F20" s="2">
        <v>1.4048337166199401</v>
      </c>
      <c r="G20" s="2">
        <v>1.43933269383026</v>
      </c>
      <c r="H20" s="2"/>
      <c r="I20" s="2"/>
      <c r="J20" s="2">
        <v>0.90794852161227202</v>
      </c>
      <c r="K20" s="2">
        <v>0.92479599579791205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2">
        <v>-1.0102999566398101</v>
      </c>
      <c r="B21" s="2">
        <v>1.31175386105575</v>
      </c>
      <c r="C21" s="2">
        <v>1.3010299956639799</v>
      </c>
      <c r="D21" s="2">
        <v>1</v>
      </c>
      <c r="E21" s="2">
        <v>0.97634997900327303</v>
      </c>
      <c r="F21" s="2">
        <v>1.2121876044039599</v>
      </c>
      <c r="G21" s="2">
        <v>1.1931245983544601</v>
      </c>
      <c r="H21" s="2"/>
      <c r="I21" s="2"/>
      <c r="J21" s="2">
        <v>0.73957234445009201</v>
      </c>
      <c r="K21" s="2">
        <v>0.71850168886727395</v>
      </c>
      <c r="L21" s="2">
        <v>0.98136550907854403</v>
      </c>
      <c r="M21" s="2">
        <v>1.02118929906994</v>
      </c>
      <c r="N21" s="2"/>
      <c r="O21" s="2"/>
      <c r="P21" s="2"/>
      <c r="Q21" s="2"/>
      <c r="R21" s="2"/>
      <c r="S21" s="2"/>
      <c r="T21" s="2"/>
      <c r="U21" s="2"/>
      <c r="V21" s="2"/>
      <c r="W21" s="2"/>
    </row>
    <row r="23" spans="1:23" x14ac:dyDescent="0.2">
      <c r="A23" s="1" t="s">
        <v>46</v>
      </c>
    </row>
    <row r="24" spans="1:23" x14ac:dyDescent="0.2">
      <c r="A24" s="11"/>
      <c r="B24" s="11" t="s">
        <v>53</v>
      </c>
      <c r="C24" s="11" t="s">
        <v>248</v>
      </c>
      <c r="D24" s="11" t="s">
        <v>249</v>
      </c>
      <c r="E24" s="11" t="s">
        <v>8</v>
      </c>
      <c r="F24" s="11" t="s">
        <v>12</v>
      </c>
      <c r="G24" s="11" t="s">
        <v>16</v>
      </c>
      <c r="H24" s="11"/>
      <c r="I24" s="11"/>
      <c r="J24" s="11"/>
      <c r="K24" s="11"/>
      <c r="L24" s="11"/>
    </row>
    <row r="25" spans="1:23" x14ac:dyDescent="0.2">
      <c r="A25" s="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23" x14ac:dyDescent="0.2">
      <c r="A26" s="5" t="s">
        <v>48</v>
      </c>
      <c r="B26" s="2">
        <v>0.63129999999999997</v>
      </c>
      <c r="C26" s="2">
        <v>0.73429999999999995</v>
      </c>
      <c r="D26" s="2">
        <v>0.69750000000000001</v>
      </c>
      <c r="E26" s="2">
        <v>0.91830000000000001</v>
      </c>
      <c r="F26" s="2">
        <v>0.77080000000000004</v>
      </c>
      <c r="G26" s="2">
        <v>0.76639999999999997</v>
      </c>
      <c r="H26" s="2"/>
      <c r="I26" s="2"/>
      <c r="J26" s="2"/>
      <c r="K26" s="2"/>
      <c r="L26" s="2"/>
    </row>
    <row r="27" spans="1:23" x14ac:dyDescent="0.2">
      <c r="A27" s="5" t="s">
        <v>49</v>
      </c>
      <c r="B27" s="2">
        <v>1.948</v>
      </c>
      <c r="C27" s="2">
        <v>1.742</v>
      </c>
      <c r="D27" s="2">
        <v>1.91</v>
      </c>
      <c r="E27" s="2">
        <v>0.67410000000000003</v>
      </c>
      <c r="F27" s="2">
        <v>1.5</v>
      </c>
      <c r="G27" s="2">
        <v>1.764</v>
      </c>
      <c r="H27" s="2"/>
      <c r="I27" s="2"/>
      <c r="J27" s="2"/>
      <c r="K27" s="2"/>
      <c r="L27" s="2"/>
    </row>
    <row r="28" spans="1:23" x14ac:dyDescent="0.2">
      <c r="A28" s="5" t="s">
        <v>51</v>
      </c>
      <c r="B28" s="6">
        <f>(1-B27)/B26</f>
        <v>-1.5016632345952796</v>
      </c>
      <c r="C28" s="6">
        <f t="shared" ref="C28:G28" si="0">(1-C27)/C26</f>
        <v>-1.0104861773117255</v>
      </c>
      <c r="D28" s="6">
        <f t="shared" si="0"/>
        <v>-1.3046594982078852</v>
      </c>
      <c r="E28" s="6">
        <f t="shared" si="0"/>
        <v>0.35489491451595334</v>
      </c>
      <c r="F28" s="6">
        <f t="shared" si="0"/>
        <v>-0.64867669953295271</v>
      </c>
      <c r="G28" s="6">
        <f t="shared" si="0"/>
        <v>-0.99686847599164929</v>
      </c>
      <c r="H28" s="6"/>
      <c r="I28" s="6"/>
      <c r="J28" s="6"/>
      <c r="K28" s="6"/>
      <c r="L28" s="6"/>
    </row>
    <row r="29" spans="1:23" x14ac:dyDescent="0.2">
      <c r="A29" s="5" t="s">
        <v>52</v>
      </c>
      <c r="B29" s="7">
        <f>10^B28</f>
        <v>3.1501901223311583E-2</v>
      </c>
      <c r="C29" s="7">
        <f t="shared" ref="C29:G29" si="1">10^C28</f>
        <v>9.7614385056023933E-2</v>
      </c>
      <c r="D29" s="7">
        <f t="shared" si="1"/>
        <v>4.958387930922873E-2</v>
      </c>
      <c r="E29" s="7">
        <f t="shared" si="1"/>
        <v>2.264096401820503</v>
      </c>
      <c r="F29" s="7">
        <f t="shared" si="1"/>
        <v>0.22455529516054104</v>
      </c>
      <c r="G29" s="7">
        <f t="shared" si="1"/>
        <v>0.1007236659475734</v>
      </c>
      <c r="H29" s="7"/>
      <c r="I29" s="7"/>
      <c r="J29" s="7"/>
      <c r="K29" s="7"/>
      <c r="L29" s="7"/>
    </row>
    <row r="30" spans="1:23" x14ac:dyDescent="0.2">
      <c r="A30" s="5" t="s">
        <v>50</v>
      </c>
      <c r="B30" s="6">
        <f>B29/0.0315</f>
        <v>1.0000603562956059</v>
      </c>
      <c r="C30" s="6">
        <f t="shared" ref="C30:G30" si="2">C29/0.0315</f>
        <v>3.0988693668579028</v>
      </c>
      <c r="D30" s="6">
        <f t="shared" si="2"/>
        <v>1.5740914066421818</v>
      </c>
      <c r="E30" s="6">
        <f t="shared" si="2"/>
        <v>71.876076248269939</v>
      </c>
      <c r="F30" s="6">
        <f t="shared" si="2"/>
        <v>7.1287395289060651</v>
      </c>
      <c r="G30" s="6">
        <f t="shared" si="2"/>
        <v>3.1975766967483619</v>
      </c>
      <c r="H30" s="6"/>
      <c r="I30" s="6"/>
      <c r="J30" s="6"/>
      <c r="K30" s="6"/>
      <c r="L30" s="6"/>
    </row>
  </sheetData>
  <mergeCells count="22">
    <mergeCell ref="F2:G2"/>
    <mergeCell ref="P2:Q2"/>
    <mergeCell ref="N2:O2"/>
    <mergeCell ref="L2:M2"/>
    <mergeCell ref="J2:K2"/>
    <mergeCell ref="H2:I2"/>
    <mergeCell ref="F13:G13"/>
    <mergeCell ref="D13:E13"/>
    <mergeCell ref="D2:E2"/>
    <mergeCell ref="B13:C13"/>
    <mergeCell ref="V13:W13"/>
    <mergeCell ref="T13:U13"/>
    <mergeCell ref="R13:S13"/>
    <mergeCell ref="P13:Q13"/>
    <mergeCell ref="N13:O13"/>
    <mergeCell ref="L13:M13"/>
    <mergeCell ref="J13:K13"/>
    <mergeCell ref="H13:I13"/>
    <mergeCell ref="B2:C2"/>
    <mergeCell ref="V2:W2"/>
    <mergeCell ref="T2:U2"/>
    <mergeCell ref="R2:S2"/>
  </mergeCell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"/>
  <sheetViews>
    <sheetView workbookViewId="0">
      <selection activeCell="R12" sqref="R12"/>
    </sheetView>
  </sheetViews>
  <sheetFormatPr baseColWidth="10" defaultRowHeight="16" x14ac:dyDescent="0.2"/>
  <cols>
    <col min="1" max="1" width="15.6640625" customWidth="1"/>
  </cols>
  <sheetData>
    <row r="1" spans="1:21" x14ac:dyDescent="0.2">
      <c r="A1" s="1" t="s">
        <v>20</v>
      </c>
    </row>
    <row r="2" spans="1:21" x14ac:dyDescent="0.2">
      <c r="A2" s="3" t="s">
        <v>21</v>
      </c>
      <c r="B2" s="25" t="s">
        <v>53</v>
      </c>
      <c r="C2" s="25"/>
      <c r="D2" s="25" t="s">
        <v>22</v>
      </c>
      <c r="E2" s="25"/>
      <c r="F2" s="25" t="s">
        <v>1</v>
      </c>
      <c r="G2" s="25"/>
      <c r="H2" s="25" t="s">
        <v>4</v>
      </c>
      <c r="I2" s="25"/>
      <c r="J2" s="25" t="s">
        <v>6</v>
      </c>
      <c r="K2" s="25"/>
      <c r="L2" s="25" t="s">
        <v>7</v>
      </c>
      <c r="M2" s="25"/>
      <c r="N2" s="25" t="s">
        <v>9</v>
      </c>
      <c r="O2" s="25"/>
      <c r="P2" s="25" t="s">
        <v>10</v>
      </c>
      <c r="Q2" s="25"/>
      <c r="R2" s="25" t="s">
        <v>11</v>
      </c>
      <c r="S2" s="25"/>
      <c r="T2" s="25" t="s">
        <v>15</v>
      </c>
      <c r="U2" s="25"/>
    </row>
    <row r="3" spans="1:21" x14ac:dyDescent="0.2">
      <c r="A3" s="2">
        <v>5</v>
      </c>
      <c r="B3" s="4" t="s">
        <v>69</v>
      </c>
      <c r="C3" s="4" t="s">
        <v>70</v>
      </c>
      <c r="D3" s="4" t="s">
        <v>71</v>
      </c>
      <c r="E3" s="4" t="s">
        <v>72</v>
      </c>
      <c r="F3" s="2">
        <v>47.5</v>
      </c>
      <c r="G3" s="2">
        <v>41.9</v>
      </c>
      <c r="H3" s="4" t="s">
        <v>67</v>
      </c>
      <c r="I3" s="4" t="s">
        <v>68</v>
      </c>
      <c r="J3" s="4" t="s">
        <v>55</v>
      </c>
      <c r="K3" s="4" t="s">
        <v>56</v>
      </c>
      <c r="L3" s="4" t="s">
        <v>57</v>
      </c>
      <c r="M3" s="4" t="s">
        <v>58</v>
      </c>
      <c r="N3" s="4" t="s">
        <v>59</v>
      </c>
      <c r="O3" s="4" t="s">
        <v>60</v>
      </c>
      <c r="P3" s="4" t="s">
        <v>61</v>
      </c>
      <c r="Q3" s="4" t="s">
        <v>62</v>
      </c>
      <c r="R3" s="4" t="s">
        <v>63</v>
      </c>
      <c r="S3" s="4" t="s">
        <v>64</v>
      </c>
      <c r="T3" s="4" t="s">
        <v>65</v>
      </c>
      <c r="U3" s="4" t="s">
        <v>66</v>
      </c>
    </row>
    <row r="4" spans="1:21" x14ac:dyDescent="0.2">
      <c r="A4" s="2">
        <v>2.2222200000000001</v>
      </c>
      <c r="B4" s="4" t="s">
        <v>28</v>
      </c>
      <c r="C4" s="4" t="s">
        <v>79</v>
      </c>
      <c r="D4" s="4" t="s">
        <v>80</v>
      </c>
      <c r="E4" s="4" t="s">
        <v>81</v>
      </c>
      <c r="F4" s="2">
        <v>26.2</v>
      </c>
      <c r="G4" s="2">
        <v>27.9</v>
      </c>
      <c r="H4" s="2">
        <v>29.6</v>
      </c>
      <c r="I4" s="2">
        <v>31.5</v>
      </c>
      <c r="J4" s="2">
        <v>37.700000000000003</v>
      </c>
      <c r="K4" s="2">
        <v>35.9</v>
      </c>
      <c r="L4" s="4" t="s">
        <v>74</v>
      </c>
      <c r="M4" s="4" t="s">
        <v>55</v>
      </c>
      <c r="N4" s="2">
        <v>34.1</v>
      </c>
      <c r="O4" s="2">
        <v>31.4</v>
      </c>
      <c r="P4" s="4" t="s">
        <v>75</v>
      </c>
      <c r="Q4" s="4" t="s">
        <v>76</v>
      </c>
      <c r="R4" s="2">
        <v>46.1</v>
      </c>
      <c r="S4" s="2">
        <v>49</v>
      </c>
      <c r="T4" s="4" t="s">
        <v>77</v>
      </c>
      <c r="U4" s="4" t="s">
        <v>78</v>
      </c>
    </row>
    <row r="5" spans="1:21" x14ac:dyDescent="0.2">
      <c r="A5" s="2">
        <v>0.98765000000000003</v>
      </c>
      <c r="B5" s="4" t="s">
        <v>84</v>
      </c>
      <c r="C5" s="4" t="s">
        <v>54</v>
      </c>
      <c r="D5" s="4" t="s">
        <v>85</v>
      </c>
      <c r="E5" s="4" t="s">
        <v>86</v>
      </c>
      <c r="F5" s="2">
        <v>14.4</v>
      </c>
      <c r="G5" s="2">
        <v>11.5</v>
      </c>
      <c r="H5" s="2">
        <v>14.6</v>
      </c>
      <c r="I5" s="2">
        <v>15</v>
      </c>
      <c r="J5" s="2">
        <v>17.600000000000001</v>
      </c>
      <c r="K5" s="2">
        <v>17.5</v>
      </c>
      <c r="L5" s="2">
        <v>27.9</v>
      </c>
      <c r="M5" s="2">
        <v>33.5</v>
      </c>
      <c r="N5" s="2">
        <v>14.7</v>
      </c>
      <c r="O5" s="2">
        <v>15.7</v>
      </c>
      <c r="P5" s="2">
        <v>49</v>
      </c>
      <c r="Q5" s="2">
        <v>49.7</v>
      </c>
      <c r="R5" s="2">
        <v>28.1</v>
      </c>
      <c r="S5" s="2">
        <v>25.3</v>
      </c>
      <c r="T5" s="4" t="s">
        <v>82</v>
      </c>
      <c r="U5" s="4" t="s">
        <v>83</v>
      </c>
    </row>
    <row r="6" spans="1:21" x14ac:dyDescent="0.2">
      <c r="A6" s="2">
        <v>0.43896000000000002</v>
      </c>
      <c r="B6" s="4" t="s">
        <v>91</v>
      </c>
      <c r="C6" s="4" t="s">
        <v>92</v>
      </c>
      <c r="D6" s="4" t="s">
        <v>340</v>
      </c>
      <c r="E6" s="4" t="s">
        <v>108</v>
      </c>
      <c r="F6" s="2">
        <v>6.54</v>
      </c>
      <c r="G6" s="2">
        <v>6.37</v>
      </c>
      <c r="H6" s="2">
        <v>6.71</v>
      </c>
      <c r="I6" s="2">
        <v>6.58</v>
      </c>
      <c r="J6" s="2">
        <v>8.4499999999999993</v>
      </c>
      <c r="K6" s="2">
        <v>8.0299999999999994</v>
      </c>
      <c r="L6" s="2">
        <v>10.4</v>
      </c>
      <c r="M6" s="2">
        <v>17.7</v>
      </c>
      <c r="N6" s="2">
        <v>6.36</v>
      </c>
      <c r="O6" s="2">
        <v>6.37</v>
      </c>
      <c r="P6" s="2">
        <v>23.6</v>
      </c>
      <c r="Q6" s="2">
        <v>29.2</v>
      </c>
      <c r="R6" s="2">
        <v>13</v>
      </c>
      <c r="S6" s="2">
        <v>16.3</v>
      </c>
      <c r="T6" s="4" t="s">
        <v>89</v>
      </c>
      <c r="U6" s="4" t="s">
        <v>90</v>
      </c>
    </row>
    <row r="7" spans="1:21" x14ac:dyDescent="0.2">
      <c r="A7" s="2">
        <v>0.19509000000000001</v>
      </c>
      <c r="B7" s="4" t="s">
        <v>59</v>
      </c>
      <c r="C7" s="2">
        <v>46.9</v>
      </c>
      <c r="D7" s="2">
        <v>29.5</v>
      </c>
      <c r="E7" s="2">
        <v>27.9</v>
      </c>
      <c r="F7" s="2">
        <v>3.21</v>
      </c>
      <c r="G7" s="2">
        <v>2.5299999999999998</v>
      </c>
      <c r="H7" s="2">
        <v>2.95</v>
      </c>
      <c r="I7" s="2">
        <v>3.75</v>
      </c>
      <c r="J7" s="2">
        <v>4.29</v>
      </c>
      <c r="K7" s="2">
        <v>3.56</v>
      </c>
      <c r="L7" s="2">
        <v>6.13</v>
      </c>
      <c r="M7" s="2">
        <v>5.58</v>
      </c>
      <c r="N7" s="2">
        <v>3.54</v>
      </c>
      <c r="O7" s="2">
        <v>2.5299999999999998</v>
      </c>
      <c r="P7" s="2">
        <v>9.4700000000000006</v>
      </c>
      <c r="Q7" s="2">
        <v>19.600000000000001</v>
      </c>
      <c r="R7" s="2">
        <v>5.58</v>
      </c>
      <c r="S7" s="2">
        <v>6.45</v>
      </c>
      <c r="T7" s="4" t="s">
        <v>93</v>
      </c>
      <c r="U7" s="4" t="s">
        <v>94</v>
      </c>
    </row>
    <row r="8" spans="1:21" x14ac:dyDescent="0.2">
      <c r="A8" s="2">
        <v>8.6709999999999995E-2</v>
      </c>
      <c r="B8" s="2">
        <v>27.7</v>
      </c>
      <c r="C8" s="2">
        <v>24.5</v>
      </c>
      <c r="D8" s="2">
        <v>14.2</v>
      </c>
      <c r="E8" s="2">
        <v>13.4</v>
      </c>
      <c r="F8" s="2">
        <v>1.78</v>
      </c>
      <c r="G8" s="2">
        <v>1.46</v>
      </c>
      <c r="H8" s="2">
        <v>2</v>
      </c>
      <c r="I8" s="2">
        <v>1.99</v>
      </c>
      <c r="J8" s="2">
        <v>2.2799999999999998</v>
      </c>
      <c r="K8" s="2">
        <v>2.19</v>
      </c>
      <c r="L8" s="2">
        <v>3.88</v>
      </c>
      <c r="M8" s="2">
        <v>4.57</v>
      </c>
      <c r="N8" s="4"/>
      <c r="O8" s="4"/>
      <c r="P8" s="2">
        <v>10.4</v>
      </c>
      <c r="Q8" s="2">
        <v>11.8</v>
      </c>
      <c r="R8" s="2">
        <v>3.26</v>
      </c>
      <c r="S8" s="2">
        <v>3.36</v>
      </c>
      <c r="T8" s="2">
        <v>48.2</v>
      </c>
      <c r="U8" s="2">
        <v>47.2</v>
      </c>
    </row>
    <row r="9" spans="1:21" x14ac:dyDescent="0.2">
      <c r="A9" s="2">
        <v>3.8539999999999998E-2</v>
      </c>
      <c r="B9" s="2">
        <v>11.19</v>
      </c>
      <c r="C9" s="2">
        <v>23.7</v>
      </c>
      <c r="D9" s="2">
        <v>6.15</v>
      </c>
      <c r="E9" s="2">
        <v>8.17</v>
      </c>
      <c r="F9" s="4" t="s">
        <v>99</v>
      </c>
      <c r="G9" s="4" t="s">
        <v>100</v>
      </c>
      <c r="H9" s="2">
        <v>0.91</v>
      </c>
      <c r="I9" s="2">
        <v>0.75</v>
      </c>
      <c r="J9" s="2">
        <v>1.26</v>
      </c>
      <c r="K9" s="2">
        <v>1.02</v>
      </c>
      <c r="L9" s="2">
        <v>2.4900000000000002</v>
      </c>
      <c r="M9" s="2">
        <v>2.27</v>
      </c>
      <c r="N9" s="4"/>
      <c r="O9" s="4"/>
      <c r="P9" s="2">
        <v>5.86</v>
      </c>
      <c r="Q9" s="2">
        <v>6.55</v>
      </c>
      <c r="R9" s="4"/>
      <c r="S9" s="4"/>
      <c r="T9" s="2">
        <v>19.7</v>
      </c>
      <c r="U9" s="2">
        <v>23.8</v>
      </c>
    </row>
    <row r="10" spans="1:21" x14ac:dyDescent="0.2">
      <c r="A10" s="2">
        <v>1.7129999999999999E-2</v>
      </c>
      <c r="B10" s="2">
        <v>5.36</v>
      </c>
      <c r="C10" s="2">
        <v>10.9</v>
      </c>
      <c r="D10" s="2">
        <v>3.2</v>
      </c>
      <c r="E10" s="2">
        <v>2.81</v>
      </c>
      <c r="F10" s="4" t="s">
        <v>103</v>
      </c>
      <c r="G10" s="4" t="s">
        <v>104</v>
      </c>
      <c r="H10" s="4" t="s">
        <v>98</v>
      </c>
      <c r="I10" s="4" t="s">
        <v>105</v>
      </c>
      <c r="J10" s="2">
        <v>0.56000000000000005</v>
      </c>
      <c r="K10" s="2">
        <v>0.4</v>
      </c>
      <c r="L10" s="2">
        <v>1.05</v>
      </c>
      <c r="M10" s="2">
        <v>1.59</v>
      </c>
      <c r="N10" s="4"/>
      <c r="O10" s="4"/>
      <c r="P10" s="4"/>
      <c r="Q10" s="4"/>
      <c r="R10" s="4"/>
      <c r="S10" s="4"/>
      <c r="T10" s="2">
        <v>10.6</v>
      </c>
      <c r="U10" s="2">
        <v>10.5</v>
      </c>
    </row>
    <row r="12" spans="1:21" x14ac:dyDescent="0.2">
      <c r="A12" s="1" t="s">
        <v>45</v>
      </c>
    </row>
    <row r="13" spans="1:21" x14ac:dyDescent="0.2">
      <c r="A13" s="3" t="s">
        <v>21</v>
      </c>
      <c r="B13" s="25" t="s">
        <v>53</v>
      </c>
      <c r="C13" s="25"/>
      <c r="D13" s="25" t="s">
        <v>22</v>
      </c>
      <c r="E13" s="25"/>
      <c r="F13" s="25" t="s">
        <v>1</v>
      </c>
      <c r="G13" s="25"/>
      <c r="H13" s="25" t="s">
        <v>4</v>
      </c>
      <c r="I13" s="25"/>
      <c r="J13" s="25" t="s">
        <v>6</v>
      </c>
      <c r="K13" s="25"/>
      <c r="L13" s="25" t="s">
        <v>7</v>
      </c>
      <c r="M13" s="25"/>
      <c r="N13" s="25" t="s">
        <v>9</v>
      </c>
      <c r="O13" s="25"/>
      <c r="P13" s="25" t="s">
        <v>10</v>
      </c>
      <c r="Q13" s="25"/>
      <c r="R13" s="25" t="s">
        <v>11</v>
      </c>
      <c r="S13" s="25"/>
      <c r="T13" s="25" t="s">
        <v>15</v>
      </c>
      <c r="U13" s="25"/>
    </row>
    <row r="14" spans="1:21" x14ac:dyDescent="0.2">
      <c r="A14" s="2">
        <v>0.69897000433601897</v>
      </c>
      <c r="B14" s="2"/>
      <c r="C14" s="2"/>
      <c r="D14" s="2"/>
      <c r="E14" s="2"/>
      <c r="F14" s="2">
        <v>1.6766936096248699</v>
      </c>
      <c r="G14" s="2">
        <v>1.6222140229663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 x14ac:dyDescent="0.2">
      <c r="A15" s="2">
        <v>0.34678705192995701</v>
      </c>
      <c r="B15" s="2"/>
      <c r="C15" s="2"/>
      <c r="D15" s="2"/>
      <c r="E15" s="2"/>
      <c r="F15" s="2">
        <v>1.4183012913197499</v>
      </c>
      <c r="G15" s="2">
        <v>1.4456042032736001</v>
      </c>
      <c r="H15" s="2">
        <v>1.4712917110589401</v>
      </c>
      <c r="I15" s="2">
        <v>1.4983105537896</v>
      </c>
      <c r="J15" s="2">
        <v>1.5763413502057899</v>
      </c>
      <c r="K15" s="2">
        <v>1.55509444857832</v>
      </c>
      <c r="L15" s="2"/>
      <c r="M15" s="2"/>
      <c r="N15" s="2">
        <v>1.5327543789925</v>
      </c>
      <c r="O15" s="2">
        <v>1.4969296480732099</v>
      </c>
      <c r="P15" s="2"/>
      <c r="Q15" s="2"/>
      <c r="R15" s="2">
        <v>1.66370092538965</v>
      </c>
      <c r="S15" s="2">
        <v>1.6901960800285101</v>
      </c>
      <c r="T15" s="2"/>
      <c r="U15" s="2"/>
    </row>
    <row r="16" spans="1:21" x14ac:dyDescent="0.2">
      <c r="A16" s="2">
        <v>-5.3969319292208199E-3</v>
      </c>
      <c r="B16" s="2"/>
      <c r="C16" s="2"/>
      <c r="D16" s="2"/>
      <c r="E16" s="2"/>
      <c r="F16" s="2">
        <v>1.15836249209525</v>
      </c>
      <c r="G16" s="2">
        <v>1.06069784035361</v>
      </c>
      <c r="H16" s="2">
        <v>1.16435285578444</v>
      </c>
      <c r="I16" s="2">
        <v>1.17609125905568</v>
      </c>
      <c r="J16" s="2">
        <v>1.2455126678141499</v>
      </c>
      <c r="K16" s="2">
        <v>1.24303804868629</v>
      </c>
      <c r="L16" s="2">
        <v>1.4456042032736001</v>
      </c>
      <c r="M16" s="2">
        <v>1.5250448070368501</v>
      </c>
      <c r="N16" s="2">
        <v>1.16731733474818</v>
      </c>
      <c r="O16" s="2">
        <v>1.19589965240923</v>
      </c>
      <c r="P16" s="2">
        <v>1.6901960800285101</v>
      </c>
      <c r="Q16" s="2">
        <v>1.6963563887333299</v>
      </c>
      <c r="R16" s="2">
        <v>1.44870631990508</v>
      </c>
      <c r="S16" s="2">
        <v>1.40312052117582</v>
      </c>
      <c r="T16" s="2"/>
      <c r="U16" s="2"/>
    </row>
    <row r="17" spans="1:21" x14ac:dyDescent="0.2">
      <c r="A17" s="2">
        <v>-0.35757505281197699</v>
      </c>
      <c r="B17" s="2"/>
      <c r="C17" s="2"/>
      <c r="D17" s="2"/>
      <c r="E17" s="2"/>
      <c r="F17" s="2">
        <v>0.81557774832426699</v>
      </c>
      <c r="G17" s="2">
        <v>0.80413943233535001</v>
      </c>
      <c r="H17" s="2">
        <v>0.82672252016899195</v>
      </c>
      <c r="I17" s="2">
        <v>0.81822589361395504</v>
      </c>
      <c r="J17" s="2">
        <v>0.92685670894969197</v>
      </c>
      <c r="K17" s="2">
        <v>0.90471554527868103</v>
      </c>
      <c r="L17" s="2">
        <v>1.01703333929878</v>
      </c>
      <c r="M17" s="2">
        <v>1.2479732663618099</v>
      </c>
      <c r="N17" s="2">
        <v>0.80345711564841404</v>
      </c>
      <c r="O17" s="2">
        <v>0.80413943233535001</v>
      </c>
      <c r="P17" s="2">
        <v>1.3729120029701101</v>
      </c>
      <c r="Q17" s="2">
        <v>1.46538285144842</v>
      </c>
      <c r="R17" s="2">
        <v>1.1139433523068401</v>
      </c>
      <c r="S17" s="2">
        <v>1.2121876044039599</v>
      </c>
      <c r="T17" s="2"/>
      <c r="U17" s="2"/>
    </row>
    <row r="18" spans="1:21" x14ac:dyDescent="0.2">
      <c r="A18" s="2">
        <v>-0.70976499127243897</v>
      </c>
      <c r="B18" s="2"/>
      <c r="C18" s="2">
        <v>1.67117284271508</v>
      </c>
      <c r="D18" s="2">
        <v>1.4698220159781601</v>
      </c>
      <c r="E18" s="2">
        <v>1.4456042032736001</v>
      </c>
      <c r="F18" s="2">
        <v>0.50650503240487199</v>
      </c>
      <c r="G18" s="2">
        <v>0.40312052117581798</v>
      </c>
      <c r="H18" s="2">
        <v>0.46982201597816298</v>
      </c>
      <c r="I18" s="2">
        <v>0.57403126772771895</v>
      </c>
      <c r="J18" s="2">
        <v>0.63245729218472402</v>
      </c>
      <c r="K18" s="2">
        <v>0.55144999797287497</v>
      </c>
      <c r="L18" s="2">
        <v>0.78746047451841505</v>
      </c>
      <c r="M18" s="2">
        <v>0.74663419893757899</v>
      </c>
      <c r="N18" s="2">
        <v>0.54900326202578797</v>
      </c>
      <c r="O18" s="2">
        <v>0.40312052117581798</v>
      </c>
      <c r="P18" s="2">
        <v>0.97634997900327303</v>
      </c>
      <c r="Q18" s="2">
        <v>1.2922560713564799</v>
      </c>
      <c r="R18" s="2">
        <v>0.74663419893757899</v>
      </c>
      <c r="S18" s="2">
        <v>0.80955971463526799</v>
      </c>
      <c r="T18" s="2"/>
      <c r="U18" s="2"/>
    </row>
    <row r="19" spans="1:21" x14ac:dyDescent="0.2">
      <c r="A19" s="2">
        <v>-1.0619308137766099</v>
      </c>
      <c r="B19" s="2">
        <v>1.44247976906445</v>
      </c>
      <c r="C19" s="2">
        <v>1.3891660843645299</v>
      </c>
      <c r="D19" s="2">
        <v>1.15228834438306</v>
      </c>
      <c r="E19" s="2">
        <v>1.1271047983648099</v>
      </c>
      <c r="F19" s="2">
        <v>0.250420002308894</v>
      </c>
      <c r="G19" s="2">
        <v>0.16435285578443701</v>
      </c>
      <c r="H19" s="2">
        <v>0.30102999566398098</v>
      </c>
      <c r="I19" s="2">
        <v>0.29885307640970699</v>
      </c>
      <c r="J19" s="2">
        <v>0.35793484700045403</v>
      </c>
      <c r="K19" s="2">
        <v>0.340444114840118</v>
      </c>
      <c r="L19" s="2">
        <v>0.58883172559420704</v>
      </c>
      <c r="M19" s="2">
        <v>0.65991620006984997</v>
      </c>
      <c r="N19" s="2"/>
      <c r="O19" s="2"/>
      <c r="P19" s="2">
        <v>1.01703333929878</v>
      </c>
      <c r="Q19" s="2">
        <v>1.0718820073061299</v>
      </c>
      <c r="R19" s="2">
        <v>0.51321760006793904</v>
      </c>
      <c r="S19" s="2">
        <v>0.52633927738984398</v>
      </c>
      <c r="T19" s="2">
        <v>1.68304703823885</v>
      </c>
      <c r="U19" s="2">
        <v>1.67394199863409</v>
      </c>
    </row>
    <row r="20" spans="1:21" x14ac:dyDescent="0.2">
      <c r="A20" s="2">
        <v>-1.41408828968057</v>
      </c>
      <c r="B20" s="2">
        <v>1.04883008652835</v>
      </c>
      <c r="C20" s="2">
        <v>1.3747483460101</v>
      </c>
      <c r="D20" s="2">
        <v>0.78887511577541702</v>
      </c>
      <c r="E20" s="2">
        <v>0.91222205653241595</v>
      </c>
      <c r="F20" s="2"/>
      <c r="G20" s="2"/>
      <c r="H20" s="2">
        <v>-4.0958607678906397E-2</v>
      </c>
      <c r="I20" s="2">
        <v>-0.1249387366083</v>
      </c>
      <c r="J20" s="2">
        <v>0.10037054511756301</v>
      </c>
      <c r="K20" s="2">
        <v>8.6001717619175692E-3</v>
      </c>
      <c r="L20" s="2">
        <v>0.39619934709573601</v>
      </c>
      <c r="M20" s="2">
        <v>0.35602585719312302</v>
      </c>
      <c r="N20" s="2"/>
      <c r="O20" s="2"/>
      <c r="P20" s="2">
        <v>0.76789761601809103</v>
      </c>
      <c r="Q20" s="2">
        <v>0.81624129999178296</v>
      </c>
      <c r="R20" s="2"/>
      <c r="S20" s="2"/>
      <c r="T20" s="2">
        <v>1.29446622616159</v>
      </c>
      <c r="U20" s="2">
        <v>1.3765769570565101</v>
      </c>
    </row>
    <row r="21" spans="1:21" x14ac:dyDescent="0.2">
      <c r="A21" s="2">
        <v>-1.7662426370344899</v>
      </c>
      <c r="B21" s="2">
        <v>0.72916478969276999</v>
      </c>
      <c r="C21" s="2">
        <v>1.03742649794062</v>
      </c>
      <c r="D21" s="2">
        <v>0.50514997831990605</v>
      </c>
      <c r="E21" s="2">
        <v>0.44870631990507998</v>
      </c>
      <c r="F21" s="2"/>
      <c r="G21" s="2"/>
      <c r="H21" s="2"/>
      <c r="I21" s="2"/>
      <c r="J21" s="2">
        <v>-0.25181197299379998</v>
      </c>
      <c r="K21" s="2">
        <v>-0.39794000867203799</v>
      </c>
      <c r="L21" s="2">
        <v>2.1189299069938099E-2</v>
      </c>
      <c r="M21" s="2">
        <v>0.20139712432045201</v>
      </c>
      <c r="N21" s="2"/>
      <c r="O21" s="2"/>
      <c r="P21" s="2"/>
      <c r="Q21" s="2"/>
      <c r="R21" s="2"/>
      <c r="S21" s="2"/>
      <c r="T21" s="2">
        <v>1.02530586526477</v>
      </c>
      <c r="U21" s="2">
        <v>1.02118929906994</v>
      </c>
    </row>
    <row r="23" spans="1:21" x14ac:dyDescent="0.2">
      <c r="A23" s="1" t="s">
        <v>46</v>
      </c>
    </row>
    <row r="24" spans="1:21" x14ac:dyDescent="0.2">
      <c r="A24" s="3"/>
      <c r="B24" s="3" t="s">
        <v>53</v>
      </c>
      <c r="C24" s="3" t="s">
        <v>22</v>
      </c>
      <c r="D24" s="3" t="s">
        <v>1</v>
      </c>
      <c r="E24" s="3" t="s">
        <v>4</v>
      </c>
      <c r="F24" s="3" t="s">
        <v>6</v>
      </c>
      <c r="G24" s="3" t="s">
        <v>7</v>
      </c>
      <c r="H24" s="3" t="s">
        <v>9</v>
      </c>
      <c r="I24" s="3" t="s">
        <v>10</v>
      </c>
      <c r="J24" s="3" t="s">
        <v>11</v>
      </c>
      <c r="K24" s="3" t="s">
        <v>15</v>
      </c>
    </row>
    <row r="25" spans="1:21" x14ac:dyDescent="0.2">
      <c r="A25" s="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21" x14ac:dyDescent="0.2">
      <c r="A26" s="5" t="s">
        <v>48</v>
      </c>
      <c r="B26" s="2">
        <v>0.73529999999999995</v>
      </c>
      <c r="C26" s="2">
        <v>0.91759999999999997</v>
      </c>
      <c r="D26" s="2">
        <v>0.84709999999999996</v>
      </c>
      <c r="E26" s="2">
        <v>0.87209999999999999</v>
      </c>
      <c r="F26" s="2">
        <v>0.874</v>
      </c>
      <c r="G26" s="2">
        <v>0.753</v>
      </c>
      <c r="H26" s="2">
        <v>0.99209999999999998</v>
      </c>
      <c r="I26" s="2">
        <v>0.61819999999999997</v>
      </c>
      <c r="J26" s="2">
        <v>0.84109999999999996</v>
      </c>
      <c r="K26" s="2">
        <v>0.93030000000000002</v>
      </c>
    </row>
    <row r="27" spans="1:21" x14ac:dyDescent="0.2">
      <c r="A27" s="5" t="s">
        <v>49</v>
      </c>
      <c r="B27" s="2">
        <v>2.2080000000000002</v>
      </c>
      <c r="C27" s="2">
        <v>2.117</v>
      </c>
      <c r="D27" s="2">
        <v>1.0980000000000001</v>
      </c>
      <c r="E27" s="2">
        <v>1.1679999999999999</v>
      </c>
      <c r="F27" s="2">
        <v>1.248</v>
      </c>
      <c r="G27" s="2">
        <v>1.417</v>
      </c>
      <c r="H27" s="2">
        <v>1.1739999999999999</v>
      </c>
      <c r="I27" s="2">
        <v>1.655</v>
      </c>
      <c r="J27" s="2">
        <v>1.4139999999999999</v>
      </c>
      <c r="K27" s="2">
        <v>2.661</v>
      </c>
    </row>
    <row r="28" spans="1:21" x14ac:dyDescent="0.2">
      <c r="A28" s="5" t="s">
        <v>51</v>
      </c>
      <c r="B28" s="6">
        <f>(1-B27)/B26</f>
        <v>-1.6428668570651439</v>
      </c>
      <c r="C28" s="6">
        <f t="shared" ref="C28:K28" si="0">(1-C27)/C26</f>
        <v>-1.2173060156931126</v>
      </c>
      <c r="D28" s="6">
        <f t="shared" si="0"/>
        <v>-0.11568882068232805</v>
      </c>
      <c r="E28" s="6">
        <f>(1-E27)/E26</f>
        <v>-0.19263845889232878</v>
      </c>
      <c r="F28" s="6">
        <f t="shared" si="0"/>
        <v>-0.28375286041189929</v>
      </c>
      <c r="G28" s="6">
        <f t="shared" si="0"/>
        <v>-0.55378486055776899</v>
      </c>
      <c r="H28" s="6">
        <f t="shared" si="0"/>
        <v>-0.17538554581191407</v>
      </c>
      <c r="I28" s="6">
        <f t="shared" si="0"/>
        <v>-1.0595276609511486</v>
      </c>
      <c r="J28" s="6">
        <f t="shared" si="0"/>
        <v>-0.49221257876590174</v>
      </c>
      <c r="K28" s="6">
        <f t="shared" si="0"/>
        <v>-1.7854455551972481</v>
      </c>
    </row>
    <row r="29" spans="1:21" x14ac:dyDescent="0.2">
      <c r="A29" s="5" t="s">
        <v>52</v>
      </c>
      <c r="B29" s="7">
        <f>10^B28</f>
        <v>2.2757950209991461E-2</v>
      </c>
      <c r="C29" s="7">
        <f t="shared" ref="C29:K29" si="1">10^C28</f>
        <v>6.0630895727047641E-2</v>
      </c>
      <c r="D29" s="7">
        <f t="shared" si="1"/>
        <v>0.76614536636084807</v>
      </c>
      <c r="E29" s="7">
        <f>10^E28</f>
        <v>0.64174359244578383</v>
      </c>
      <c r="F29" s="7">
        <f t="shared" si="1"/>
        <v>0.52029198963057544</v>
      </c>
      <c r="G29" s="7">
        <f t="shared" si="1"/>
        <v>0.27939275455712642</v>
      </c>
      <c r="H29" s="7">
        <f t="shared" si="1"/>
        <v>0.6677508571771551</v>
      </c>
      <c r="I29" s="7">
        <f t="shared" si="1"/>
        <v>8.7191136600680383E-2</v>
      </c>
      <c r="J29" s="7">
        <f t="shared" si="1"/>
        <v>0.32194925260920987</v>
      </c>
      <c r="K29" s="7">
        <f t="shared" si="1"/>
        <v>1.63890750806522E-2</v>
      </c>
    </row>
    <row r="30" spans="1:21" x14ac:dyDescent="0.2">
      <c r="A30" s="5" t="s">
        <v>50</v>
      </c>
      <c r="B30" s="6">
        <f>B29/0.0228</f>
        <v>0.9981557109645377</v>
      </c>
      <c r="C30" s="6">
        <f t="shared" ref="C30:K30" si="2">C29/0.0228</f>
        <v>2.6592498125898087</v>
      </c>
      <c r="D30" s="6">
        <f t="shared" si="2"/>
        <v>33.602866945651229</v>
      </c>
      <c r="E30" s="6">
        <f>E29/0.0228</f>
        <v>28.146648791481745</v>
      </c>
      <c r="F30" s="6">
        <f t="shared" si="2"/>
        <v>22.819824106604184</v>
      </c>
      <c r="G30" s="6">
        <f t="shared" si="2"/>
        <v>12.254068182330105</v>
      </c>
      <c r="H30" s="6">
        <f t="shared" si="2"/>
        <v>29.287318297243644</v>
      </c>
      <c r="I30" s="6">
        <f t="shared" si="2"/>
        <v>3.8241726579245783</v>
      </c>
      <c r="J30" s="6">
        <f t="shared" si="2"/>
        <v>14.120581254789906</v>
      </c>
      <c r="K30" s="6">
        <f t="shared" si="2"/>
        <v>0.71881908248474558</v>
      </c>
    </row>
  </sheetData>
  <mergeCells count="20">
    <mergeCell ref="B2:C2"/>
    <mergeCell ref="H2:I2"/>
    <mergeCell ref="T2:U2"/>
    <mergeCell ref="R2:S2"/>
    <mergeCell ref="P2:Q2"/>
    <mergeCell ref="N2:O2"/>
    <mergeCell ref="L2:M2"/>
    <mergeCell ref="J2:K2"/>
    <mergeCell ref="F2:G2"/>
    <mergeCell ref="D2:E2"/>
    <mergeCell ref="B13:C13"/>
    <mergeCell ref="H13:I13"/>
    <mergeCell ref="T13:U13"/>
    <mergeCell ref="R13:S13"/>
    <mergeCell ref="P13:Q13"/>
    <mergeCell ref="N13:O13"/>
    <mergeCell ref="L13:M13"/>
    <mergeCell ref="J13:K13"/>
    <mergeCell ref="F13:G13"/>
    <mergeCell ref="D13:E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T13" sqref="T13:U13"/>
    </sheetView>
  </sheetViews>
  <sheetFormatPr baseColWidth="10" defaultRowHeight="16" x14ac:dyDescent="0.2"/>
  <sheetData>
    <row r="1" spans="1:23" x14ac:dyDescent="0.2">
      <c r="A1" s="1" t="s">
        <v>20</v>
      </c>
    </row>
    <row r="2" spans="1:23" x14ac:dyDescent="0.2">
      <c r="A2" s="3" t="s">
        <v>21</v>
      </c>
      <c r="B2" s="25" t="s">
        <v>53</v>
      </c>
      <c r="C2" s="25"/>
      <c r="D2" s="25" t="s">
        <v>1</v>
      </c>
      <c r="E2" s="25"/>
      <c r="F2" s="25" t="s">
        <v>4</v>
      </c>
      <c r="G2" s="25"/>
      <c r="H2" s="25" t="s">
        <v>6</v>
      </c>
      <c r="I2" s="25"/>
      <c r="J2" s="25" t="s">
        <v>7</v>
      </c>
      <c r="K2" s="25"/>
      <c r="L2" s="25" t="s">
        <v>9</v>
      </c>
      <c r="M2" s="25"/>
      <c r="N2" s="25" t="s">
        <v>10</v>
      </c>
      <c r="O2" s="25"/>
      <c r="P2" s="25" t="s">
        <v>11</v>
      </c>
      <c r="Q2" s="25"/>
      <c r="R2" s="25" t="s">
        <v>13</v>
      </c>
      <c r="S2" s="25"/>
      <c r="T2" s="25" t="s">
        <v>15</v>
      </c>
      <c r="U2" s="25"/>
      <c r="V2" s="25"/>
      <c r="W2" s="25"/>
    </row>
    <row r="3" spans="1:23" x14ac:dyDescent="0.2">
      <c r="A3" s="2">
        <v>5</v>
      </c>
      <c r="B3" s="4" t="s">
        <v>122</v>
      </c>
      <c r="C3" s="4" t="s">
        <v>123</v>
      </c>
      <c r="D3" s="2">
        <v>40.6</v>
      </c>
      <c r="E3" s="2">
        <v>47.9</v>
      </c>
      <c r="F3" s="2">
        <v>26.4</v>
      </c>
      <c r="G3" s="2">
        <v>25.5</v>
      </c>
      <c r="H3" s="4" t="s">
        <v>96</v>
      </c>
      <c r="I3" s="4" t="s">
        <v>60</v>
      </c>
      <c r="J3" s="4" t="s">
        <v>109</v>
      </c>
      <c r="K3" s="4" t="s">
        <v>110</v>
      </c>
      <c r="L3" s="4" t="s">
        <v>111</v>
      </c>
      <c r="M3" s="4" t="s">
        <v>112</v>
      </c>
      <c r="N3" s="4" t="s">
        <v>113</v>
      </c>
      <c r="O3" s="4" t="s">
        <v>114</v>
      </c>
      <c r="P3" s="4" t="s">
        <v>115</v>
      </c>
      <c r="Q3" s="4" t="s">
        <v>116</v>
      </c>
      <c r="R3" s="4" t="s">
        <v>117</v>
      </c>
      <c r="S3" s="4" t="s">
        <v>118</v>
      </c>
      <c r="T3" s="4" t="s">
        <v>120</v>
      </c>
      <c r="U3" s="4" t="s">
        <v>121</v>
      </c>
      <c r="V3" s="4"/>
      <c r="W3" s="4"/>
    </row>
    <row r="4" spans="1:23" x14ac:dyDescent="0.2">
      <c r="A4" s="2">
        <v>2.2222200000000001</v>
      </c>
      <c r="B4" s="4" t="s">
        <v>26</v>
      </c>
      <c r="C4" s="4" t="s">
        <v>130</v>
      </c>
      <c r="D4" s="2">
        <v>25.7</v>
      </c>
      <c r="E4" s="2">
        <v>23</v>
      </c>
      <c r="F4" s="2">
        <v>10.5</v>
      </c>
      <c r="G4" s="2">
        <v>9.5299999999999994</v>
      </c>
      <c r="H4" s="2">
        <v>26.6</v>
      </c>
      <c r="I4" s="2">
        <v>25.7</v>
      </c>
      <c r="J4" s="2">
        <v>43.3</v>
      </c>
      <c r="K4" s="2">
        <v>48.4</v>
      </c>
      <c r="L4" s="2">
        <v>28.3</v>
      </c>
      <c r="M4" s="2">
        <v>27</v>
      </c>
      <c r="N4" s="4" t="s">
        <v>125</v>
      </c>
      <c r="O4" s="4" t="s">
        <v>126</v>
      </c>
      <c r="P4" s="2">
        <v>42</v>
      </c>
      <c r="Q4" s="2">
        <v>42.8</v>
      </c>
      <c r="R4" s="4" t="s">
        <v>127</v>
      </c>
      <c r="S4" s="4" t="s">
        <v>128</v>
      </c>
      <c r="T4" s="4" t="s">
        <v>76</v>
      </c>
      <c r="U4" s="4" t="s">
        <v>119</v>
      </c>
      <c r="V4" s="2"/>
      <c r="W4" s="2"/>
    </row>
    <row r="5" spans="1:23" x14ac:dyDescent="0.2">
      <c r="A5" s="2">
        <v>0.98765000000000003</v>
      </c>
      <c r="B5" s="4" t="s">
        <v>134</v>
      </c>
      <c r="C5" s="4" t="s">
        <v>135</v>
      </c>
      <c r="D5" s="2">
        <v>11</v>
      </c>
      <c r="E5" s="2">
        <v>9.83</v>
      </c>
      <c r="F5" s="2">
        <v>4.63</v>
      </c>
      <c r="G5" s="2">
        <v>4.76</v>
      </c>
      <c r="H5" s="2">
        <v>14.5</v>
      </c>
      <c r="I5" s="2">
        <v>11.4</v>
      </c>
      <c r="J5" s="2">
        <v>20.6</v>
      </c>
      <c r="K5" s="2">
        <v>27.1</v>
      </c>
      <c r="L5" s="2">
        <v>14.3</v>
      </c>
      <c r="M5" s="2">
        <v>12.4</v>
      </c>
      <c r="N5" s="2">
        <v>35.9</v>
      </c>
      <c r="O5" s="2">
        <v>42.3</v>
      </c>
      <c r="P5" s="2">
        <v>23.9</v>
      </c>
      <c r="Q5" s="2">
        <v>22.4</v>
      </c>
      <c r="R5" s="2">
        <v>23.5</v>
      </c>
      <c r="S5" s="2">
        <v>20.9</v>
      </c>
      <c r="T5" s="4" t="s">
        <v>132</v>
      </c>
      <c r="U5" s="4" t="s">
        <v>133</v>
      </c>
      <c r="V5" s="2"/>
      <c r="W5" s="2"/>
    </row>
    <row r="6" spans="1:23" x14ac:dyDescent="0.2">
      <c r="A6" s="2">
        <v>0.43896000000000002</v>
      </c>
      <c r="B6" s="4" t="s">
        <v>120</v>
      </c>
      <c r="C6" s="4" t="s">
        <v>138</v>
      </c>
      <c r="D6" s="2">
        <v>4.6399999999999997</v>
      </c>
      <c r="E6" s="2">
        <v>4.84</v>
      </c>
      <c r="F6" s="2">
        <v>2.2200000000000002</v>
      </c>
      <c r="G6" s="2">
        <v>1.64</v>
      </c>
      <c r="H6" s="2">
        <v>7.35</v>
      </c>
      <c r="I6" s="2">
        <v>7.14</v>
      </c>
      <c r="J6" s="2">
        <v>10.8</v>
      </c>
      <c r="K6" s="2">
        <v>13</v>
      </c>
      <c r="L6" s="2">
        <v>6.74</v>
      </c>
      <c r="M6" s="2">
        <v>5.45</v>
      </c>
      <c r="N6" s="2">
        <v>13.8</v>
      </c>
      <c r="O6" s="2">
        <v>19</v>
      </c>
      <c r="P6" s="2">
        <v>12.2</v>
      </c>
      <c r="Q6" s="2">
        <v>12.4</v>
      </c>
      <c r="R6" s="2">
        <v>15.3</v>
      </c>
      <c r="S6" s="2">
        <v>13.7</v>
      </c>
      <c r="T6" s="4" t="s">
        <v>136</v>
      </c>
      <c r="U6" s="4" t="s">
        <v>137</v>
      </c>
      <c r="V6" s="2"/>
      <c r="W6" s="2"/>
    </row>
    <row r="7" spans="1:23" x14ac:dyDescent="0.2">
      <c r="A7" s="2">
        <v>0.19509000000000001</v>
      </c>
      <c r="B7" s="2">
        <v>49.6</v>
      </c>
      <c r="C7" s="2">
        <v>49.3</v>
      </c>
      <c r="D7" s="2">
        <v>2.74</v>
      </c>
      <c r="E7" s="2">
        <v>2.21</v>
      </c>
      <c r="F7" s="2">
        <v>0.91</v>
      </c>
      <c r="G7" s="2">
        <v>0.9</v>
      </c>
      <c r="H7" s="2">
        <v>3.63</v>
      </c>
      <c r="I7" s="2">
        <v>3.12</v>
      </c>
      <c r="J7" s="2">
        <v>5.62</v>
      </c>
      <c r="K7" s="2">
        <v>7.09</v>
      </c>
      <c r="L7" s="2">
        <v>2.68</v>
      </c>
      <c r="M7" s="2">
        <v>2.7</v>
      </c>
      <c r="N7" s="2">
        <v>7.72</v>
      </c>
      <c r="O7" s="2">
        <v>6.83</v>
      </c>
      <c r="P7" s="2">
        <v>7.44</v>
      </c>
      <c r="Q7" s="2">
        <v>5.2</v>
      </c>
      <c r="R7" s="2">
        <v>8.75</v>
      </c>
      <c r="S7" s="2">
        <v>5.83</v>
      </c>
      <c r="T7" s="4" t="s">
        <v>139</v>
      </c>
      <c r="U7" s="4" t="s">
        <v>140</v>
      </c>
      <c r="V7" s="4"/>
      <c r="W7" s="4"/>
    </row>
    <row r="8" spans="1:23" x14ac:dyDescent="0.2">
      <c r="A8" s="2">
        <v>8.6709999999999995E-2</v>
      </c>
      <c r="B8" s="2">
        <v>23.8</v>
      </c>
      <c r="C8" s="2">
        <v>26</v>
      </c>
      <c r="D8" s="2">
        <v>1.43</v>
      </c>
      <c r="E8" s="2">
        <v>0.99</v>
      </c>
      <c r="F8" s="4" t="s">
        <v>141</v>
      </c>
      <c r="G8" s="4" t="s">
        <v>142</v>
      </c>
      <c r="H8" s="2">
        <v>1.92</v>
      </c>
      <c r="I8" s="2">
        <v>2.11</v>
      </c>
      <c r="J8" s="4"/>
      <c r="K8" s="4"/>
      <c r="L8" s="2">
        <v>1.36</v>
      </c>
      <c r="M8" s="2">
        <v>1.24</v>
      </c>
      <c r="N8" s="4"/>
      <c r="O8" s="4"/>
      <c r="P8" s="2">
        <v>2.78</v>
      </c>
      <c r="Q8" s="2">
        <v>2.98</v>
      </c>
      <c r="R8" s="2">
        <v>1.1100000000000001</v>
      </c>
      <c r="S8" s="2">
        <v>2.57</v>
      </c>
      <c r="T8" s="2">
        <v>41.9</v>
      </c>
      <c r="U8" s="2">
        <v>39.6</v>
      </c>
      <c r="V8" s="4"/>
      <c r="W8" s="4"/>
    </row>
    <row r="9" spans="1:23" x14ac:dyDescent="0.2">
      <c r="A9" s="2">
        <v>3.8539999999999998E-2</v>
      </c>
      <c r="B9" s="2">
        <v>11.9</v>
      </c>
      <c r="C9" s="2">
        <v>15.7</v>
      </c>
      <c r="D9" s="4" t="s">
        <v>143</v>
      </c>
      <c r="E9" s="4" t="s">
        <v>144</v>
      </c>
      <c r="F9" s="4" t="s">
        <v>146</v>
      </c>
      <c r="G9" s="4" t="s">
        <v>40</v>
      </c>
      <c r="H9" s="4" t="s">
        <v>145</v>
      </c>
      <c r="I9" s="4" t="s">
        <v>34</v>
      </c>
      <c r="J9" s="4"/>
      <c r="K9" s="4"/>
      <c r="L9" s="2">
        <v>0.61</v>
      </c>
      <c r="M9" s="2">
        <v>0.46</v>
      </c>
      <c r="N9" s="4"/>
      <c r="O9" s="4"/>
      <c r="P9" s="2">
        <v>1.49</v>
      </c>
      <c r="Q9" s="2">
        <v>1.1499999999999999</v>
      </c>
      <c r="R9" s="4"/>
      <c r="S9" s="4"/>
      <c r="T9" s="2">
        <v>22.2</v>
      </c>
      <c r="U9" s="2">
        <v>23.7</v>
      </c>
      <c r="V9" s="4"/>
      <c r="W9" s="4"/>
    </row>
    <row r="10" spans="1:23" x14ac:dyDescent="0.2">
      <c r="A10" s="2">
        <v>1.7129999999999999E-2</v>
      </c>
      <c r="B10" s="2">
        <v>4.29</v>
      </c>
      <c r="C10" s="2">
        <v>7.36</v>
      </c>
      <c r="D10" s="4" t="s">
        <v>147</v>
      </c>
      <c r="E10" s="4" t="s">
        <v>148</v>
      </c>
      <c r="F10" s="4" t="s">
        <v>153</v>
      </c>
      <c r="G10" s="4" t="s">
        <v>103</v>
      </c>
      <c r="H10" s="4" t="s">
        <v>149</v>
      </c>
      <c r="I10" s="4" t="s">
        <v>150</v>
      </c>
      <c r="J10" s="4"/>
      <c r="K10" s="4"/>
      <c r="L10" s="4" t="s">
        <v>100</v>
      </c>
      <c r="M10" s="4" t="s">
        <v>151</v>
      </c>
      <c r="N10" s="4"/>
      <c r="O10" s="4"/>
      <c r="P10" s="2">
        <v>0.68</v>
      </c>
      <c r="Q10" s="2">
        <v>0.78</v>
      </c>
      <c r="R10" s="4"/>
      <c r="S10" s="4"/>
      <c r="T10" s="2">
        <v>11.3</v>
      </c>
      <c r="U10" s="2">
        <v>10.8</v>
      </c>
      <c r="V10" s="4"/>
      <c r="W10" s="4"/>
    </row>
    <row r="12" spans="1:23" x14ac:dyDescent="0.2">
      <c r="A12" s="1" t="s">
        <v>45</v>
      </c>
    </row>
    <row r="13" spans="1:23" x14ac:dyDescent="0.2">
      <c r="A13" s="3" t="s">
        <v>21</v>
      </c>
      <c r="B13" s="25" t="s">
        <v>53</v>
      </c>
      <c r="C13" s="25"/>
      <c r="D13" s="25" t="s">
        <v>1</v>
      </c>
      <c r="E13" s="25"/>
      <c r="F13" s="25" t="s">
        <v>4</v>
      </c>
      <c r="G13" s="25"/>
      <c r="H13" s="25" t="s">
        <v>6</v>
      </c>
      <c r="I13" s="25"/>
      <c r="J13" s="25" t="s">
        <v>7</v>
      </c>
      <c r="K13" s="25"/>
      <c r="L13" s="25" t="s">
        <v>9</v>
      </c>
      <c r="M13" s="25"/>
      <c r="N13" s="25" t="s">
        <v>10</v>
      </c>
      <c r="O13" s="25"/>
      <c r="P13" s="25" t="s">
        <v>11</v>
      </c>
      <c r="Q13" s="25"/>
      <c r="R13" s="25" t="s">
        <v>13</v>
      </c>
      <c r="S13" s="25"/>
      <c r="T13" s="25" t="s">
        <v>15</v>
      </c>
      <c r="U13" s="25"/>
      <c r="V13" s="25"/>
      <c r="W13" s="25"/>
    </row>
    <row r="14" spans="1:23" x14ac:dyDescent="0.2">
      <c r="A14" s="2">
        <v>0.69897000433601897</v>
      </c>
      <c r="B14" s="2"/>
      <c r="C14" s="2"/>
      <c r="D14" s="2">
        <v>1.60852603357719</v>
      </c>
      <c r="E14" s="2">
        <v>1.6803355134145599</v>
      </c>
      <c r="F14" s="2">
        <v>1.4216039268698299</v>
      </c>
      <c r="G14" s="2">
        <v>1.4065401804339599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x14ac:dyDescent="0.2">
      <c r="A15" s="2">
        <v>0.34678705192995701</v>
      </c>
      <c r="B15" s="2"/>
      <c r="C15" s="2"/>
      <c r="D15" s="2">
        <v>1.40993312333129</v>
      </c>
      <c r="E15" s="2">
        <v>1.36172783601759</v>
      </c>
      <c r="F15" s="2">
        <v>1.02118929906994</v>
      </c>
      <c r="G15" s="2">
        <v>0.97909290063832599</v>
      </c>
      <c r="H15" s="2">
        <v>1.4248816366310699</v>
      </c>
      <c r="I15" s="2">
        <v>1.40993312333129</v>
      </c>
      <c r="J15" s="2">
        <v>1.63648789635337</v>
      </c>
      <c r="K15" s="2">
        <v>1.6848453616444099</v>
      </c>
      <c r="L15" s="2">
        <v>1.45178643552429</v>
      </c>
      <c r="M15" s="2">
        <v>1.43136376415899</v>
      </c>
      <c r="N15" s="2"/>
      <c r="O15" s="2"/>
      <c r="P15" s="2">
        <v>1.6232492903978999</v>
      </c>
      <c r="Q15" s="2">
        <v>1.63144376901317</v>
      </c>
      <c r="R15" s="2"/>
      <c r="S15" s="2"/>
      <c r="T15" s="2"/>
      <c r="U15" s="2"/>
      <c r="V15" s="2"/>
      <c r="W15" s="2"/>
    </row>
    <row r="16" spans="1:23" x14ac:dyDescent="0.2">
      <c r="A16" s="2">
        <v>-5.3969319292208199E-3</v>
      </c>
      <c r="B16" s="2"/>
      <c r="C16" s="2"/>
      <c r="D16" s="2">
        <v>1.04139268515823</v>
      </c>
      <c r="E16" s="2">
        <v>0.99255351783213597</v>
      </c>
      <c r="F16" s="2">
        <v>0.66558099101795298</v>
      </c>
      <c r="G16" s="2">
        <v>0.67760695272049298</v>
      </c>
      <c r="H16" s="2">
        <v>1.1613680022349699</v>
      </c>
      <c r="I16" s="2">
        <v>1.0569048513364701</v>
      </c>
      <c r="J16" s="2">
        <v>1.3138672203691499</v>
      </c>
      <c r="K16" s="2">
        <v>1.4329692908744101</v>
      </c>
      <c r="L16" s="2">
        <v>1.1553360374650601</v>
      </c>
      <c r="M16" s="2">
        <v>1.09342168516224</v>
      </c>
      <c r="N16" s="2">
        <v>1.55509444857832</v>
      </c>
      <c r="O16" s="2">
        <v>1.6263403673750401</v>
      </c>
      <c r="P16" s="2">
        <v>1.37839790094814</v>
      </c>
      <c r="Q16" s="2">
        <v>1.3502480183341601</v>
      </c>
      <c r="R16" s="2">
        <v>1.37106786227174</v>
      </c>
      <c r="S16" s="2">
        <v>1.32014628611105</v>
      </c>
      <c r="T16" s="2"/>
      <c r="U16" s="2"/>
      <c r="V16" s="2"/>
      <c r="W16" s="2"/>
    </row>
    <row r="17" spans="1:23" x14ac:dyDescent="0.2">
      <c r="A17" s="2">
        <v>-0.35757505281197699</v>
      </c>
      <c r="B17" s="2"/>
      <c r="C17" s="2"/>
      <c r="D17" s="2">
        <v>0.66651798055488098</v>
      </c>
      <c r="E17" s="2">
        <v>0.68484536164441201</v>
      </c>
      <c r="F17" s="2">
        <v>0.34635297445063901</v>
      </c>
      <c r="G17" s="2">
        <v>0.21484384804769799</v>
      </c>
      <c r="H17" s="2">
        <v>0.86628733908419497</v>
      </c>
      <c r="I17" s="2">
        <v>0.853698211776174</v>
      </c>
      <c r="J17" s="2">
        <v>1.0334237554869501</v>
      </c>
      <c r="K17" s="2">
        <v>1.1139433523068401</v>
      </c>
      <c r="L17" s="2">
        <v>0.82865989653532002</v>
      </c>
      <c r="M17" s="2">
        <v>0.736396502276642</v>
      </c>
      <c r="N17" s="2">
        <v>1.13987908640124</v>
      </c>
      <c r="O17" s="2">
        <v>1.27875360095283</v>
      </c>
      <c r="P17" s="2">
        <v>1.0863598306747499</v>
      </c>
      <c r="Q17" s="2">
        <v>1.09342168516224</v>
      </c>
      <c r="R17" s="2">
        <v>1.1846914308176</v>
      </c>
      <c r="S17" s="2">
        <v>1.13672056715641</v>
      </c>
      <c r="T17" s="2"/>
      <c r="U17" s="2"/>
      <c r="V17" s="2"/>
      <c r="W17" s="2"/>
    </row>
    <row r="18" spans="1:23" x14ac:dyDescent="0.2">
      <c r="A18" s="2">
        <v>-0.70976499127243897</v>
      </c>
      <c r="B18" s="2">
        <v>1.6954816764902001</v>
      </c>
      <c r="C18" s="2">
        <v>1.69284691927723</v>
      </c>
      <c r="D18" s="2">
        <v>0.43775056282038799</v>
      </c>
      <c r="E18" s="2">
        <v>0.34439227368511099</v>
      </c>
      <c r="F18" s="2">
        <v>-4.0958607678906397E-2</v>
      </c>
      <c r="G18" s="2">
        <v>-4.5757490560675101E-2</v>
      </c>
      <c r="H18" s="2">
        <v>0.55990662503611299</v>
      </c>
      <c r="I18" s="2">
        <v>0.49415459401844303</v>
      </c>
      <c r="J18" s="2">
        <v>0.74973631556906095</v>
      </c>
      <c r="K18" s="2">
        <v>0.85064623518306604</v>
      </c>
      <c r="L18" s="2">
        <v>0.42813479402878901</v>
      </c>
      <c r="M18" s="2">
        <v>0.43136376415898697</v>
      </c>
      <c r="N18" s="2">
        <v>0.88761730033573605</v>
      </c>
      <c r="O18" s="2">
        <v>0.83442070368153298</v>
      </c>
      <c r="P18" s="2">
        <v>0.871572935545879</v>
      </c>
      <c r="Q18" s="2">
        <v>0.71600334363479901</v>
      </c>
      <c r="R18" s="2">
        <v>0.94200805302231305</v>
      </c>
      <c r="S18" s="2">
        <v>0.76566855475901396</v>
      </c>
      <c r="T18" s="2"/>
      <c r="U18" s="2"/>
      <c r="V18" s="2"/>
      <c r="W18" s="2"/>
    </row>
    <row r="19" spans="1:23" x14ac:dyDescent="0.2">
      <c r="A19" s="2">
        <v>-1.0619308137766099</v>
      </c>
      <c r="B19" s="2">
        <v>1.3765769570565101</v>
      </c>
      <c r="C19" s="2">
        <v>1.41497334797082</v>
      </c>
      <c r="D19" s="2">
        <v>0.155336037465062</v>
      </c>
      <c r="E19" s="2">
        <v>-4.36480540245009E-3</v>
      </c>
      <c r="F19" s="2"/>
      <c r="G19" s="2"/>
      <c r="H19" s="2">
        <v>0.28330122870355001</v>
      </c>
      <c r="I19" s="2">
        <v>0.32428245529769301</v>
      </c>
      <c r="J19" s="2"/>
      <c r="K19" s="2"/>
      <c r="L19" s="2">
        <v>0.13353890837021801</v>
      </c>
      <c r="M19" s="2">
        <v>9.3421685162235105E-2</v>
      </c>
      <c r="N19" s="2"/>
      <c r="O19" s="2"/>
      <c r="P19" s="2">
        <v>0.444044795918076</v>
      </c>
      <c r="Q19" s="2">
        <v>0.474216264076255</v>
      </c>
      <c r="R19" s="2">
        <v>4.5322978786657503E-2</v>
      </c>
      <c r="S19" s="2">
        <v>0.409933123331295</v>
      </c>
      <c r="T19" s="2">
        <v>1.6222140229663</v>
      </c>
      <c r="U19" s="2">
        <v>1.59769518592551</v>
      </c>
      <c r="V19" s="2"/>
      <c r="W19" s="2"/>
    </row>
    <row r="20" spans="1:23" x14ac:dyDescent="0.2">
      <c r="A20" s="2">
        <v>-1.41408828968057</v>
      </c>
      <c r="B20" s="2">
        <v>1.0755469613925299</v>
      </c>
      <c r="C20" s="2">
        <v>1.19589965240923</v>
      </c>
      <c r="D20" s="2"/>
      <c r="E20" s="2"/>
      <c r="F20" s="2"/>
      <c r="G20" s="2"/>
      <c r="H20" s="2"/>
      <c r="I20" s="2"/>
      <c r="J20" s="2"/>
      <c r="K20" s="2"/>
      <c r="L20" s="2">
        <v>-0.214670164989233</v>
      </c>
      <c r="M20" s="2">
        <v>-0.33724216831842602</v>
      </c>
      <c r="N20" s="2"/>
      <c r="O20" s="2"/>
      <c r="P20" s="2">
        <v>0.173186268412274</v>
      </c>
      <c r="Q20" s="2">
        <v>6.0697840353611601E-2</v>
      </c>
      <c r="R20" s="2"/>
      <c r="S20" s="2"/>
      <c r="T20" s="2">
        <v>1.3463529744506399</v>
      </c>
      <c r="U20" s="2">
        <v>1.3747483460101</v>
      </c>
      <c r="V20" s="2"/>
      <c r="W20" s="2"/>
    </row>
    <row r="21" spans="1:23" x14ac:dyDescent="0.2">
      <c r="A21" s="2">
        <v>-1.7662426370344899</v>
      </c>
      <c r="B21" s="2">
        <v>0.63245729218472402</v>
      </c>
      <c r="C21" s="2">
        <v>0.866877814337499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-0.167491087293764</v>
      </c>
      <c r="Q21" s="2">
        <v>-0.10790539730951999</v>
      </c>
      <c r="R21" s="2"/>
      <c r="S21" s="2"/>
      <c r="T21" s="2">
        <v>1.0530784434834199</v>
      </c>
      <c r="U21" s="2">
        <v>1.0334237554869501</v>
      </c>
      <c r="V21" s="2"/>
      <c r="W21" s="2"/>
    </row>
    <row r="23" spans="1:23" x14ac:dyDescent="0.2">
      <c r="A23" s="1" t="s">
        <v>46</v>
      </c>
    </row>
    <row r="24" spans="1:23" x14ac:dyDescent="0.2">
      <c r="A24" s="3"/>
      <c r="B24" s="3" t="s">
        <v>53</v>
      </c>
      <c r="C24" s="3" t="s">
        <v>1</v>
      </c>
      <c r="D24" s="3" t="s">
        <v>4</v>
      </c>
      <c r="E24" s="3" t="s">
        <v>6</v>
      </c>
      <c r="F24" s="3" t="s">
        <v>7</v>
      </c>
      <c r="G24" s="3" t="s">
        <v>9</v>
      </c>
      <c r="H24" s="3" t="s">
        <v>10</v>
      </c>
      <c r="I24" s="3" t="s">
        <v>11</v>
      </c>
      <c r="J24" s="3" t="s">
        <v>13</v>
      </c>
      <c r="K24" s="3" t="s">
        <v>15</v>
      </c>
      <c r="P24" s="3"/>
    </row>
    <row r="25" spans="1:23" x14ac:dyDescent="0.2">
      <c r="A25" s="5" t="s">
        <v>47</v>
      </c>
      <c r="B25" s="2"/>
      <c r="C25" s="2"/>
      <c r="D25" s="2"/>
      <c r="E25" s="2"/>
      <c r="F25" s="2"/>
      <c r="G25" s="2"/>
      <c r="H25" s="2"/>
      <c r="I25" s="2"/>
      <c r="J25" s="2"/>
      <c r="K25" s="2"/>
      <c r="P25" s="2"/>
    </row>
    <row r="26" spans="1:23" x14ac:dyDescent="0.2">
      <c r="A26" s="5" t="s">
        <v>48</v>
      </c>
      <c r="B26" s="2">
        <v>0.87839999999999996</v>
      </c>
      <c r="C26" s="2">
        <v>0.90620000000000001</v>
      </c>
      <c r="D26" s="2">
        <v>1.032</v>
      </c>
      <c r="E26" s="2">
        <v>0.79769999999999996</v>
      </c>
      <c r="F26" s="2">
        <v>0.81810000000000005</v>
      </c>
      <c r="G26" s="2">
        <v>0.97140000000000004</v>
      </c>
      <c r="H26" s="2">
        <v>1.036</v>
      </c>
      <c r="I26" s="2">
        <v>0.85389999999999999</v>
      </c>
      <c r="J26" s="2">
        <v>1.0389999999999999</v>
      </c>
      <c r="K26" s="2">
        <v>0.80459999999999998</v>
      </c>
      <c r="P26" s="2"/>
    </row>
    <row r="27" spans="1:23" x14ac:dyDescent="0.2">
      <c r="A27" s="5" t="s">
        <v>49</v>
      </c>
      <c r="B27" s="2">
        <v>2.331</v>
      </c>
      <c r="C27" s="2">
        <v>1.0289999999999999</v>
      </c>
      <c r="D27" s="2">
        <v>0.67020000000000002</v>
      </c>
      <c r="E27" s="2">
        <v>1.129</v>
      </c>
      <c r="F27" s="2">
        <v>1.375</v>
      </c>
      <c r="G27" s="2">
        <v>1.121</v>
      </c>
      <c r="H27" s="2">
        <v>1.591</v>
      </c>
      <c r="I27" s="2">
        <v>1.365</v>
      </c>
      <c r="J27" s="2">
        <v>1.452</v>
      </c>
      <c r="K27" s="2">
        <v>2.476</v>
      </c>
      <c r="P27" s="2"/>
    </row>
    <row r="28" spans="1:23" x14ac:dyDescent="0.2">
      <c r="A28" s="5" t="s">
        <v>51</v>
      </c>
      <c r="B28" s="6">
        <f>(1-B27)/B26</f>
        <v>-1.5152550091074681</v>
      </c>
      <c r="C28" s="6">
        <f t="shared" ref="C28:K28" si="0">(1-C27)/C26</f>
        <v>-3.2001765614654509E-2</v>
      </c>
      <c r="D28" s="6">
        <f t="shared" si="0"/>
        <v>0.3195736434108527</v>
      </c>
      <c r="E28" s="6">
        <f t="shared" si="0"/>
        <v>-0.16171493042497181</v>
      </c>
      <c r="F28" s="6">
        <f t="shared" si="0"/>
        <v>-0.45837917125045835</v>
      </c>
      <c r="G28" s="6">
        <f t="shared" si="0"/>
        <v>-0.12456248713197446</v>
      </c>
      <c r="H28" s="6">
        <f t="shared" si="0"/>
        <v>-0.57046332046332038</v>
      </c>
      <c r="I28" s="6">
        <f t="shared" si="0"/>
        <v>-0.42745052113830656</v>
      </c>
      <c r="J28" s="6">
        <f t="shared" si="0"/>
        <v>-0.43503368623676614</v>
      </c>
      <c r="K28" s="6">
        <f t="shared" si="0"/>
        <v>-1.8344519015659955</v>
      </c>
    </row>
    <row r="29" spans="1:23" x14ac:dyDescent="0.2">
      <c r="A29" s="5" t="s">
        <v>52</v>
      </c>
      <c r="B29" s="7">
        <f>10^B28</f>
        <v>3.0531278506542782E-2</v>
      </c>
      <c r="C29" s="7">
        <f t="shared" ref="C29:K29" si="1">10^C28</f>
        <v>0.92896261009522052</v>
      </c>
      <c r="D29" s="7">
        <f t="shared" si="1"/>
        <v>2.0872460286759655</v>
      </c>
      <c r="E29" s="7">
        <f t="shared" si="1"/>
        <v>0.68910447400169372</v>
      </c>
      <c r="F29" s="7">
        <f t="shared" si="1"/>
        <v>0.34803332348187122</v>
      </c>
      <c r="G29" s="7">
        <f t="shared" si="1"/>
        <v>0.75065004136642799</v>
      </c>
      <c r="H29" s="7">
        <f t="shared" si="1"/>
        <v>0.26886649120763151</v>
      </c>
      <c r="I29" s="7">
        <f t="shared" si="1"/>
        <v>0.37372270091850035</v>
      </c>
      <c r="J29" s="7">
        <f t="shared" si="1"/>
        <v>0.36725381319458694</v>
      </c>
      <c r="K29" s="7">
        <f t="shared" si="1"/>
        <v>1.4640236702729587E-2</v>
      </c>
    </row>
    <row r="30" spans="1:23" x14ac:dyDescent="0.2">
      <c r="A30" s="5" t="s">
        <v>50</v>
      </c>
      <c r="B30" s="6">
        <f>B29/0.0305</f>
        <v>1.0010255248046813</v>
      </c>
      <c r="C30" s="6">
        <f t="shared" ref="C30:K30" si="2">C29/0.0305</f>
        <v>30.457790494925263</v>
      </c>
      <c r="D30" s="6">
        <f t="shared" si="2"/>
        <v>68.434296022162812</v>
      </c>
      <c r="E30" s="6">
        <f t="shared" si="2"/>
        <v>22.593589311530941</v>
      </c>
      <c r="F30" s="6">
        <f t="shared" si="2"/>
        <v>11.410928638749876</v>
      </c>
      <c r="G30" s="6">
        <f t="shared" si="2"/>
        <v>24.611476766112393</v>
      </c>
      <c r="H30" s="6">
        <f t="shared" si="2"/>
        <v>8.8152947936928374</v>
      </c>
      <c r="I30" s="6">
        <f t="shared" si="2"/>
        <v>12.25320330880329</v>
      </c>
      <c r="J30" s="6">
        <f t="shared" si="2"/>
        <v>12.04110862933072</v>
      </c>
      <c r="K30" s="6">
        <f t="shared" si="2"/>
        <v>0.48000776074523238</v>
      </c>
    </row>
  </sheetData>
  <mergeCells count="22">
    <mergeCell ref="D2:E2"/>
    <mergeCell ref="P2:Q2"/>
    <mergeCell ref="N2:O2"/>
    <mergeCell ref="L2:M2"/>
    <mergeCell ref="J2:K2"/>
    <mergeCell ref="H2:I2"/>
    <mergeCell ref="V2:W2"/>
    <mergeCell ref="B13:C13"/>
    <mergeCell ref="F13:G13"/>
    <mergeCell ref="T13:U13"/>
    <mergeCell ref="R13:S13"/>
    <mergeCell ref="P13:Q13"/>
    <mergeCell ref="N13:O13"/>
    <mergeCell ref="L13:M13"/>
    <mergeCell ref="J13:K13"/>
    <mergeCell ref="H13:I13"/>
    <mergeCell ref="D13:E13"/>
    <mergeCell ref="V13:W13"/>
    <mergeCell ref="B2:C2"/>
    <mergeCell ref="F2:G2"/>
    <mergeCell ref="T2:U2"/>
    <mergeCell ref="R2:S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I22" sqref="I22"/>
    </sheetView>
  </sheetViews>
  <sheetFormatPr baseColWidth="10" defaultRowHeight="16" x14ac:dyDescent="0.2"/>
  <cols>
    <col min="1" max="1" width="19.1640625" bestFit="1" customWidth="1"/>
  </cols>
  <sheetData>
    <row r="1" spans="1:13" x14ac:dyDescent="0.2">
      <c r="A1" s="1" t="s">
        <v>20</v>
      </c>
    </row>
    <row r="2" spans="1:13" x14ac:dyDescent="0.2">
      <c r="A2" s="3" t="s">
        <v>21</v>
      </c>
      <c r="B2" s="25" t="s">
        <v>53</v>
      </c>
      <c r="C2" s="25"/>
      <c r="D2" s="25" t="s">
        <v>6</v>
      </c>
      <c r="E2" s="25"/>
      <c r="F2" s="25" t="s">
        <v>7</v>
      </c>
      <c r="G2" s="25"/>
      <c r="H2" s="25" t="s">
        <v>10</v>
      </c>
      <c r="I2" s="25"/>
      <c r="J2" s="25" t="s">
        <v>13</v>
      </c>
      <c r="K2" s="25"/>
      <c r="L2" s="25"/>
      <c r="M2" s="25"/>
    </row>
    <row r="3" spans="1:13" x14ac:dyDescent="0.2">
      <c r="A3" s="2">
        <v>2.2222200000000001</v>
      </c>
      <c r="B3" s="2">
        <v>25.6</v>
      </c>
      <c r="C3" s="2">
        <v>26.4</v>
      </c>
      <c r="D3" s="2">
        <v>1.62</v>
      </c>
      <c r="E3" s="2">
        <v>2.0299999999999998</v>
      </c>
      <c r="F3" s="2">
        <v>1.43</v>
      </c>
      <c r="G3" s="2">
        <v>1.29</v>
      </c>
      <c r="H3" s="2">
        <v>3.29</v>
      </c>
      <c r="I3" s="2">
        <v>4.7699999999999996</v>
      </c>
      <c r="J3" s="2">
        <v>2.83</v>
      </c>
      <c r="K3" s="2">
        <v>2.74</v>
      </c>
      <c r="L3" s="2"/>
      <c r="M3" s="2"/>
    </row>
    <row r="4" spans="1:13" x14ac:dyDescent="0.2">
      <c r="A4" s="2">
        <v>0.98765000000000003</v>
      </c>
      <c r="B4" s="2">
        <v>13</v>
      </c>
      <c r="C4" s="2">
        <v>11.1</v>
      </c>
      <c r="D4" s="2">
        <v>0.65</v>
      </c>
      <c r="E4" s="2">
        <v>1.02</v>
      </c>
      <c r="F4" s="2">
        <v>0.52</v>
      </c>
      <c r="G4" s="2">
        <v>0.38</v>
      </c>
      <c r="H4" s="2">
        <v>2.52</v>
      </c>
      <c r="I4" s="2">
        <v>1.42</v>
      </c>
      <c r="J4" s="2">
        <v>0.8</v>
      </c>
      <c r="K4" s="2">
        <v>0.82</v>
      </c>
      <c r="L4" s="2"/>
      <c r="M4" s="2"/>
    </row>
    <row r="5" spans="1:13" x14ac:dyDescent="0.2">
      <c r="A5" s="2">
        <v>0.43896000000000002</v>
      </c>
      <c r="B5" s="2">
        <v>3.49</v>
      </c>
      <c r="C5" s="2">
        <v>4.22</v>
      </c>
      <c r="D5" s="2">
        <v>0.28999999999999998</v>
      </c>
      <c r="E5" s="2">
        <v>0.43</v>
      </c>
      <c r="F5" s="2">
        <v>0.18</v>
      </c>
      <c r="G5" s="2">
        <v>0.27</v>
      </c>
      <c r="H5" s="2">
        <v>1.33</v>
      </c>
      <c r="I5" s="2">
        <v>0.31</v>
      </c>
      <c r="J5" s="2">
        <v>0.48</v>
      </c>
      <c r="K5" s="2">
        <v>0.51</v>
      </c>
      <c r="L5" s="2"/>
      <c r="M5" s="2"/>
    </row>
    <row r="6" spans="1:13" x14ac:dyDescent="0.2">
      <c r="A6" s="2">
        <v>0.19509000000000001</v>
      </c>
      <c r="B6" s="2">
        <v>1.58</v>
      </c>
      <c r="C6" s="2">
        <v>2.0699999999999998</v>
      </c>
      <c r="D6" s="2">
        <v>0.15</v>
      </c>
      <c r="E6" s="2">
        <v>0.25</v>
      </c>
      <c r="F6" s="4" t="s">
        <v>160</v>
      </c>
      <c r="G6" s="4" t="s">
        <v>41</v>
      </c>
      <c r="H6" s="2">
        <v>0.66</v>
      </c>
      <c r="I6" s="2">
        <v>0.19</v>
      </c>
      <c r="J6" s="4" t="s">
        <v>163</v>
      </c>
      <c r="K6" s="4" t="s">
        <v>164</v>
      </c>
      <c r="L6" s="2"/>
      <c r="M6" s="2"/>
    </row>
    <row r="7" spans="1:13" x14ac:dyDescent="0.2">
      <c r="A7" s="2">
        <v>8.6709999999999995E-2</v>
      </c>
      <c r="B7" s="4" t="s">
        <v>167</v>
      </c>
      <c r="C7" s="4" t="s">
        <v>168</v>
      </c>
      <c r="D7" s="4" t="s">
        <v>165</v>
      </c>
      <c r="E7" s="4" t="s">
        <v>160</v>
      </c>
      <c r="F7" s="4" t="s">
        <v>102</v>
      </c>
      <c r="G7" s="4" t="s">
        <v>37</v>
      </c>
      <c r="H7" s="4" t="s">
        <v>107</v>
      </c>
      <c r="I7" s="4" t="s">
        <v>32</v>
      </c>
      <c r="J7" s="4" t="s">
        <v>146</v>
      </c>
      <c r="K7" s="4" t="s">
        <v>163</v>
      </c>
      <c r="L7" s="4"/>
      <c r="M7" s="4"/>
    </row>
    <row r="8" spans="1:13" x14ac:dyDescent="0.2">
      <c r="A8" s="2">
        <v>3.8539999999999998E-2</v>
      </c>
      <c r="B8" s="4" t="s">
        <v>103</v>
      </c>
      <c r="C8" s="4" t="s">
        <v>173</v>
      </c>
      <c r="D8" s="4" t="s">
        <v>101</v>
      </c>
      <c r="E8" s="4" t="s">
        <v>32</v>
      </c>
      <c r="F8" s="4" t="s">
        <v>170</v>
      </c>
      <c r="G8" s="4" t="s">
        <v>30</v>
      </c>
      <c r="H8" s="4" t="s">
        <v>102</v>
      </c>
      <c r="I8" s="4" t="s">
        <v>32</v>
      </c>
      <c r="J8" s="4" t="s">
        <v>104</v>
      </c>
      <c r="K8" s="4" t="s">
        <v>163</v>
      </c>
      <c r="L8" s="4"/>
      <c r="M8" s="4"/>
    </row>
    <row r="10" spans="1:13" x14ac:dyDescent="0.2">
      <c r="A10" s="1" t="s">
        <v>45</v>
      </c>
    </row>
    <row r="11" spans="1:13" x14ac:dyDescent="0.2">
      <c r="A11" s="3" t="s">
        <v>21</v>
      </c>
      <c r="B11" s="25" t="s">
        <v>53</v>
      </c>
      <c r="C11" s="25"/>
      <c r="D11" s="25" t="s">
        <v>6</v>
      </c>
      <c r="E11" s="25"/>
      <c r="F11" s="25" t="s">
        <v>7</v>
      </c>
      <c r="G11" s="25"/>
      <c r="H11" s="25" t="s">
        <v>10</v>
      </c>
      <c r="I11" s="25"/>
      <c r="J11" s="25" t="s">
        <v>13</v>
      </c>
      <c r="K11" s="25"/>
      <c r="L11" s="25"/>
      <c r="M11" s="25"/>
    </row>
    <row r="12" spans="1:13" x14ac:dyDescent="0.2">
      <c r="A12" s="2">
        <v>0.34678705192995701</v>
      </c>
      <c r="B12" s="2">
        <v>1.40823996531185</v>
      </c>
      <c r="C12" s="2">
        <v>1.4216039268698299</v>
      </c>
      <c r="D12" s="2">
        <v>0.209515014542631</v>
      </c>
      <c r="E12" s="2">
        <v>0.30749603791321301</v>
      </c>
      <c r="F12" s="2">
        <v>0.155336037465062</v>
      </c>
      <c r="G12" s="2">
        <v>0.11058971029924899</v>
      </c>
      <c r="H12" s="2">
        <v>0.517195897949974</v>
      </c>
      <c r="I12" s="2">
        <v>0.67851837904011403</v>
      </c>
      <c r="J12" s="2">
        <v>0.45178643552428999</v>
      </c>
      <c r="K12" s="2">
        <v>0.43775056282038799</v>
      </c>
      <c r="L12" s="2"/>
      <c r="M12" s="2"/>
    </row>
    <row r="13" spans="1:13" x14ac:dyDescent="0.2">
      <c r="A13" s="2">
        <v>-5.3969319292208199E-3</v>
      </c>
      <c r="B13" s="2">
        <v>1.1139433523068401</v>
      </c>
      <c r="C13" s="2">
        <v>1.04532297878666</v>
      </c>
      <c r="D13" s="2">
        <v>-0.18708664335714401</v>
      </c>
      <c r="E13" s="2">
        <v>8.6001717619175692E-3</v>
      </c>
      <c r="F13" s="2">
        <v>-0.28399665636520099</v>
      </c>
      <c r="G13" s="2">
        <v>-0.42021640338319</v>
      </c>
      <c r="H13" s="2">
        <v>0.40140054078154402</v>
      </c>
      <c r="I13" s="2">
        <v>0.152288344383056</v>
      </c>
      <c r="J13" s="2">
        <v>-9.6910013008056406E-2</v>
      </c>
      <c r="K13" s="2">
        <v>-8.6186147616283307E-2</v>
      </c>
      <c r="L13" s="2"/>
      <c r="M13" s="2"/>
    </row>
    <row r="14" spans="1:13" x14ac:dyDescent="0.2">
      <c r="A14" s="2">
        <v>-0.35757505281197699</v>
      </c>
      <c r="B14" s="2">
        <v>0.54282542695918001</v>
      </c>
      <c r="C14" s="2">
        <v>0.62531245096167398</v>
      </c>
      <c r="D14" s="2">
        <v>-0.53760200210104403</v>
      </c>
      <c r="E14" s="2">
        <v>-0.36653154442041302</v>
      </c>
      <c r="F14" s="2">
        <v>-0.74472749489669399</v>
      </c>
      <c r="G14" s="2">
        <v>-0.56863623584101297</v>
      </c>
      <c r="H14" s="2">
        <v>0.12385164096708599</v>
      </c>
      <c r="I14" s="2">
        <v>-0.50863830616572703</v>
      </c>
      <c r="J14" s="2">
        <v>-0.31875876262441299</v>
      </c>
      <c r="K14" s="2">
        <v>-0.29242982390206401</v>
      </c>
      <c r="L14" s="2"/>
      <c r="M14" s="2"/>
    </row>
    <row r="15" spans="1:13" x14ac:dyDescent="0.2">
      <c r="A15" s="2">
        <v>-0.70976499127243897</v>
      </c>
      <c r="B15" s="2">
        <v>0.198657086954423</v>
      </c>
      <c r="C15" s="2">
        <v>0.31597034545691799</v>
      </c>
      <c r="D15" s="2">
        <v>-0.82390874094431898</v>
      </c>
      <c r="E15" s="2">
        <v>-0.60205999132796195</v>
      </c>
      <c r="F15" s="2"/>
      <c r="G15" s="2"/>
      <c r="H15" s="2">
        <v>-0.180456064458131</v>
      </c>
      <c r="I15" s="2">
        <v>-0.72124639904717103</v>
      </c>
      <c r="J15" s="2"/>
      <c r="K15" s="2"/>
      <c r="L15" s="2"/>
      <c r="M15" s="2"/>
    </row>
    <row r="17" spans="1:12" x14ac:dyDescent="0.2">
      <c r="A17" s="1" t="s">
        <v>46</v>
      </c>
    </row>
    <row r="18" spans="1:12" x14ac:dyDescent="0.2">
      <c r="A18" s="3"/>
      <c r="B18" s="3" t="s">
        <v>53</v>
      </c>
      <c r="C18" s="3" t="s">
        <v>6</v>
      </c>
      <c r="D18" s="3" t="s">
        <v>7</v>
      </c>
      <c r="E18" s="3" t="s">
        <v>10</v>
      </c>
      <c r="F18" s="3" t="s">
        <v>13</v>
      </c>
      <c r="G18" s="3"/>
      <c r="H18" s="3"/>
      <c r="L18" s="3"/>
    </row>
    <row r="19" spans="1:12" x14ac:dyDescent="0.2">
      <c r="A19" s="5" t="s">
        <v>47</v>
      </c>
      <c r="B19" s="2"/>
      <c r="C19" s="2"/>
      <c r="D19" s="2"/>
      <c r="E19" s="2"/>
      <c r="F19" s="2"/>
      <c r="G19" s="2"/>
      <c r="H19" s="2"/>
      <c r="L19" s="2"/>
    </row>
    <row r="20" spans="1:12" x14ac:dyDescent="0.2">
      <c r="A20" s="5" t="s">
        <v>48</v>
      </c>
      <c r="B20" s="2">
        <v>1.127</v>
      </c>
      <c r="C20" s="2">
        <v>0.93059999999999998</v>
      </c>
      <c r="D20" s="2">
        <v>1.121</v>
      </c>
      <c r="E20" s="2">
        <v>1.0269999999999999</v>
      </c>
      <c r="F20" s="2">
        <v>1.0649999999999999</v>
      </c>
      <c r="G20" s="2"/>
      <c r="H20" s="2"/>
      <c r="L20" s="2"/>
    </row>
    <row r="21" spans="1:12" x14ac:dyDescent="0.2">
      <c r="A21" s="5" t="s">
        <v>49</v>
      </c>
      <c r="B21" s="2">
        <v>1.038</v>
      </c>
      <c r="C21" s="2">
        <v>-8.0060000000000006E-2</v>
      </c>
      <c r="D21" s="2">
        <v>-0.28589999999999999</v>
      </c>
      <c r="E21" s="2">
        <v>0.2442</v>
      </c>
      <c r="F21" s="2">
        <v>2.162E-2</v>
      </c>
      <c r="G21" s="2"/>
      <c r="H21" s="2"/>
      <c r="L21" s="2"/>
    </row>
    <row r="22" spans="1:12" x14ac:dyDescent="0.2">
      <c r="A22" s="5" t="s">
        <v>51</v>
      </c>
      <c r="B22" s="6">
        <f>(1-B21)/B20</f>
        <v>-3.3717834960071018E-2</v>
      </c>
      <c r="C22" s="6">
        <f t="shared" ref="C22:F22" si="0">(1-C21)/C20</f>
        <v>1.1606060606060606</v>
      </c>
      <c r="D22" s="6">
        <f t="shared" si="0"/>
        <v>1.1471008028545941</v>
      </c>
      <c r="E22" s="6">
        <f t="shared" si="0"/>
        <v>0.73592989289191835</v>
      </c>
      <c r="F22" s="6">
        <f t="shared" si="0"/>
        <v>0.91866666666666674</v>
      </c>
    </row>
    <row r="23" spans="1:12" x14ac:dyDescent="0.2">
      <c r="A23" s="5" t="s">
        <v>52</v>
      </c>
      <c r="B23" s="7">
        <f>10^B22</f>
        <v>0.92529915388761597</v>
      </c>
      <c r="C23" s="7">
        <f t="shared" ref="C23:F23" si="1">10^C22</f>
        <v>14.474582988943197</v>
      </c>
      <c r="D23" s="7">
        <f t="shared" si="1"/>
        <v>14.031393454436804</v>
      </c>
      <c r="E23" s="7">
        <f t="shared" si="1"/>
        <v>5.4441476218996891</v>
      </c>
      <c r="F23" s="7">
        <f t="shared" si="1"/>
        <v>8.2921407788212562</v>
      </c>
    </row>
    <row r="24" spans="1:12" x14ac:dyDescent="0.2">
      <c r="A24" s="5" t="s">
        <v>50</v>
      </c>
      <c r="B24" s="6">
        <f>B23/0.9253</f>
        <v>0.99999908558047768</v>
      </c>
      <c r="C24" s="6">
        <f t="shared" ref="C24:F24" si="2">C23/0.9253</f>
        <v>15.643124380139627</v>
      </c>
      <c r="D24" s="6">
        <f t="shared" si="2"/>
        <v>15.164155900180271</v>
      </c>
      <c r="E24" s="6">
        <f t="shared" si="2"/>
        <v>5.8836567836374032</v>
      </c>
      <c r="F24" s="6">
        <f t="shared" si="2"/>
        <v>8.9615700624891996</v>
      </c>
    </row>
  </sheetData>
  <mergeCells count="12">
    <mergeCell ref="L2:M2"/>
    <mergeCell ref="B11:C11"/>
    <mergeCell ref="J11:K11"/>
    <mergeCell ref="H11:I11"/>
    <mergeCell ref="F11:G11"/>
    <mergeCell ref="D11:E11"/>
    <mergeCell ref="L11:M11"/>
    <mergeCell ref="B2:C2"/>
    <mergeCell ref="J2:K2"/>
    <mergeCell ref="H2:I2"/>
    <mergeCell ref="F2:G2"/>
    <mergeCell ref="D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topLeftCell="A21" workbookViewId="0">
      <selection activeCell="C3" sqref="C3"/>
    </sheetView>
  </sheetViews>
  <sheetFormatPr baseColWidth="10" defaultRowHeight="16" x14ac:dyDescent="0.2"/>
  <cols>
    <col min="1" max="1" width="19.1640625" bestFit="1" customWidth="1"/>
  </cols>
  <sheetData>
    <row r="1" spans="1:31" x14ac:dyDescent="0.2">
      <c r="A1" s="1" t="s">
        <v>20</v>
      </c>
    </row>
    <row r="2" spans="1:31" x14ac:dyDescent="0.2">
      <c r="A2" s="3" t="s">
        <v>174</v>
      </c>
      <c r="B2" s="25" t="s">
        <v>53</v>
      </c>
      <c r="C2" s="25"/>
      <c r="D2" s="25" t="s">
        <v>22</v>
      </c>
      <c r="E2" s="25"/>
      <c r="F2" s="25" t="s">
        <v>214</v>
      </c>
      <c r="G2" s="25"/>
      <c r="H2" s="25" t="s">
        <v>1</v>
      </c>
      <c r="I2" s="25"/>
      <c r="J2" s="25" t="s">
        <v>2</v>
      </c>
      <c r="K2" s="25"/>
      <c r="L2" s="25" t="s">
        <v>4</v>
      </c>
      <c r="M2" s="25"/>
      <c r="N2" s="25" t="s">
        <v>3</v>
      </c>
      <c r="O2" s="25"/>
      <c r="P2" s="25" t="s">
        <v>5</v>
      </c>
      <c r="Q2" s="25"/>
      <c r="R2" s="25" t="s">
        <v>6</v>
      </c>
      <c r="S2" s="25"/>
      <c r="T2" s="25" t="s">
        <v>175</v>
      </c>
      <c r="U2" s="25"/>
      <c r="V2" s="25" t="s">
        <v>9</v>
      </c>
      <c r="W2" s="25"/>
      <c r="X2" s="25" t="s">
        <v>10</v>
      </c>
      <c r="Y2" s="25"/>
      <c r="Z2" s="25" t="s">
        <v>11</v>
      </c>
      <c r="AA2" s="25"/>
      <c r="AB2" s="25" t="s">
        <v>13</v>
      </c>
      <c r="AC2" s="25"/>
      <c r="AD2" s="25" t="s">
        <v>15</v>
      </c>
      <c r="AE2" s="25"/>
    </row>
    <row r="3" spans="1:31" x14ac:dyDescent="0.2">
      <c r="A3" s="2">
        <v>12.5</v>
      </c>
      <c r="B3" s="4"/>
      <c r="C3" s="4" t="s">
        <v>176</v>
      </c>
      <c r="D3" s="4" t="s">
        <v>177</v>
      </c>
      <c r="E3" s="4" t="s">
        <v>178</v>
      </c>
      <c r="F3" s="4" t="s">
        <v>76</v>
      </c>
      <c r="G3" s="4" t="s">
        <v>179</v>
      </c>
      <c r="H3" s="2">
        <v>9.1300000000000008</v>
      </c>
      <c r="I3" s="2">
        <v>8.61</v>
      </c>
      <c r="J3" s="4" t="s">
        <v>180</v>
      </c>
      <c r="K3" s="4" t="s">
        <v>99</v>
      </c>
      <c r="L3" s="2">
        <v>4.92</v>
      </c>
      <c r="M3" s="2">
        <v>3.48</v>
      </c>
      <c r="N3" s="2">
        <v>2.9</v>
      </c>
      <c r="O3" s="2">
        <v>4.3600000000000003</v>
      </c>
      <c r="P3" s="2">
        <v>14.6</v>
      </c>
      <c r="Q3" s="2">
        <v>12.9</v>
      </c>
      <c r="R3" s="4" t="s">
        <v>169</v>
      </c>
      <c r="S3" s="4" t="s">
        <v>181</v>
      </c>
      <c r="T3" s="2">
        <v>8.2799999999999994</v>
      </c>
      <c r="U3" s="2">
        <v>8.1300000000000008</v>
      </c>
      <c r="V3" s="2">
        <v>3.9</v>
      </c>
      <c r="W3" s="2">
        <v>3.71</v>
      </c>
      <c r="X3" s="2">
        <v>12.2</v>
      </c>
      <c r="Y3" s="2">
        <v>11.3</v>
      </c>
      <c r="Z3" s="2">
        <v>6.59</v>
      </c>
      <c r="AA3" s="2">
        <v>7.04</v>
      </c>
      <c r="AB3" s="2">
        <v>11.1</v>
      </c>
      <c r="AC3" s="2">
        <v>10.28</v>
      </c>
      <c r="AD3" s="4" t="s">
        <v>182</v>
      </c>
      <c r="AE3" s="4" t="s">
        <v>183</v>
      </c>
    </row>
    <row r="4" spans="1:31" x14ac:dyDescent="0.2">
      <c r="A4" s="2">
        <v>5</v>
      </c>
      <c r="B4" s="2">
        <v>38.799999999999997</v>
      </c>
      <c r="C4" s="2">
        <v>38.6</v>
      </c>
      <c r="D4" s="2">
        <v>21.7</v>
      </c>
      <c r="E4" s="2">
        <v>22.4</v>
      </c>
      <c r="F4" s="2">
        <v>37.1</v>
      </c>
      <c r="G4" s="2">
        <v>37.700000000000003</v>
      </c>
      <c r="H4" s="2">
        <v>2.41</v>
      </c>
      <c r="I4" s="2">
        <v>2.65</v>
      </c>
      <c r="J4" s="2">
        <v>3.37</v>
      </c>
      <c r="K4" s="2">
        <v>2.71</v>
      </c>
      <c r="L4" s="2">
        <v>1.81</v>
      </c>
      <c r="M4" s="2">
        <v>1.54</v>
      </c>
      <c r="N4" s="2">
        <v>1.71</v>
      </c>
      <c r="O4" s="2">
        <v>1.55</v>
      </c>
      <c r="P4" s="2">
        <v>3.54</v>
      </c>
      <c r="Q4" s="2">
        <v>3.5</v>
      </c>
      <c r="R4" s="2">
        <v>2.73</v>
      </c>
      <c r="S4" s="2">
        <v>2.98</v>
      </c>
      <c r="T4" s="2">
        <v>3.35</v>
      </c>
      <c r="U4" s="2">
        <v>3.08</v>
      </c>
      <c r="V4" s="2">
        <v>1.36</v>
      </c>
      <c r="W4" s="2">
        <v>1.38</v>
      </c>
      <c r="X4" s="2">
        <v>3.55</v>
      </c>
      <c r="Y4" s="2">
        <v>4.6100000000000003</v>
      </c>
      <c r="Z4" s="2">
        <v>2.17</v>
      </c>
      <c r="AA4" s="2">
        <v>2.08</v>
      </c>
      <c r="AB4" s="2">
        <v>3.76</v>
      </c>
      <c r="AC4" s="2">
        <v>3.46</v>
      </c>
      <c r="AD4" s="2">
        <v>41.7</v>
      </c>
      <c r="AE4" s="2">
        <v>35.5</v>
      </c>
    </row>
    <row r="5" spans="1:31" x14ac:dyDescent="0.2">
      <c r="A5" s="2">
        <v>2</v>
      </c>
      <c r="B5" s="2">
        <v>17.010000000000002</v>
      </c>
      <c r="C5" s="2">
        <v>18.579999999999998</v>
      </c>
      <c r="D5" s="2">
        <v>5.93</v>
      </c>
      <c r="E5" s="2">
        <v>5.52</v>
      </c>
      <c r="F5" s="2">
        <v>11.8</v>
      </c>
      <c r="G5" s="2">
        <v>12</v>
      </c>
      <c r="H5" s="2">
        <v>0.79</v>
      </c>
      <c r="I5" s="2">
        <v>0.8</v>
      </c>
      <c r="J5" s="2">
        <v>1.05</v>
      </c>
      <c r="K5" s="2">
        <v>1.01</v>
      </c>
      <c r="L5" s="2">
        <v>0.54</v>
      </c>
      <c r="M5" s="2">
        <v>0.66</v>
      </c>
      <c r="N5" s="2">
        <v>0.61</v>
      </c>
      <c r="O5" s="2">
        <v>0.54</v>
      </c>
      <c r="P5" s="2">
        <v>1.1000000000000001</v>
      </c>
      <c r="Q5" s="2">
        <v>1.07</v>
      </c>
      <c r="R5" s="2">
        <v>0.87</v>
      </c>
      <c r="S5" s="2">
        <v>0.87</v>
      </c>
      <c r="T5" s="2">
        <v>1.02</v>
      </c>
      <c r="U5" s="2">
        <v>1.38</v>
      </c>
      <c r="V5" s="2">
        <v>0.57999999999999996</v>
      </c>
      <c r="W5" s="2">
        <v>0.41</v>
      </c>
      <c r="X5" s="2">
        <v>1.4</v>
      </c>
      <c r="Y5" s="2">
        <v>1.3</v>
      </c>
      <c r="Z5" s="2">
        <v>0.72</v>
      </c>
      <c r="AA5" s="2">
        <v>0.72</v>
      </c>
      <c r="AB5" s="2">
        <v>0.69</v>
      </c>
      <c r="AC5" s="2">
        <v>0.94</v>
      </c>
      <c r="AD5" s="2">
        <v>14.5</v>
      </c>
      <c r="AE5" s="2">
        <v>17.8</v>
      </c>
    </row>
    <row r="6" spans="1:31" x14ac:dyDescent="0.2">
      <c r="A6" s="2">
        <v>0.8</v>
      </c>
      <c r="B6" s="2">
        <v>4.78</v>
      </c>
      <c r="C6" s="2">
        <v>4.57</v>
      </c>
      <c r="D6" s="2">
        <v>1.77</v>
      </c>
      <c r="E6" s="2">
        <v>1.57</v>
      </c>
      <c r="F6" s="2">
        <v>3.8</v>
      </c>
      <c r="G6" s="2">
        <v>3.61</v>
      </c>
      <c r="H6" s="4" t="s">
        <v>165</v>
      </c>
      <c r="I6" s="4" t="s">
        <v>146</v>
      </c>
      <c r="J6" s="2">
        <v>0.25</v>
      </c>
      <c r="K6" s="2">
        <v>0.34</v>
      </c>
      <c r="L6" s="4" t="s">
        <v>32</v>
      </c>
      <c r="M6" s="4" t="s">
        <v>37</v>
      </c>
      <c r="N6" s="4" t="s">
        <v>32</v>
      </c>
      <c r="O6" s="4" t="s">
        <v>165</v>
      </c>
      <c r="P6" s="2">
        <v>0.38</v>
      </c>
      <c r="Q6" s="2">
        <v>0.27</v>
      </c>
      <c r="R6" s="2">
        <v>0.22</v>
      </c>
      <c r="S6" s="2">
        <v>0.28999999999999998</v>
      </c>
      <c r="T6" s="2">
        <v>0.32</v>
      </c>
      <c r="U6" s="2">
        <v>0.45</v>
      </c>
      <c r="V6" s="4" t="s">
        <v>152</v>
      </c>
      <c r="W6" s="4" t="s">
        <v>37</v>
      </c>
      <c r="X6" s="2">
        <v>0.43</v>
      </c>
      <c r="Y6" s="2">
        <v>0.34</v>
      </c>
      <c r="Z6" s="4" t="s">
        <v>97</v>
      </c>
      <c r="AA6" s="4" t="s">
        <v>41</v>
      </c>
      <c r="AB6" s="4" t="s">
        <v>166</v>
      </c>
      <c r="AC6" s="4" t="s">
        <v>43</v>
      </c>
      <c r="AD6" s="2">
        <v>3.69</v>
      </c>
      <c r="AE6" s="2">
        <v>5.48</v>
      </c>
    </row>
    <row r="7" spans="1:31" x14ac:dyDescent="0.2">
      <c r="A7" s="2">
        <v>0.32</v>
      </c>
      <c r="B7" s="2">
        <v>1.72</v>
      </c>
      <c r="C7" s="2">
        <v>2.13</v>
      </c>
      <c r="D7" s="2">
        <v>0.53</v>
      </c>
      <c r="E7" s="2">
        <v>0.42</v>
      </c>
      <c r="F7" s="2">
        <v>0.98</v>
      </c>
      <c r="G7" s="2">
        <v>1.0900000000000001</v>
      </c>
      <c r="H7" s="4" t="s">
        <v>152</v>
      </c>
      <c r="I7" s="4" t="s">
        <v>101</v>
      </c>
      <c r="J7" s="4" t="s">
        <v>101</v>
      </c>
      <c r="K7" s="4" t="s">
        <v>32</v>
      </c>
      <c r="L7" s="4" t="s">
        <v>44</v>
      </c>
      <c r="M7" s="4" t="s">
        <v>107</v>
      </c>
      <c r="N7" s="4" t="s">
        <v>101</v>
      </c>
      <c r="O7" s="4" t="s">
        <v>29</v>
      </c>
      <c r="P7" s="4" t="s">
        <v>41</v>
      </c>
      <c r="Q7" s="4" t="s">
        <v>32</v>
      </c>
      <c r="R7" s="4" t="s">
        <v>184</v>
      </c>
      <c r="S7" s="4" t="s">
        <v>185</v>
      </c>
      <c r="T7" s="4" t="s">
        <v>32</v>
      </c>
      <c r="U7" s="4" t="s">
        <v>186</v>
      </c>
      <c r="V7" s="4" t="s">
        <v>187</v>
      </c>
      <c r="W7" s="4" t="s">
        <v>188</v>
      </c>
      <c r="X7" s="4" t="s">
        <v>29</v>
      </c>
      <c r="Y7" s="4" t="s">
        <v>106</v>
      </c>
      <c r="Z7" s="4" t="s">
        <v>189</v>
      </c>
      <c r="AA7" s="4" t="s">
        <v>190</v>
      </c>
      <c r="AB7" s="4" t="s">
        <v>191</v>
      </c>
      <c r="AC7" s="4" t="s">
        <v>42</v>
      </c>
      <c r="AD7" s="2">
        <v>1.1200000000000001</v>
      </c>
      <c r="AE7" s="2">
        <v>1.44</v>
      </c>
    </row>
    <row r="8" spans="1:31" x14ac:dyDescent="0.2">
      <c r="A8" s="2">
        <v>0.128</v>
      </c>
      <c r="B8" s="2">
        <v>0.7</v>
      </c>
      <c r="C8" s="2">
        <v>0.87</v>
      </c>
      <c r="D8" s="4" t="s">
        <v>30</v>
      </c>
      <c r="E8" s="4" t="s">
        <v>152</v>
      </c>
      <c r="F8" s="2">
        <v>0.31</v>
      </c>
      <c r="G8" s="2">
        <v>0.28000000000000003</v>
      </c>
      <c r="H8" s="4" t="s">
        <v>155</v>
      </c>
      <c r="I8" s="4" t="s">
        <v>192</v>
      </c>
      <c r="J8" s="4" t="s">
        <v>34</v>
      </c>
      <c r="K8" s="4" t="s">
        <v>193</v>
      </c>
      <c r="L8" s="4" t="s">
        <v>192</v>
      </c>
      <c r="M8" s="4" t="s">
        <v>155</v>
      </c>
      <c r="N8" s="4" t="s">
        <v>194</v>
      </c>
      <c r="O8" s="4" t="s">
        <v>195</v>
      </c>
      <c r="P8" s="4" t="s">
        <v>196</v>
      </c>
      <c r="Q8" s="4" t="s">
        <v>188</v>
      </c>
      <c r="R8" s="4" t="s">
        <v>154</v>
      </c>
      <c r="S8" s="4" t="s">
        <v>197</v>
      </c>
      <c r="T8" s="4" t="s">
        <v>155</v>
      </c>
      <c r="U8" s="4" t="s">
        <v>190</v>
      </c>
      <c r="V8" s="4" t="s">
        <v>198</v>
      </c>
      <c r="W8" s="4" t="s">
        <v>199</v>
      </c>
      <c r="X8" s="4" t="s">
        <v>200</v>
      </c>
      <c r="Y8" s="4" t="s">
        <v>30</v>
      </c>
      <c r="Z8" s="4" t="s">
        <v>44</v>
      </c>
      <c r="AA8" s="4" t="s">
        <v>39</v>
      </c>
      <c r="AB8" s="4" t="s">
        <v>201</v>
      </c>
      <c r="AC8" s="4" t="s">
        <v>34</v>
      </c>
      <c r="AD8" s="2">
        <v>0.4</v>
      </c>
      <c r="AE8" s="2">
        <v>0.59</v>
      </c>
    </row>
    <row r="9" spans="1:31" x14ac:dyDescent="0.2">
      <c r="A9" s="2">
        <v>5.1200000000000002E-2</v>
      </c>
      <c r="B9" s="4" t="s">
        <v>155</v>
      </c>
      <c r="C9" s="4" t="s">
        <v>170</v>
      </c>
      <c r="D9" s="4" t="s">
        <v>170</v>
      </c>
      <c r="E9" s="4" t="s">
        <v>155</v>
      </c>
      <c r="F9" s="4" t="s">
        <v>101</v>
      </c>
      <c r="G9" s="4" t="s">
        <v>202</v>
      </c>
      <c r="H9" s="4" t="s">
        <v>203</v>
      </c>
      <c r="I9" s="4" t="s">
        <v>204</v>
      </c>
      <c r="J9" s="4" t="s">
        <v>197</v>
      </c>
      <c r="K9" s="4" t="s">
        <v>205</v>
      </c>
      <c r="L9" s="4" t="s">
        <v>203</v>
      </c>
      <c r="M9" s="4" t="s">
        <v>34</v>
      </c>
      <c r="N9" s="4" t="s">
        <v>194</v>
      </c>
      <c r="O9" s="4" t="s">
        <v>189</v>
      </c>
      <c r="P9" s="4" t="s">
        <v>34</v>
      </c>
      <c r="Q9" s="4" t="s">
        <v>206</v>
      </c>
      <c r="R9" s="4" t="s">
        <v>186</v>
      </c>
      <c r="S9" s="4" t="s">
        <v>34</v>
      </c>
      <c r="T9" s="4" t="s">
        <v>195</v>
      </c>
      <c r="U9" s="4" t="s">
        <v>207</v>
      </c>
      <c r="V9" s="4" t="s">
        <v>195</v>
      </c>
      <c r="W9" s="4" t="s">
        <v>34</v>
      </c>
      <c r="X9" s="4" t="s">
        <v>195</v>
      </c>
      <c r="Y9" s="4" t="s">
        <v>44</v>
      </c>
      <c r="Z9" s="4" t="s">
        <v>34</v>
      </c>
      <c r="AA9" s="4" t="s">
        <v>193</v>
      </c>
      <c r="AB9" s="4" t="s">
        <v>198</v>
      </c>
      <c r="AC9" s="4" t="s">
        <v>207</v>
      </c>
      <c r="AD9" s="4" t="s">
        <v>30</v>
      </c>
      <c r="AE9" s="4" t="s">
        <v>97</v>
      </c>
    </row>
    <row r="10" spans="1:31" x14ac:dyDescent="0.2">
      <c r="A10" s="2">
        <v>2.0480000000000002E-2</v>
      </c>
      <c r="B10" s="4" t="s">
        <v>152</v>
      </c>
      <c r="C10" s="4" t="s">
        <v>208</v>
      </c>
      <c r="D10" s="4" t="s">
        <v>34</v>
      </c>
      <c r="E10" s="4" t="s">
        <v>34</v>
      </c>
      <c r="F10" s="4" t="s">
        <v>39</v>
      </c>
      <c r="G10" s="4" t="s">
        <v>185</v>
      </c>
      <c r="H10" s="4" t="s">
        <v>44</v>
      </c>
      <c r="I10" s="4" t="s">
        <v>193</v>
      </c>
      <c r="J10" s="4" t="s">
        <v>192</v>
      </c>
      <c r="K10" s="4" t="s">
        <v>107</v>
      </c>
      <c r="L10" s="4" t="s">
        <v>34</v>
      </c>
      <c r="M10" s="4" t="s">
        <v>209</v>
      </c>
      <c r="N10" s="4" t="s">
        <v>196</v>
      </c>
      <c r="O10" s="4" t="s">
        <v>210</v>
      </c>
      <c r="P10" s="4" t="s">
        <v>201</v>
      </c>
      <c r="Q10" s="4" t="s">
        <v>211</v>
      </c>
      <c r="R10" s="4" t="s">
        <v>207</v>
      </c>
      <c r="S10" s="4" t="s">
        <v>199</v>
      </c>
      <c r="T10" s="4" t="s">
        <v>192</v>
      </c>
      <c r="U10" s="4" t="s">
        <v>196</v>
      </c>
      <c r="V10" s="4" t="s">
        <v>34</v>
      </c>
      <c r="W10" s="4" t="s">
        <v>192</v>
      </c>
      <c r="X10" s="4" t="s">
        <v>34</v>
      </c>
      <c r="Y10" s="4" t="s">
        <v>212</v>
      </c>
      <c r="Z10" s="4" t="s">
        <v>34</v>
      </c>
      <c r="AA10" s="4" t="s">
        <v>34</v>
      </c>
      <c r="AB10" s="4" t="s">
        <v>192</v>
      </c>
      <c r="AC10" s="4" t="s">
        <v>213</v>
      </c>
      <c r="AD10" s="4" t="s">
        <v>189</v>
      </c>
      <c r="AE10" s="4" t="s">
        <v>101</v>
      </c>
    </row>
    <row r="12" spans="1:31" x14ac:dyDescent="0.2">
      <c r="A12" s="1" t="s">
        <v>45</v>
      </c>
    </row>
    <row r="13" spans="1:31" x14ac:dyDescent="0.2">
      <c r="A13" s="3" t="s">
        <v>174</v>
      </c>
      <c r="B13" s="25" t="s">
        <v>53</v>
      </c>
      <c r="C13" s="25"/>
      <c r="D13" s="25" t="s">
        <v>22</v>
      </c>
      <c r="E13" s="25"/>
      <c r="F13" s="25" t="s">
        <v>214</v>
      </c>
      <c r="G13" s="25"/>
      <c r="H13" s="25" t="s">
        <v>1</v>
      </c>
      <c r="I13" s="25"/>
      <c r="J13" s="25" t="s">
        <v>2</v>
      </c>
      <c r="K13" s="25"/>
      <c r="L13" s="25" t="s">
        <v>4</v>
      </c>
      <c r="M13" s="25"/>
      <c r="N13" s="25" t="s">
        <v>3</v>
      </c>
      <c r="O13" s="25"/>
      <c r="P13" s="25" t="s">
        <v>5</v>
      </c>
      <c r="Q13" s="25"/>
      <c r="R13" s="25" t="s">
        <v>6</v>
      </c>
      <c r="S13" s="25"/>
      <c r="T13" s="25" t="s">
        <v>175</v>
      </c>
      <c r="U13" s="25"/>
      <c r="V13" s="25" t="s">
        <v>9</v>
      </c>
      <c r="W13" s="25"/>
      <c r="X13" s="25" t="s">
        <v>10</v>
      </c>
      <c r="Y13" s="25"/>
      <c r="Z13" s="25" t="s">
        <v>11</v>
      </c>
      <c r="AA13" s="25"/>
      <c r="AB13" s="25" t="s">
        <v>13</v>
      </c>
      <c r="AC13" s="25"/>
      <c r="AD13" s="25" t="s">
        <v>15</v>
      </c>
      <c r="AE13" s="25"/>
    </row>
    <row r="14" spans="1:31" x14ac:dyDescent="0.2">
      <c r="A14" s="2">
        <v>1.09691001300806</v>
      </c>
      <c r="B14" s="2"/>
      <c r="C14" s="2"/>
      <c r="D14" s="2"/>
      <c r="E14" s="2"/>
      <c r="F14" s="2"/>
      <c r="G14" s="2"/>
      <c r="H14" s="2">
        <v>0.96047077753429899</v>
      </c>
      <c r="I14" s="2">
        <v>0.93500315145365498</v>
      </c>
      <c r="J14" s="2"/>
      <c r="K14" s="2"/>
      <c r="L14" s="2">
        <v>0.69196510276736001</v>
      </c>
      <c r="M14" s="2">
        <v>0.54157924394658097</v>
      </c>
      <c r="N14" s="2">
        <v>0.46239799789895603</v>
      </c>
      <c r="O14" s="2">
        <v>0.63948648926858598</v>
      </c>
      <c r="P14" s="2">
        <v>1.16435285578444</v>
      </c>
      <c r="Q14" s="2">
        <v>1.1105897102992499</v>
      </c>
      <c r="R14" s="2"/>
      <c r="S14" s="2"/>
      <c r="T14" s="2">
        <v>0.91803033678488</v>
      </c>
      <c r="U14" s="2">
        <v>0.91009054559406799</v>
      </c>
      <c r="V14" s="2">
        <v>0.59106460702649899</v>
      </c>
      <c r="W14" s="2">
        <v>0.56937390961504597</v>
      </c>
      <c r="X14" s="2">
        <v>1.0863598306747499</v>
      </c>
      <c r="Y14" s="2">
        <v>1.0530784434834199</v>
      </c>
      <c r="Z14" s="2">
        <v>0.81888541459400999</v>
      </c>
      <c r="AA14" s="2">
        <v>0.84757265914211199</v>
      </c>
      <c r="AB14" s="2">
        <v>1.04532297878666</v>
      </c>
      <c r="AC14" s="2">
        <v>1.01199311465926</v>
      </c>
      <c r="AD14" s="2"/>
      <c r="AE14" s="2"/>
    </row>
    <row r="15" spans="1:31" x14ac:dyDescent="0.2">
      <c r="A15" s="2">
        <v>0.69897000433601897</v>
      </c>
      <c r="B15" s="2">
        <v>1.5888317255942099</v>
      </c>
      <c r="C15" s="2">
        <v>1.58658730467175</v>
      </c>
      <c r="D15" s="2">
        <v>1.33645973384853</v>
      </c>
      <c r="E15" s="2">
        <v>1.3502480183341601</v>
      </c>
      <c r="F15" s="2">
        <v>1.5693739096150501</v>
      </c>
      <c r="G15" s="2">
        <v>1.5763413502057899</v>
      </c>
      <c r="H15" s="2">
        <v>0.38201704257486802</v>
      </c>
      <c r="I15" s="2">
        <v>0.42324587393680801</v>
      </c>
      <c r="J15" s="2">
        <v>0.52762990087133899</v>
      </c>
      <c r="K15" s="2">
        <v>0.432969290874406</v>
      </c>
      <c r="L15" s="2">
        <v>0.257678574869184</v>
      </c>
      <c r="M15" s="2">
        <v>0.18752072083646301</v>
      </c>
      <c r="N15" s="2">
        <v>0.23299611039215401</v>
      </c>
      <c r="O15" s="2">
        <v>0.190331698170291</v>
      </c>
      <c r="P15" s="2">
        <v>0.54900326202578797</v>
      </c>
      <c r="Q15" s="2">
        <v>0.544068044350276</v>
      </c>
      <c r="R15" s="2">
        <v>0.43616264704075602</v>
      </c>
      <c r="S15" s="2">
        <v>0.474216264076255</v>
      </c>
      <c r="T15" s="2">
        <v>0.52504480703684497</v>
      </c>
      <c r="U15" s="2">
        <v>0.48855071650044402</v>
      </c>
      <c r="V15" s="2">
        <v>0.13353890837021801</v>
      </c>
      <c r="W15" s="2">
        <v>0.139879086401236</v>
      </c>
      <c r="X15" s="2">
        <v>0.55022835305509399</v>
      </c>
      <c r="Y15" s="2">
        <v>0.66370092538964798</v>
      </c>
      <c r="Z15" s="2">
        <v>0.33645973384853001</v>
      </c>
      <c r="AA15" s="2">
        <v>0.31806333496276201</v>
      </c>
      <c r="AB15" s="2">
        <v>0.57518784492766095</v>
      </c>
      <c r="AC15" s="2">
        <v>0.53907609879277696</v>
      </c>
      <c r="AD15" s="2">
        <v>1.62013605497376</v>
      </c>
      <c r="AE15" s="2">
        <v>1.55022835305509</v>
      </c>
    </row>
    <row r="16" spans="1:31" x14ac:dyDescent="0.2">
      <c r="A16" s="2">
        <v>0.30102999566398098</v>
      </c>
      <c r="B16" s="2">
        <v>1.2307043136125699</v>
      </c>
      <c r="C16" s="2">
        <v>1.26904570965762</v>
      </c>
      <c r="D16" s="2">
        <v>0.77305469336426302</v>
      </c>
      <c r="E16" s="2">
        <v>0.74193907772919898</v>
      </c>
      <c r="F16" s="2">
        <v>1.0718820073061299</v>
      </c>
      <c r="G16" s="2">
        <v>1.07918124604762</v>
      </c>
      <c r="H16" s="2">
        <v>-0.10237290870955899</v>
      </c>
      <c r="I16" s="2">
        <v>-9.6910013008056406E-2</v>
      </c>
      <c r="J16" s="2">
        <v>2.1189299069938099E-2</v>
      </c>
      <c r="K16" s="2">
        <v>4.32137378264258E-3</v>
      </c>
      <c r="L16" s="2">
        <v>-0.267606240177031</v>
      </c>
      <c r="M16" s="2">
        <v>-0.180456064458131</v>
      </c>
      <c r="N16" s="2">
        <v>-0.214670164989233</v>
      </c>
      <c r="O16" s="2">
        <v>-0.267606240177031</v>
      </c>
      <c r="P16" s="2">
        <v>4.1392685158225098E-2</v>
      </c>
      <c r="Q16" s="2">
        <v>2.9383777685209701E-2</v>
      </c>
      <c r="R16" s="2">
        <v>-6.0480747381381497E-2</v>
      </c>
      <c r="S16" s="2">
        <v>-6.0480747381381497E-2</v>
      </c>
      <c r="T16" s="2">
        <v>8.6001717619175692E-3</v>
      </c>
      <c r="U16" s="2">
        <v>0.139879086401236</v>
      </c>
      <c r="V16" s="2">
        <v>-0.236572006437063</v>
      </c>
      <c r="W16" s="2">
        <v>-0.38721614328026499</v>
      </c>
      <c r="X16" s="2">
        <v>0.14612803567823801</v>
      </c>
      <c r="Y16" s="2">
        <v>0.113943352306837</v>
      </c>
      <c r="Z16" s="2">
        <v>-0.14266750356873201</v>
      </c>
      <c r="AA16" s="2">
        <v>-0.14266750356873201</v>
      </c>
      <c r="AB16" s="2">
        <v>-0.161150909262745</v>
      </c>
      <c r="AC16" s="2">
        <v>-2.6872146400301399E-2</v>
      </c>
      <c r="AD16" s="2">
        <v>1.1613680022349699</v>
      </c>
      <c r="AE16" s="2">
        <v>1.2504200023088901</v>
      </c>
    </row>
    <row r="17" spans="1:31" x14ac:dyDescent="0.2">
      <c r="A17" s="2">
        <v>-9.6910013008056406E-2</v>
      </c>
      <c r="B17" s="2">
        <v>0.679427896612119</v>
      </c>
      <c r="C17" s="2">
        <v>0.65991620006984997</v>
      </c>
      <c r="D17" s="2">
        <v>0.247973266361807</v>
      </c>
      <c r="E17" s="2">
        <v>0.19589965240923399</v>
      </c>
      <c r="F17" s="2">
        <v>0.57978359661681</v>
      </c>
      <c r="G17" s="2">
        <v>0.55750720190565795</v>
      </c>
      <c r="H17" s="2"/>
      <c r="I17" s="2"/>
      <c r="J17" s="2">
        <v>-0.60205999132796195</v>
      </c>
      <c r="K17" s="2">
        <v>-0.46852108295774503</v>
      </c>
      <c r="L17" s="2"/>
      <c r="M17" s="2"/>
      <c r="N17" s="2"/>
      <c r="O17" s="2"/>
      <c r="P17" s="2">
        <v>-0.42021640338319</v>
      </c>
      <c r="Q17" s="2">
        <v>-0.56863623584101297</v>
      </c>
      <c r="R17" s="2">
        <v>-0.65757731917779405</v>
      </c>
      <c r="S17" s="2">
        <v>-0.53760200210104403</v>
      </c>
      <c r="T17" s="2">
        <v>-0.49485002168009401</v>
      </c>
      <c r="U17" s="2">
        <v>-0.34678748622465599</v>
      </c>
      <c r="V17" s="2"/>
      <c r="W17" s="2"/>
      <c r="X17" s="2">
        <v>-0.36653154442041302</v>
      </c>
      <c r="Y17" s="2">
        <v>-0.46852108295774503</v>
      </c>
      <c r="Z17" s="2"/>
      <c r="AA17" s="2"/>
      <c r="AB17" s="2"/>
      <c r="AC17" s="2"/>
      <c r="AD17" s="2">
        <v>0.56702636615905999</v>
      </c>
      <c r="AE17" s="2">
        <v>0.73878055848436897</v>
      </c>
    </row>
    <row r="18" spans="1:31" x14ac:dyDescent="0.2">
      <c r="A18" s="2">
        <v>-0.49485002168009401</v>
      </c>
      <c r="B18" s="2">
        <v>0.23552844690754901</v>
      </c>
      <c r="C18" s="2">
        <v>0.32837960343873801</v>
      </c>
      <c r="D18" s="2">
        <v>-0.27572413039921101</v>
      </c>
      <c r="E18" s="2">
        <v>-0.3767507096021</v>
      </c>
      <c r="F18" s="2">
        <v>-8.7739243075051505E-3</v>
      </c>
      <c r="G18" s="2">
        <v>3.74264979406237E-2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>
        <v>4.9218022670181702E-2</v>
      </c>
      <c r="AE18" s="2">
        <v>0.15836249209525</v>
      </c>
    </row>
    <row r="19" spans="1:31" x14ac:dyDescent="0.2">
      <c r="A19" s="2">
        <v>-0.892790030352132</v>
      </c>
      <c r="B19" s="2">
        <v>-0.15490195998574299</v>
      </c>
      <c r="C19" s="2">
        <v>-6.0480747381381497E-2</v>
      </c>
      <c r="D19" s="2"/>
      <c r="E19" s="2"/>
      <c r="F19" s="2">
        <v>-0.50863830616572703</v>
      </c>
      <c r="G19" s="2">
        <v>-0.55284196865778101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>
        <v>-0.39794000867203799</v>
      </c>
      <c r="AE19" s="2">
        <v>-0.22914798835785599</v>
      </c>
    </row>
    <row r="21" spans="1:31" x14ac:dyDescent="0.2">
      <c r="A21" s="1" t="s">
        <v>46</v>
      </c>
    </row>
    <row r="22" spans="1:31" x14ac:dyDescent="0.2">
      <c r="A22" s="3"/>
      <c r="B22" s="3" t="s">
        <v>53</v>
      </c>
      <c r="C22" s="3" t="s">
        <v>22</v>
      </c>
      <c r="D22" s="3" t="s">
        <v>214</v>
      </c>
      <c r="E22" s="3" t="s">
        <v>1</v>
      </c>
      <c r="F22" s="3" t="s">
        <v>2</v>
      </c>
      <c r="G22" s="3" t="s">
        <v>4</v>
      </c>
      <c r="H22" s="3" t="s">
        <v>3</v>
      </c>
      <c r="I22" s="3" t="s">
        <v>5</v>
      </c>
      <c r="J22" s="3" t="s">
        <v>6</v>
      </c>
      <c r="K22" s="3" t="s">
        <v>175</v>
      </c>
      <c r="L22" s="3" t="s">
        <v>9</v>
      </c>
      <c r="M22" s="3" t="s">
        <v>10</v>
      </c>
      <c r="N22" s="3" t="s">
        <v>11</v>
      </c>
      <c r="O22" s="3" t="s">
        <v>13</v>
      </c>
      <c r="P22" s="3" t="s">
        <v>15</v>
      </c>
    </row>
    <row r="23" spans="1:31" x14ac:dyDescent="0.2">
      <c r="A23" s="5" t="s">
        <v>47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31" x14ac:dyDescent="0.2">
      <c r="A24" s="5" t="s">
        <v>48</v>
      </c>
      <c r="B24" s="2">
        <v>1.095</v>
      </c>
      <c r="C24" s="2">
        <v>1.393</v>
      </c>
      <c r="D24" s="2">
        <v>1.3240000000000001</v>
      </c>
      <c r="E24" s="2">
        <v>1.3160000000000001</v>
      </c>
      <c r="F24" s="2">
        <v>1.276</v>
      </c>
      <c r="G24" s="2">
        <v>1.056</v>
      </c>
      <c r="H24" s="2">
        <v>0.99519999999999997</v>
      </c>
      <c r="I24" s="2">
        <v>1.359</v>
      </c>
      <c r="J24" s="2">
        <v>1.323</v>
      </c>
      <c r="K24" s="2">
        <v>1.115</v>
      </c>
      <c r="L24" s="2">
        <v>1.121</v>
      </c>
      <c r="M24" s="2">
        <v>1.2410000000000001</v>
      </c>
      <c r="N24" s="2">
        <v>1.226</v>
      </c>
      <c r="O24" s="2">
        <v>1.411</v>
      </c>
      <c r="P24" s="2">
        <v>1.2310000000000001</v>
      </c>
    </row>
    <row r="25" spans="1:31" x14ac:dyDescent="0.2">
      <c r="A25" s="5" t="s">
        <v>49</v>
      </c>
      <c r="B25" s="2">
        <v>0.84250000000000003</v>
      </c>
      <c r="C25" s="2">
        <v>0.3569</v>
      </c>
      <c r="D25" s="2">
        <v>0.66839999999999999</v>
      </c>
      <c r="E25" s="2">
        <v>-0.50290000000000001</v>
      </c>
      <c r="F25" s="2">
        <v>-0.3982</v>
      </c>
      <c r="G25" s="2">
        <v>-0.5333</v>
      </c>
      <c r="H25" s="2">
        <v>-0.52180000000000004</v>
      </c>
      <c r="I25" s="2">
        <v>-0.37309999999999999</v>
      </c>
      <c r="J25" s="2">
        <v>-0.46579999999999999</v>
      </c>
      <c r="K25" s="2">
        <v>-0.28899999999999998</v>
      </c>
      <c r="L25" s="2">
        <v>-0.64849999999999997</v>
      </c>
      <c r="M25" s="2">
        <v>-0.2732</v>
      </c>
      <c r="N25" s="2">
        <v>-0.51780000000000004</v>
      </c>
      <c r="O25" s="2">
        <v>-0.48870000000000002</v>
      </c>
      <c r="P25" s="2">
        <v>0.76619999999999999</v>
      </c>
    </row>
    <row r="26" spans="1:31" x14ac:dyDescent="0.2">
      <c r="A26" s="5" t="s">
        <v>51</v>
      </c>
      <c r="B26" s="6">
        <f>(1-B25)/B24</f>
        <v>0.14383561643835616</v>
      </c>
      <c r="C26" s="6">
        <f t="shared" ref="C26:P26" si="0">(1-C25)/C24</f>
        <v>0.46166547020818377</v>
      </c>
      <c r="D26" s="6">
        <f t="shared" si="0"/>
        <v>0.25045317220543806</v>
      </c>
      <c r="E26" s="6">
        <f t="shared" si="0"/>
        <v>1.1420212765957445</v>
      </c>
      <c r="F26" s="6">
        <f t="shared" si="0"/>
        <v>1.0957680250783699</v>
      </c>
      <c r="G26" s="6">
        <f t="shared" si="0"/>
        <v>1.4519886363636363</v>
      </c>
      <c r="H26" s="6">
        <f t="shared" si="0"/>
        <v>1.5291398713826367</v>
      </c>
      <c r="I26" s="6">
        <f t="shared" si="0"/>
        <v>1.0103752759381899</v>
      </c>
      <c r="J26" s="6">
        <f t="shared" si="0"/>
        <v>1.107936507936508</v>
      </c>
      <c r="K26" s="6">
        <f t="shared" si="0"/>
        <v>1.1560538116591927</v>
      </c>
      <c r="L26" s="6">
        <f t="shared" si="0"/>
        <v>1.4705619982158786</v>
      </c>
      <c r="M26" s="6">
        <f t="shared" si="0"/>
        <v>1.0259468170829975</v>
      </c>
      <c r="N26" s="6">
        <f t="shared" si="0"/>
        <v>1.2380097879282219</v>
      </c>
      <c r="O26" s="6">
        <f t="shared" si="0"/>
        <v>1.0550673281360738</v>
      </c>
      <c r="P26" s="6">
        <f t="shared" si="0"/>
        <v>0.18992688870836719</v>
      </c>
    </row>
    <row r="27" spans="1:31" x14ac:dyDescent="0.2">
      <c r="A27" s="5" t="s">
        <v>52</v>
      </c>
      <c r="B27" s="7">
        <f>10^B26</f>
        <v>1.3926295829347981</v>
      </c>
      <c r="C27" s="7">
        <f t="shared" ref="C27:P27" si="1">10^C26</f>
        <v>2.895112671616193</v>
      </c>
      <c r="D27" s="7">
        <f t="shared" si="1"/>
        <v>1.7801359553784195</v>
      </c>
      <c r="E27" s="7">
        <f t="shared" si="1"/>
        <v>13.868237693297157</v>
      </c>
      <c r="F27" s="7">
        <f t="shared" si="1"/>
        <v>12.467174122346172</v>
      </c>
      <c r="G27" s="7">
        <f t="shared" si="1"/>
        <v>28.313179113026898</v>
      </c>
      <c r="H27" s="7">
        <f t="shared" si="1"/>
        <v>33.817373284958393</v>
      </c>
      <c r="I27" s="7">
        <f t="shared" si="1"/>
        <v>10.241776067925551</v>
      </c>
      <c r="J27" s="7">
        <f t="shared" si="1"/>
        <v>12.821431249125331</v>
      </c>
      <c r="K27" s="7">
        <f t="shared" si="1"/>
        <v>14.323653668333694</v>
      </c>
      <c r="L27" s="7">
        <f t="shared" si="1"/>
        <v>29.550307072291336</v>
      </c>
      <c r="M27" s="7">
        <f t="shared" si="1"/>
        <v>10.615655518407239</v>
      </c>
      <c r="N27" s="7">
        <f t="shared" si="1"/>
        <v>17.298553454556902</v>
      </c>
      <c r="O27" s="7">
        <f t="shared" si="1"/>
        <v>11.351867886345339</v>
      </c>
      <c r="P27" s="7">
        <f t="shared" si="1"/>
        <v>1.5485559053703808</v>
      </c>
    </row>
    <row r="28" spans="1:31" x14ac:dyDescent="0.2">
      <c r="A28" s="5" t="s">
        <v>50</v>
      </c>
      <c r="B28" s="6">
        <f>B27/1.3926</f>
        <v>1.0000212429518871</v>
      </c>
      <c r="C28" s="6">
        <f t="shared" ref="C28:P28" si="2">C27/1.3926</f>
        <v>2.0789262326699647</v>
      </c>
      <c r="D28" s="6">
        <f t="shared" si="2"/>
        <v>1.2782823175200484</v>
      </c>
      <c r="E28" s="6">
        <f t="shared" si="2"/>
        <v>9.958521968474189</v>
      </c>
      <c r="F28" s="6">
        <f t="shared" si="2"/>
        <v>8.9524444365547691</v>
      </c>
      <c r="G28" s="6">
        <f t="shared" si="2"/>
        <v>20.331164090928404</v>
      </c>
      <c r="H28" s="6">
        <f t="shared" si="2"/>
        <v>24.283622924715203</v>
      </c>
      <c r="I28" s="6">
        <f t="shared" si="2"/>
        <v>7.3544277379904859</v>
      </c>
      <c r="J28" s="6">
        <f t="shared" si="2"/>
        <v>9.2068298500110082</v>
      </c>
      <c r="K28" s="6">
        <f t="shared" si="2"/>
        <v>10.285547657858462</v>
      </c>
      <c r="L28" s="6">
        <f t="shared" si="2"/>
        <v>21.219522527855332</v>
      </c>
      <c r="M28" s="6">
        <f t="shared" si="2"/>
        <v>7.6229035749010761</v>
      </c>
      <c r="N28" s="6">
        <f t="shared" si="2"/>
        <v>12.421767524455623</v>
      </c>
      <c r="O28" s="6">
        <f t="shared" si="2"/>
        <v>8.1515638994293678</v>
      </c>
      <c r="P28" s="6">
        <f t="shared" si="2"/>
        <v>1.1119890172126818</v>
      </c>
    </row>
  </sheetData>
  <mergeCells count="30">
    <mergeCell ref="B13:C13"/>
    <mergeCell ref="F13:G13"/>
    <mergeCell ref="D13:E13"/>
    <mergeCell ref="B2:C2"/>
    <mergeCell ref="AD2:AE2"/>
    <mergeCell ref="AB2:AC2"/>
    <mergeCell ref="Z2:AA2"/>
    <mergeCell ref="X2:Y2"/>
    <mergeCell ref="V2:W2"/>
    <mergeCell ref="T2:U2"/>
    <mergeCell ref="R2:S2"/>
    <mergeCell ref="P2:Q2"/>
    <mergeCell ref="N2:O2"/>
    <mergeCell ref="L2:M2"/>
    <mergeCell ref="J2:K2"/>
    <mergeCell ref="H2:I2"/>
    <mergeCell ref="F2:G2"/>
    <mergeCell ref="D2:E2"/>
    <mergeCell ref="H13:I13"/>
    <mergeCell ref="AD13:AE13"/>
    <mergeCell ref="AB13:AC13"/>
    <mergeCell ref="Z13:AA13"/>
    <mergeCell ref="X13:Y13"/>
    <mergeCell ref="V13:W13"/>
    <mergeCell ref="T13:U13"/>
    <mergeCell ref="R13:S13"/>
    <mergeCell ref="P13:Q13"/>
    <mergeCell ref="N13:O13"/>
    <mergeCell ref="L13:M13"/>
    <mergeCell ref="J13:K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E33" sqref="E33"/>
    </sheetView>
  </sheetViews>
  <sheetFormatPr baseColWidth="10" defaultRowHeight="16" x14ac:dyDescent="0.2"/>
  <cols>
    <col min="1" max="1" width="19.1640625" bestFit="1" customWidth="1"/>
  </cols>
  <sheetData>
    <row r="1" spans="1:17" x14ac:dyDescent="0.2">
      <c r="A1" s="1" t="s">
        <v>20</v>
      </c>
    </row>
    <row r="2" spans="1:17" x14ac:dyDescent="0.2">
      <c r="A2" s="3" t="s">
        <v>174</v>
      </c>
      <c r="B2" s="25" t="s">
        <v>2</v>
      </c>
      <c r="C2" s="25"/>
      <c r="D2" s="25" t="s">
        <v>3</v>
      </c>
      <c r="E2" s="25"/>
      <c r="F2" s="25" t="s">
        <v>5</v>
      </c>
      <c r="G2" s="25"/>
      <c r="H2" s="25" t="s">
        <v>14</v>
      </c>
      <c r="I2" s="25"/>
      <c r="J2" s="25" t="s">
        <v>15</v>
      </c>
      <c r="K2" s="25"/>
      <c r="L2" s="25" t="s">
        <v>53</v>
      </c>
      <c r="M2" s="25"/>
      <c r="N2" s="25" t="s">
        <v>22</v>
      </c>
      <c r="O2" s="25"/>
      <c r="P2" s="25" t="s">
        <v>214</v>
      </c>
      <c r="Q2" s="25"/>
    </row>
    <row r="3" spans="1:17" x14ac:dyDescent="0.2">
      <c r="A3" s="2">
        <v>12.5</v>
      </c>
      <c r="B3" s="2">
        <v>20.6</v>
      </c>
      <c r="C3" s="2">
        <v>18</v>
      </c>
      <c r="D3" s="2">
        <v>10.3</v>
      </c>
      <c r="E3" s="2">
        <v>8.91</v>
      </c>
      <c r="F3" s="2">
        <v>15.2</v>
      </c>
      <c r="G3" s="2">
        <v>14.5</v>
      </c>
      <c r="H3" s="2">
        <v>38.6</v>
      </c>
      <c r="I3" s="2">
        <v>36.799999999999997</v>
      </c>
      <c r="J3" s="4" t="s">
        <v>215</v>
      </c>
      <c r="K3" s="4" t="s">
        <v>216</v>
      </c>
      <c r="L3" s="4" t="s">
        <v>217</v>
      </c>
      <c r="M3" s="4" t="s">
        <v>218</v>
      </c>
      <c r="N3" s="4" t="s">
        <v>78</v>
      </c>
      <c r="O3" s="4" t="s">
        <v>219</v>
      </c>
      <c r="P3" s="4" t="s">
        <v>61</v>
      </c>
      <c r="Q3" s="4" t="s">
        <v>220</v>
      </c>
    </row>
    <row r="4" spans="1:17" x14ac:dyDescent="0.2">
      <c r="A4" s="2">
        <v>5</v>
      </c>
      <c r="B4" s="2">
        <v>8.5299999999999994</v>
      </c>
      <c r="C4" s="2">
        <v>6.3</v>
      </c>
      <c r="D4" s="2">
        <v>2.46</v>
      </c>
      <c r="E4" s="2">
        <v>2.62</v>
      </c>
      <c r="F4" s="2">
        <v>3.68</v>
      </c>
      <c r="G4" s="2">
        <v>3.59</v>
      </c>
      <c r="H4" s="2">
        <v>17.100000000000001</v>
      </c>
      <c r="I4" s="2">
        <v>16.3</v>
      </c>
      <c r="J4" s="4" t="s">
        <v>138</v>
      </c>
      <c r="K4" s="4" t="s">
        <v>221</v>
      </c>
      <c r="L4" s="4" t="s">
        <v>222</v>
      </c>
      <c r="M4" s="4" t="s">
        <v>223</v>
      </c>
      <c r="N4" s="2">
        <v>48.3</v>
      </c>
      <c r="O4" s="2">
        <v>47.2</v>
      </c>
      <c r="P4" s="4" t="s">
        <v>129</v>
      </c>
      <c r="Q4" s="4" t="s">
        <v>224</v>
      </c>
    </row>
    <row r="5" spans="1:17" x14ac:dyDescent="0.2">
      <c r="A5" s="2">
        <v>2</v>
      </c>
      <c r="B5" s="2">
        <v>3.17</v>
      </c>
      <c r="C5" s="2">
        <v>1.93</v>
      </c>
      <c r="D5" s="2">
        <v>0.86</v>
      </c>
      <c r="E5" s="2">
        <v>0.78</v>
      </c>
      <c r="F5" s="2">
        <v>1.32</v>
      </c>
      <c r="G5" s="2">
        <v>1.33</v>
      </c>
      <c r="H5" s="2">
        <v>6.66</v>
      </c>
      <c r="I5" s="2">
        <v>5.69</v>
      </c>
      <c r="J5" s="2">
        <v>38.9</v>
      </c>
      <c r="K5" s="2">
        <v>37.9</v>
      </c>
      <c r="L5" s="2">
        <v>27.6</v>
      </c>
      <c r="M5" s="2">
        <v>31.4</v>
      </c>
      <c r="N5" s="2">
        <v>18.899999999999999</v>
      </c>
      <c r="O5" s="2">
        <v>17</v>
      </c>
      <c r="P5" s="2">
        <v>23.5</v>
      </c>
      <c r="Q5" s="2">
        <v>24</v>
      </c>
    </row>
    <row r="6" spans="1:17" x14ac:dyDescent="0.2">
      <c r="A6" s="2">
        <v>0.8</v>
      </c>
      <c r="B6" s="2">
        <v>1.05</v>
      </c>
      <c r="C6" s="2">
        <v>0.78</v>
      </c>
      <c r="D6" s="4" t="s">
        <v>97</v>
      </c>
      <c r="E6" s="4" t="s">
        <v>162</v>
      </c>
      <c r="F6" s="2">
        <v>0.57999999999999996</v>
      </c>
      <c r="G6" s="2">
        <v>0.38</v>
      </c>
      <c r="H6" s="2">
        <v>2.0499999999999998</v>
      </c>
      <c r="I6" s="2">
        <v>2.31</v>
      </c>
      <c r="J6" s="2">
        <v>14.2</v>
      </c>
      <c r="K6" s="2">
        <v>14.8</v>
      </c>
      <c r="L6" s="2">
        <v>8.68</v>
      </c>
      <c r="M6" s="2">
        <v>10.1</v>
      </c>
      <c r="N6" s="2">
        <v>4.5199999999999996</v>
      </c>
      <c r="O6" s="2">
        <v>3.59</v>
      </c>
      <c r="P6" s="2">
        <v>5.66</v>
      </c>
      <c r="Q6" s="2">
        <v>6.49</v>
      </c>
    </row>
    <row r="7" spans="1:17" x14ac:dyDescent="0.2">
      <c r="A7" s="2">
        <v>0.32</v>
      </c>
      <c r="B7" s="4" t="s">
        <v>163</v>
      </c>
      <c r="C7" s="4" t="s">
        <v>97</v>
      </c>
      <c r="D7" s="4" t="s">
        <v>30</v>
      </c>
      <c r="E7" s="4" t="s">
        <v>39</v>
      </c>
      <c r="F7" s="4" t="s">
        <v>101</v>
      </c>
      <c r="G7" s="4" t="s">
        <v>170</v>
      </c>
      <c r="H7" s="2">
        <v>0.86</v>
      </c>
      <c r="I7" s="2">
        <v>0.82</v>
      </c>
      <c r="J7" s="2">
        <v>5.2</v>
      </c>
      <c r="K7" s="2">
        <v>4.33</v>
      </c>
      <c r="L7" s="2">
        <v>2.63</v>
      </c>
      <c r="M7" s="2">
        <v>2.59</v>
      </c>
      <c r="N7" s="2">
        <v>1.25</v>
      </c>
      <c r="O7" s="2">
        <v>0.93</v>
      </c>
      <c r="P7" s="2">
        <v>1.6</v>
      </c>
      <c r="Q7" s="2">
        <v>1.87</v>
      </c>
    </row>
    <row r="8" spans="1:17" x14ac:dyDescent="0.2">
      <c r="A8" s="2">
        <v>0.128</v>
      </c>
      <c r="B8" s="4" t="s">
        <v>152</v>
      </c>
      <c r="C8" s="4" t="s">
        <v>36</v>
      </c>
      <c r="D8" s="4" t="s">
        <v>225</v>
      </c>
      <c r="E8" s="4" t="s">
        <v>226</v>
      </c>
      <c r="F8" s="4" t="s">
        <v>227</v>
      </c>
      <c r="G8" s="4" t="s">
        <v>227</v>
      </c>
      <c r="H8" s="4" t="s">
        <v>146</v>
      </c>
      <c r="I8" s="4" t="s">
        <v>161</v>
      </c>
      <c r="J8" s="2">
        <v>1.07</v>
      </c>
      <c r="K8" s="2">
        <v>0.92</v>
      </c>
      <c r="L8" s="2">
        <v>0.96</v>
      </c>
      <c r="M8" s="2">
        <v>0.74</v>
      </c>
      <c r="N8" s="2">
        <v>0.39</v>
      </c>
      <c r="O8" s="2">
        <v>0.26</v>
      </c>
      <c r="P8" s="2">
        <v>0.52</v>
      </c>
      <c r="Q8" s="2">
        <v>0.75</v>
      </c>
    </row>
    <row r="9" spans="1:17" x14ac:dyDescent="0.2">
      <c r="A9" s="2">
        <v>5.1200000000000002E-2</v>
      </c>
      <c r="B9" s="4" t="s">
        <v>228</v>
      </c>
      <c r="C9" s="4" t="s">
        <v>229</v>
      </c>
      <c r="D9" s="4" t="s">
        <v>198</v>
      </c>
      <c r="E9" s="4" t="s">
        <v>230</v>
      </c>
      <c r="F9" s="4" t="s">
        <v>231</v>
      </c>
      <c r="G9" s="4" t="s">
        <v>231</v>
      </c>
      <c r="H9" s="4" t="s">
        <v>170</v>
      </c>
      <c r="I9" s="4" t="s">
        <v>37</v>
      </c>
      <c r="J9" s="4" t="s">
        <v>158</v>
      </c>
      <c r="K9" s="4" t="s">
        <v>146</v>
      </c>
      <c r="L9" s="4" t="s">
        <v>40</v>
      </c>
      <c r="M9" s="4" t="s">
        <v>167</v>
      </c>
      <c r="N9" s="4" t="s">
        <v>30</v>
      </c>
      <c r="O9" s="4" t="s">
        <v>32</v>
      </c>
      <c r="P9" s="4" t="s">
        <v>167</v>
      </c>
      <c r="Q9" s="4" t="s">
        <v>31</v>
      </c>
    </row>
    <row r="10" spans="1:17" x14ac:dyDescent="0.2">
      <c r="A10" s="2">
        <v>2.4799999999999999E-2</v>
      </c>
      <c r="B10" s="4" t="s">
        <v>225</v>
      </c>
      <c r="C10" s="4" t="s">
        <v>198</v>
      </c>
      <c r="D10" s="4" t="s">
        <v>39</v>
      </c>
      <c r="E10" s="4" t="s">
        <v>198</v>
      </c>
      <c r="F10" s="4" t="s">
        <v>232</v>
      </c>
      <c r="G10" s="4" t="s">
        <v>34</v>
      </c>
      <c r="H10" s="4" t="s">
        <v>233</v>
      </c>
      <c r="I10" s="4" t="s">
        <v>197</v>
      </c>
      <c r="J10" s="4" t="s">
        <v>155</v>
      </c>
      <c r="K10" s="4" t="s">
        <v>155</v>
      </c>
      <c r="L10" s="4" t="s">
        <v>32</v>
      </c>
      <c r="M10" s="4" t="s">
        <v>29</v>
      </c>
      <c r="N10" s="4" t="s">
        <v>229</v>
      </c>
      <c r="O10" s="4" t="s">
        <v>200</v>
      </c>
      <c r="P10" s="4" t="s">
        <v>155</v>
      </c>
      <c r="Q10" s="4" t="s">
        <v>155</v>
      </c>
    </row>
    <row r="12" spans="1:17" x14ac:dyDescent="0.2">
      <c r="A12" s="1" t="s">
        <v>45</v>
      </c>
    </row>
    <row r="13" spans="1:17" x14ac:dyDescent="0.2">
      <c r="A13" s="3" t="s">
        <v>174</v>
      </c>
      <c r="B13" s="25" t="s">
        <v>2</v>
      </c>
      <c r="C13" s="25"/>
      <c r="D13" s="25" t="s">
        <v>3</v>
      </c>
      <c r="E13" s="25"/>
      <c r="F13" s="25" t="s">
        <v>5</v>
      </c>
      <c r="G13" s="25"/>
      <c r="H13" s="25" t="s">
        <v>14</v>
      </c>
      <c r="I13" s="25"/>
      <c r="J13" s="25" t="s">
        <v>15</v>
      </c>
      <c r="K13" s="25"/>
      <c r="L13" s="25" t="s">
        <v>53</v>
      </c>
      <c r="M13" s="25"/>
      <c r="N13" s="25" t="s">
        <v>22</v>
      </c>
      <c r="O13" s="25"/>
      <c r="P13" s="25" t="s">
        <v>214</v>
      </c>
      <c r="Q13" s="25"/>
    </row>
    <row r="14" spans="1:17" x14ac:dyDescent="0.2">
      <c r="A14" s="2">
        <v>1.09691001300806</v>
      </c>
      <c r="B14" s="2">
        <v>1.3138672203691499</v>
      </c>
      <c r="C14" s="2">
        <v>1.25527250510331</v>
      </c>
      <c r="D14" s="2">
        <v>1.01283722470517</v>
      </c>
      <c r="E14" s="2">
        <v>0.94987770403687499</v>
      </c>
      <c r="F14" s="2">
        <v>1.18184358794477</v>
      </c>
      <c r="G14" s="2">
        <v>1.1613680022349699</v>
      </c>
      <c r="H14" s="2">
        <v>1.58658730467175</v>
      </c>
      <c r="I14" s="2">
        <v>1.5658478186735201</v>
      </c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2">
        <v>0.69897000433601897</v>
      </c>
      <c r="B15" s="2">
        <v>0.93094903116752303</v>
      </c>
      <c r="C15" s="2">
        <v>0.79934054945358202</v>
      </c>
      <c r="D15" s="2">
        <v>0.39093510710337898</v>
      </c>
      <c r="E15" s="2">
        <v>0.41830129131974503</v>
      </c>
      <c r="F15" s="2">
        <v>0.56584781867351797</v>
      </c>
      <c r="G15" s="2">
        <v>0.55509444857831902</v>
      </c>
      <c r="H15" s="2">
        <v>1.2329961103921501</v>
      </c>
      <c r="I15" s="2">
        <v>1.2121876044039599</v>
      </c>
      <c r="J15" s="2"/>
      <c r="K15" s="2"/>
      <c r="L15" s="2"/>
      <c r="M15" s="2"/>
      <c r="N15" s="2">
        <v>1.6839471307515099</v>
      </c>
      <c r="O15" s="2">
        <v>1.67394199863409</v>
      </c>
      <c r="P15" s="2"/>
      <c r="Q15" s="2"/>
    </row>
    <row r="16" spans="1:17" x14ac:dyDescent="0.2">
      <c r="A16" s="2">
        <v>0.30102999566398098</v>
      </c>
      <c r="B16" s="2">
        <v>0.50105926221775099</v>
      </c>
      <c r="C16" s="2">
        <v>0.28555730900777399</v>
      </c>
      <c r="D16" s="2">
        <v>-6.5501548756432298E-2</v>
      </c>
      <c r="E16" s="2">
        <v>-0.10790539730951999</v>
      </c>
      <c r="F16" s="2">
        <v>0.12057393120585</v>
      </c>
      <c r="G16" s="2">
        <v>0.12385164096708599</v>
      </c>
      <c r="H16" s="2">
        <v>0.823474229170301</v>
      </c>
      <c r="I16" s="2">
        <v>0.75511226639507101</v>
      </c>
      <c r="J16" s="2">
        <v>1.5899496013257099</v>
      </c>
      <c r="K16" s="2">
        <v>1.5786392099680699</v>
      </c>
      <c r="L16" s="2">
        <v>1.4409090820652199</v>
      </c>
      <c r="M16" s="2">
        <v>1.4969296480732099</v>
      </c>
      <c r="N16" s="2">
        <v>1.2764618041732401</v>
      </c>
      <c r="O16" s="2">
        <v>1.2304489213782701</v>
      </c>
      <c r="P16" s="2">
        <v>1.37106786227174</v>
      </c>
      <c r="Q16" s="2">
        <v>1.3802112417116099</v>
      </c>
    </row>
    <row r="17" spans="1:17" x14ac:dyDescent="0.2">
      <c r="A17" s="2">
        <v>-9.6910013008056406E-2</v>
      </c>
      <c r="B17" s="2">
        <v>2.1189299069938099E-2</v>
      </c>
      <c r="C17" s="2">
        <v>-0.10790539730951999</v>
      </c>
      <c r="D17" s="2"/>
      <c r="E17" s="2"/>
      <c r="F17" s="2">
        <v>-0.236572006437063</v>
      </c>
      <c r="G17" s="2">
        <v>-0.42021640338319</v>
      </c>
      <c r="H17" s="2">
        <v>0.31175386105575398</v>
      </c>
      <c r="I17" s="2">
        <v>0.363611979892144</v>
      </c>
      <c r="J17" s="2">
        <v>1.15228834438306</v>
      </c>
      <c r="K17" s="2">
        <v>1.1702617153949599</v>
      </c>
      <c r="L17" s="2">
        <v>0.93851972517649196</v>
      </c>
      <c r="M17" s="2">
        <v>1.00432137378264</v>
      </c>
      <c r="N17" s="2">
        <v>0.65513843481138201</v>
      </c>
      <c r="O17" s="2">
        <v>0.55509444857831902</v>
      </c>
      <c r="P17" s="2">
        <v>0.75281643118827102</v>
      </c>
      <c r="Q17" s="2">
        <v>0.81224469680036904</v>
      </c>
    </row>
    <row r="18" spans="1:17" x14ac:dyDescent="0.2">
      <c r="A18" s="2">
        <v>-0.49485002168009401</v>
      </c>
      <c r="B18" s="2"/>
      <c r="C18" s="2"/>
      <c r="D18" s="2"/>
      <c r="E18" s="2"/>
      <c r="F18" s="2"/>
      <c r="G18" s="2"/>
      <c r="H18" s="2">
        <v>-6.5501548756432298E-2</v>
      </c>
      <c r="I18" s="2">
        <v>-8.6186147616283307E-2</v>
      </c>
      <c r="J18" s="2">
        <v>0.71600334363479901</v>
      </c>
      <c r="K18" s="2">
        <v>0.636487896353365</v>
      </c>
      <c r="L18" s="2">
        <v>0.41995574848975797</v>
      </c>
      <c r="M18" s="2">
        <v>0.41329976408125202</v>
      </c>
      <c r="N18" s="2">
        <v>9.6910013008056406E-2</v>
      </c>
      <c r="O18" s="2">
        <v>-3.1517051446064898E-2</v>
      </c>
      <c r="P18" s="2">
        <v>0.20411998265592499</v>
      </c>
      <c r="Q18" s="2">
        <v>0.27184160653649903</v>
      </c>
    </row>
    <row r="19" spans="1:17" x14ac:dyDescent="0.2">
      <c r="A19" s="2">
        <v>-0.892790030352132</v>
      </c>
      <c r="B19" s="2"/>
      <c r="C19" s="2"/>
      <c r="D19" s="2"/>
      <c r="E19" s="2"/>
      <c r="F19" s="2"/>
      <c r="G19" s="2"/>
      <c r="H19" s="2"/>
      <c r="I19" s="2"/>
      <c r="J19" s="2">
        <v>2.9383777685209701E-2</v>
      </c>
      <c r="K19" s="2">
        <v>-3.6212172654444701E-2</v>
      </c>
      <c r="L19" s="2">
        <v>-1.7728766960431599E-2</v>
      </c>
      <c r="M19" s="2">
        <v>-0.13076828026902401</v>
      </c>
      <c r="N19" s="2">
        <v>-0.40893539297350101</v>
      </c>
      <c r="O19" s="2">
        <v>-0.58502665202918203</v>
      </c>
      <c r="P19" s="2">
        <v>-0.28399665636520099</v>
      </c>
      <c r="Q19" s="2">
        <v>-0.1249387366083</v>
      </c>
    </row>
    <row r="21" spans="1:17" x14ac:dyDescent="0.2">
      <c r="A21" s="1" t="s">
        <v>46</v>
      </c>
    </row>
    <row r="22" spans="1:17" x14ac:dyDescent="0.2">
      <c r="A22" s="3"/>
      <c r="B22" s="3" t="s">
        <v>53</v>
      </c>
      <c r="C22" s="3" t="s">
        <v>22</v>
      </c>
      <c r="D22" s="3" t="s">
        <v>214</v>
      </c>
      <c r="E22" s="3" t="s">
        <v>2</v>
      </c>
      <c r="F22" s="3" t="s">
        <v>3</v>
      </c>
      <c r="G22" s="3" t="s">
        <v>5</v>
      </c>
      <c r="H22" s="3" t="s">
        <v>14</v>
      </c>
      <c r="I22" s="3" t="s">
        <v>15</v>
      </c>
    </row>
    <row r="23" spans="1:17" x14ac:dyDescent="0.2">
      <c r="A23" s="5" t="s">
        <v>47</v>
      </c>
      <c r="B23" s="2"/>
      <c r="C23" s="2"/>
      <c r="D23" s="2"/>
      <c r="E23" s="2"/>
      <c r="F23" s="2"/>
      <c r="G23" s="2"/>
      <c r="H23" s="2"/>
      <c r="I23" s="2"/>
    </row>
    <row r="24" spans="1:17" x14ac:dyDescent="0.2">
      <c r="A24" s="5" t="s">
        <v>48</v>
      </c>
      <c r="B24" s="2">
        <v>1.3029999999999999</v>
      </c>
      <c r="C24" s="2">
        <v>1.4</v>
      </c>
      <c r="D24" s="2">
        <v>1.3280000000000001</v>
      </c>
      <c r="E24" s="2">
        <v>1.1200000000000001</v>
      </c>
      <c r="F24" s="2">
        <v>1.3420000000000001</v>
      </c>
      <c r="G24" s="2">
        <v>1.2410000000000001</v>
      </c>
      <c r="H24" s="2">
        <v>1.0529999999999999</v>
      </c>
      <c r="I24" s="2">
        <v>1.319</v>
      </c>
    </row>
    <row r="25" spans="1:17" x14ac:dyDescent="0.2">
      <c r="A25" s="5" t="s">
        <v>49</v>
      </c>
      <c r="B25" s="2">
        <v>1.081</v>
      </c>
      <c r="C25" s="2">
        <v>0.75039999999999996</v>
      </c>
      <c r="D25" s="2">
        <v>0.94089999999999996</v>
      </c>
      <c r="E25" s="2">
        <v>6.5079999999999999E-2</v>
      </c>
      <c r="F25" s="2">
        <v>-0.50490000000000002</v>
      </c>
      <c r="G25" s="2">
        <v>-0.23899999999999999</v>
      </c>
      <c r="H25" s="2">
        <v>0.4531</v>
      </c>
      <c r="I25" s="2">
        <v>1.2450000000000001</v>
      </c>
    </row>
    <row r="26" spans="1:17" x14ac:dyDescent="0.2">
      <c r="A26" s="5" t="s">
        <v>51</v>
      </c>
      <c r="B26" s="6">
        <f>(1-B25)/B24</f>
        <v>-6.2164236377590151E-2</v>
      </c>
      <c r="C26" s="6">
        <f t="shared" ref="C26:I26" si="0">(1-C25)/C24</f>
        <v>0.17828571428571433</v>
      </c>
      <c r="D26" s="6">
        <f t="shared" si="0"/>
        <v>4.4503012048192798E-2</v>
      </c>
      <c r="E26" s="6">
        <f t="shared" si="0"/>
        <v>0.83474999999999988</v>
      </c>
      <c r="F26" s="6">
        <f t="shared" si="0"/>
        <v>1.1213859910581223</v>
      </c>
      <c r="G26" s="6">
        <f t="shared" si="0"/>
        <v>0.99838839645447197</v>
      </c>
      <c r="H26" s="6">
        <f t="shared" si="0"/>
        <v>0.51937321937321934</v>
      </c>
      <c r="I26" s="6">
        <f t="shared" si="0"/>
        <v>-0.18574677786201677</v>
      </c>
    </row>
    <row r="27" spans="1:17" x14ac:dyDescent="0.2">
      <c r="A27" s="5" t="s">
        <v>52</v>
      </c>
      <c r="B27" s="7">
        <f>10^B26</f>
        <v>0.86663408030087274</v>
      </c>
      <c r="C27" s="7">
        <f t="shared" ref="C27:I27" si="1">10^C26</f>
        <v>1.5075985611430827</v>
      </c>
      <c r="D27" s="7">
        <f t="shared" si="1"/>
        <v>1.107906249228408</v>
      </c>
      <c r="E27" s="7">
        <f t="shared" si="1"/>
        <v>6.835180693821342</v>
      </c>
      <c r="F27" s="7">
        <f t="shared" si="1"/>
        <v>13.224704937121778</v>
      </c>
      <c r="G27" s="7">
        <f t="shared" si="1"/>
        <v>9.962960224112809</v>
      </c>
      <c r="H27" s="7">
        <f t="shared" si="1"/>
        <v>3.3065357252607441</v>
      </c>
      <c r="I27" s="7">
        <f t="shared" si="1"/>
        <v>0.65200844689644633</v>
      </c>
    </row>
    <row r="28" spans="1:17" x14ac:dyDescent="0.2">
      <c r="A28" s="5" t="s">
        <v>50</v>
      </c>
      <c r="B28" s="6">
        <f>B27/0.8666</f>
        <v>1.0000393264491954</v>
      </c>
      <c r="C28" s="6">
        <f t="shared" ref="C28:I28" si="2">C27/0.8666</f>
        <v>1.7396706221360287</v>
      </c>
      <c r="D28" s="6">
        <f t="shared" si="2"/>
        <v>1.2784517069333117</v>
      </c>
      <c r="E28" s="6">
        <f t="shared" si="2"/>
        <v>7.8873536739226191</v>
      </c>
      <c r="F28" s="6">
        <f t="shared" si="2"/>
        <v>15.260448808125753</v>
      </c>
      <c r="G28" s="6">
        <f t="shared" si="2"/>
        <v>11.496607689952468</v>
      </c>
      <c r="H28" s="6">
        <f t="shared" si="2"/>
        <v>3.8155270312263374</v>
      </c>
      <c r="I28" s="6">
        <f t="shared" si="2"/>
        <v>0.75237531375080346</v>
      </c>
    </row>
  </sheetData>
  <mergeCells count="16">
    <mergeCell ref="B2:C2"/>
    <mergeCell ref="P2:Q2"/>
    <mergeCell ref="N2:O2"/>
    <mergeCell ref="L2:M2"/>
    <mergeCell ref="J2:K2"/>
    <mergeCell ref="H2:I2"/>
    <mergeCell ref="F2:G2"/>
    <mergeCell ref="D2:E2"/>
    <mergeCell ref="B13:C13"/>
    <mergeCell ref="P13:Q13"/>
    <mergeCell ref="N13:O13"/>
    <mergeCell ref="L13:M13"/>
    <mergeCell ref="J13:K13"/>
    <mergeCell ref="H13:I13"/>
    <mergeCell ref="F13:G13"/>
    <mergeCell ref="D13:E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5" sqref="A25:B27"/>
    </sheetView>
  </sheetViews>
  <sheetFormatPr baseColWidth="10" defaultRowHeight="16" x14ac:dyDescent="0.2"/>
  <cols>
    <col min="1" max="1" width="20.33203125" customWidth="1"/>
  </cols>
  <sheetData>
    <row r="1" spans="1:17" x14ac:dyDescent="0.2">
      <c r="A1" s="1" t="s">
        <v>20</v>
      </c>
    </row>
    <row r="2" spans="1:17" x14ac:dyDescent="0.2">
      <c r="A2" s="3" t="s">
        <v>174</v>
      </c>
      <c r="B2" s="25" t="s">
        <v>2</v>
      </c>
      <c r="C2" s="25"/>
      <c r="D2" s="25" t="s">
        <v>3</v>
      </c>
      <c r="E2" s="25"/>
      <c r="F2" s="25" t="s">
        <v>5</v>
      </c>
      <c r="G2" s="25"/>
      <c r="H2" s="25" t="s">
        <v>14</v>
      </c>
      <c r="I2" s="25"/>
      <c r="J2" s="25" t="s">
        <v>15</v>
      </c>
      <c r="K2" s="25"/>
      <c r="L2" s="25" t="s">
        <v>53</v>
      </c>
      <c r="M2" s="25"/>
      <c r="N2" s="25" t="s">
        <v>22</v>
      </c>
      <c r="O2" s="25"/>
      <c r="P2" s="25" t="s">
        <v>214</v>
      </c>
      <c r="Q2" s="25"/>
    </row>
    <row r="3" spans="1:17" x14ac:dyDescent="0.2">
      <c r="A3" s="2">
        <v>12.5</v>
      </c>
      <c r="B3" s="2">
        <v>5.0999999999999996</v>
      </c>
      <c r="C3" s="2">
        <v>4.74</v>
      </c>
      <c r="D3" s="2">
        <v>2.0299999999999998</v>
      </c>
      <c r="E3" s="2">
        <v>1.88</v>
      </c>
      <c r="F3" s="2">
        <v>3.79</v>
      </c>
      <c r="G3" s="2">
        <v>3.64</v>
      </c>
      <c r="H3" s="2">
        <v>16.2</v>
      </c>
      <c r="I3" s="2">
        <v>16.3</v>
      </c>
      <c r="J3" s="4" t="s">
        <v>234</v>
      </c>
      <c r="K3" s="4" t="s">
        <v>235</v>
      </c>
      <c r="L3" s="4" t="s">
        <v>236</v>
      </c>
      <c r="M3" s="4" t="s">
        <v>237</v>
      </c>
      <c r="N3" s="4" t="s">
        <v>109</v>
      </c>
      <c r="O3" s="4" t="s">
        <v>108</v>
      </c>
      <c r="P3" s="4" t="s">
        <v>238</v>
      </c>
      <c r="Q3" s="4" t="s">
        <v>239</v>
      </c>
    </row>
    <row r="4" spans="1:17" x14ac:dyDescent="0.2">
      <c r="A4" s="2">
        <v>5</v>
      </c>
      <c r="B4" s="2">
        <v>1.21</v>
      </c>
      <c r="C4" s="2">
        <v>1.41</v>
      </c>
      <c r="D4" s="2">
        <v>0.55000000000000004</v>
      </c>
      <c r="E4" s="2">
        <v>0.65</v>
      </c>
      <c r="F4" s="2">
        <v>0.8</v>
      </c>
      <c r="G4" s="2">
        <v>0.93</v>
      </c>
      <c r="H4" s="2">
        <v>6.17</v>
      </c>
      <c r="I4" s="2">
        <v>5.39</v>
      </c>
      <c r="J4" s="2">
        <v>41.7</v>
      </c>
      <c r="K4" s="2">
        <v>48.3</v>
      </c>
      <c r="L4" s="2">
        <v>26.7</v>
      </c>
      <c r="M4" s="2">
        <v>29.2</v>
      </c>
      <c r="N4" s="2">
        <v>16.899999999999999</v>
      </c>
      <c r="O4" s="2">
        <v>15.6</v>
      </c>
      <c r="P4" s="2">
        <v>19.899999999999999</v>
      </c>
      <c r="Q4" s="2">
        <v>22.5</v>
      </c>
    </row>
    <row r="5" spans="1:17" x14ac:dyDescent="0.2">
      <c r="A5" s="2">
        <v>2</v>
      </c>
      <c r="B5" s="2">
        <v>0.5</v>
      </c>
      <c r="C5" s="2">
        <v>0.31</v>
      </c>
      <c r="D5" s="2">
        <v>0.2</v>
      </c>
      <c r="E5" s="2">
        <v>0.15</v>
      </c>
      <c r="F5" s="2">
        <v>0.24</v>
      </c>
      <c r="G5" s="2">
        <v>0.28000000000000003</v>
      </c>
      <c r="H5" s="2">
        <v>1.76</v>
      </c>
      <c r="I5" s="2">
        <v>1.76</v>
      </c>
      <c r="J5" s="2">
        <v>15.2</v>
      </c>
      <c r="K5" s="2">
        <v>14.8</v>
      </c>
      <c r="L5" s="2">
        <v>4.75</v>
      </c>
      <c r="M5" s="2">
        <v>7.9</v>
      </c>
      <c r="N5" s="2">
        <v>3.93</v>
      </c>
      <c r="O5" s="2">
        <v>3.69</v>
      </c>
      <c r="P5" s="2">
        <v>4.62</v>
      </c>
      <c r="Q5" s="2">
        <v>4.68</v>
      </c>
    </row>
    <row r="6" spans="1:17" x14ac:dyDescent="0.2">
      <c r="A6" s="2">
        <v>0.8</v>
      </c>
      <c r="B6" s="4" t="s">
        <v>155</v>
      </c>
      <c r="C6" s="4" t="s">
        <v>102</v>
      </c>
      <c r="D6" s="4" t="s">
        <v>199</v>
      </c>
      <c r="E6" s="4" t="s">
        <v>170</v>
      </c>
      <c r="F6" s="4" t="s">
        <v>152</v>
      </c>
      <c r="G6" s="4" t="s">
        <v>37</v>
      </c>
      <c r="H6" s="2">
        <v>0.53</v>
      </c>
      <c r="I6" s="2">
        <v>0.24</v>
      </c>
      <c r="J6" s="2">
        <v>3.9</v>
      </c>
      <c r="K6" s="2">
        <v>3.36</v>
      </c>
      <c r="L6" s="2">
        <v>0.96</v>
      </c>
      <c r="M6" s="2">
        <v>1.35</v>
      </c>
      <c r="N6" s="2">
        <v>0.98</v>
      </c>
      <c r="O6" s="2">
        <v>1.05</v>
      </c>
      <c r="P6" s="2">
        <v>1.0900000000000001</v>
      </c>
      <c r="Q6" s="2">
        <v>0.91</v>
      </c>
    </row>
    <row r="7" spans="1:17" x14ac:dyDescent="0.2">
      <c r="A7" s="2">
        <v>0.32</v>
      </c>
      <c r="B7" s="4" t="s">
        <v>102</v>
      </c>
      <c r="C7" s="4" t="s">
        <v>240</v>
      </c>
      <c r="D7" s="4" t="s">
        <v>241</v>
      </c>
      <c r="E7" s="4" t="s">
        <v>198</v>
      </c>
      <c r="F7" s="4" t="s">
        <v>29</v>
      </c>
      <c r="G7" s="4" t="s">
        <v>170</v>
      </c>
      <c r="H7" s="4" t="s">
        <v>102</v>
      </c>
      <c r="I7" s="4" t="s">
        <v>152</v>
      </c>
      <c r="J7" s="2">
        <v>0.56000000000000005</v>
      </c>
      <c r="K7" s="2">
        <v>0.95</v>
      </c>
      <c r="L7" s="4" t="s">
        <v>172</v>
      </c>
      <c r="M7" s="4" t="s">
        <v>158</v>
      </c>
      <c r="N7" s="4" t="s">
        <v>163</v>
      </c>
      <c r="O7" s="4" t="s">
        <v>242</v>
      </c>
      <c r="P7" s="4" t="s">
        <v>103</v>
      </c>
      <c r="Q7" s="4" t="s">
        <v>164</v>
      </c>
    </row>
    <row r="8" spans="1:17" x14ac:dyDescent="0.2">
      <c r="A8" s="2">
        <v>0.128</v>
      </c>
      <c r="B8" s="4" t="s">
        <v>101</v>
      </c>
      <c r="C8" s="4" t="s">
        <v>211</v>
      </c>
      <c r="D8" s="4" t="s">
        <v>211</v>
      </c>
      <c r="E8" s="4" t="s">
        <v>202</v>
      </c>
      <c r="F8" s="4" t="s">
        <v>106</v>
      </c>
      <c r="G8" s="4" t="s">
        <v>106</v>
      </c>
      <c r="H8" s="4" t="s">
        <v>32</v>
      </c>
      <c r="I8" s="4" t="s">
        <v>30</v>
      </c>
      <c r="J8" s="4" t="s">
        <v>104</v>
      </c>
      <c r="K8" s="4" t="s">
        <v>243</v>
      </c>
      <c r="L8" s="4" t="s">
        <v>37</v>
      </c>
      <c r="M8" s="4" t="s">
        <v>40</v>
      </c>
      <c r="N8" s="4" t="s">
        <v>31</v>
      </c>
      <c r="O8" s="4" t="s">
        <v>41</v>
      </c>
      <c r="P8" s="4" t="s">
        <v>97</v>
      </c>
      <c r="Q8" s="4" t="s">
        <v>165</v>
      </c>
    </row>
    <row r="9" spans="1:17" x14ac:dyDescent="0.2">
      <c r="A9" s="2">
        <v>5.1200000000000002E-2</v>
      </c>
      <c r="B9" s="4" t="s">
        <v>211</v>
      </c>
      <c r="C9" s="4" t="s">
        <v>206</v>
      </c>
      <c r="D9" s="4" t="s">
        <v>200</v>
      </c>
      <c r="E9" s="4" t="s">
        <v>228</v>
      </c>
      <c r="F9" s="4" t="s">
        <v>244</v>
      </c>
      <c r="G9" s="4" t="s">
        <v>245</v>
      </c>
      <c r="H9" s="4" t="s">
        <v>102</v>
      </c>
      <c r="I9" s="4" t="s">
        <v>244</v>
      </c>
      <c r="J9" s="4" t="s">
        <v>172</v>
      </c>
      <c r="K9" s="4" t="s">
        <v>40</v>
      </c>
      <c r="L9" s="4" t="s">
        <v>155</v>
      </c>
      <c r="M9" s="4" t="s">
        <v>184</v>
      </c>
      <c r="N9" s="4" t="s">
        <v>33</v>
      </c>
      <c r="O9" s="4" t="s">
        <v>31</v>
      </c>
      <c r="P9" s="4" t="s">
        <v>37</v>
      </c>
      <c r="Q9" s="4" t="s">
        <v>101</v>
      </c>
    </row>
    <row r="10" spans="1:17" x14ac:dyDescent="0.2">
      <c r="A10" s="2">
        <v>2.4799999999999999E-2</v>
      </c>
      <c r="B10" s="4" t="s">
        <v>101</v>
      </c>
      <c r="C10" s="4" t="s">
        <v>246</v>
      </c>
      <c r="D10" s="4" t="s">
        <v>198</v>
      </c>
      <c r="E10" s="4" t="s">
        <v>211</v>
      </c>
      <c r="F10" s="4" t="s">
        <v>227</v>
      </c>
      <c r="G10" s="4" t="s">
        <v>29</v>
      </c>
      <c r="H10" s="4" t="s">
        <v>172</v>
      </c>
      <c r="I10" s="4" t="s">
        <v>200</v>
      </c>
      <c r="J10" s="4" t="s">
        <v>171</v>
      </c>
      <c r="K10" s="4" t="s">
        <v>152</v>
      </c>
      <c r="L10" s="4" t="s">
        <v>247</v>
      </c>
      <c r="M10" s="4" t="s">
        <v>190</v>
      </c>
      <c r="N10" s="4" t="s">
        <v>31</v>
      </c>
      <c r="O10" s="4" t="s">
        <v>159</v>
      </c>
      <c r="P10" s="4" t="s">
        <v>101</v>
      </c>
      <c r="Q10" s="4" t="s">
        <v>241</v>
      </c>
    </row>
    <row r="12" spans="1:17" x14ac:dyDescent="0.2">
      <c r="A12" s="1" t="s">
        <v>45</v>
      </c>
    </row>
    <row r="13" spans="1:17" x14ac:dyDescent="0.2">
      <c r="A13" s="3" t="s">
        <v>174</v>
      </c>
      <c r="B13" s="25" t="s">
        <v>2</v>
      </c>
      <c r="C13" s="25"/>
      <c r="D13" s="25" t="s">
        <v>3</v>
      </c>
      <c r="E13" s="25"/>
      <c r="F13" s="25" t="s">
        <v>5</v>
      </c>
      <c r="G13" s="25"/>
      <c r="H13" s="25" t="s">
        <v>14</v>
      </c>
      <c r="I13" s="25"/>
      <c r="J13" s="25" t="s">
        <v>15</v>
      </c>
      <c r="K13" s="25"/>
      <c r="L13" s="25" t="s">
        <v>53</v>
      </c>
      <c r="M13" s="25"/>
      <c r="N13" s="25" t="s">
        <v>22</v>
      </c>
      <c r="O13" s="25"/>
      <c r="P13" s="25" t="s">
        <v>214</v>
      </c>
      <c r="Q13" s="25"/>
    </row>
    <row r="14" spans="1:17" x14ac:dyDescent="0.2">
      <c r="A14" s="2">
        <v>1.09691001300806</v>
      </c>
      <c r="B14" s="2">
        <v>0.70757017609793604</v>
      </c>
      <c r="C14" s="2">
        <v>0.67577834167408501</v>
      </c>
      <c r="D14" s="2">
        <v>0.30749603791321301</v>
      </c>
      <c r="E14" s="2">
        <v>0.27415784926367998</v>
      </c>
      <c r="F14" s="2">
        <v>0.57863920996807205</v>
      </c>
      <c r="G14" s="2">
        <v>0.56110138364905604</v>
      </c>
      <c r="H14" s="2">
        <v>1.2095150145426301</v>
      </c>
      <c r="I14" s="2">
        <v>1.2121876044039599</v>
      </c>
      <c r="J14" s="2"/>
      <c r="K14" s="2"/>
      <c r="L14" s="2"/>
      <c r="M14" s="2"/>
      <c r="N14" s="2"/>
      <c r="O14" s="2"/>
      <c r="P14" s="2"/>
      <c r="Q14" s="2"/>
    </row>
    <row r="15" spans="1:17" x14ac:dyDescent="0.2">
      <c r="A15" s="2">
        <v>0.69897000433601897</v>
      </c>
      <c r="B15" s="2">
        <v>8.2785370316450099E-2</v>
      </c>
      <c r="C15" s="2">
        <v>0.14921911265537999</v>
      </c>
      <c r="D15" s="2">
        <v>-0.259637310505756</v>
      </c>
      <c r="E15" s="2">
        <v>-0.18708664335714401</v>
      </c>
      <c r="F15" s="2">
        <v>-9.6910013008056406E-2</v>
      </c>
      <c r="G15" s="2">
        <v>-3.1517051446064898E-2</v>
      </c>
      <c r="H15" s="2">
        <v>0.790285164033242</v>
      </c>
      <c r="I15" s="2">
        <v>0.73158876518673899</v>
      </c>
      <c r="J15" s="2">
        <v>1.62013605497376</v>
      </c>
      <c r="K15" s="2">
        <v>1.6839471307515099</v>
      </c>
      <c r="L15" s="2">
        <v>1.4265112613645801</v>
      </c>
      <c r="M15" s="2">
        <v>1.46538285144842</v>
      </c>
      <c r="N15" s="2">
        <v>1.2278867046136701</v>
      </c>
      <c r="O15" s="2">
        <v>1.1931245983544601</v>
      </c>
      <c r="P15" s="2">
        <v>1.2988530764097099</v>
      </c>
      <c r="Q15" s="2">
        <v>1.35218251811136</v>
      </c>
    </row>
    <row r="16" spans="1:17" x14ac:dyDescent="0.2">
      <c r="A16" s="2">
        <v>0.30102999566398098</v>
      </c>
      <c r="B16" s="2">
        <v>-0.30102999566398098</v>
      </c>
      <c r="C16" s="2">
        <v>-0.50863830616572703</v>
      </c>
      <c r="D16" s="2">
        <v>-0.69897000433601897</v>
      </c>
      <c r="E16" s="2">
        <v>-0.82390874094431898</v>
      </c>
      <c r="F16" s="2">
        <v>-0.61978875828839397</v>
      </c>
      <c r="G16" s="2">
        <v>-0.55284196865778101</v>
      </c>
      <c r="H16" s="2">
        <v>0.24551266781414999</v>
      </c>
      <c r="I16" s="2">
        <v>0.24551266781414999</v>
      </c>
      <c r="J16" s="2">
        <v>1.18184358794477</v>
      </c>
      <c r="K16" s="2">
        <v>1.1702617153949599</v>
      </c>
      <c r="L16" s="2">
        <v>0.67669360962486702</v>
      </c>
      <c r="M16" s="2">
        <v>0.89762709129044105</v>
      </c>
      <c r="N16" s="2">
        <v>0.59439255037542704</v>
      </c>
      <c r="O16" s="2">
        <v>0.56702636615905999</v>
      </c>
      <c r="P16" s="2">
        <v>0.66464197555612503</v>
      </c>
      <c r="Q16" s="2">
        <v>0.67024585307412399</v>
      </c>
    </row>
    <row r="17" spans="1:17" x14ac:dyDescent="0.2">
      <c r="A17" s="2">
        <v>-9.6910013008056406E-2</v>
      </c>
      <c r="B17" s="2"/>
      <c r="C17" s="2"/>
      <c r="D17" s="2"/>
      <c r="E17" s="2"/>
      <c r="F17" s="2"/>
      <c r="G17" s="2"/>
      <c r="H17" s="2">
        <v>-0.27572413039921101</v>
      </c>
      <c r="I17" s="2">
        <v>-0.61978875828839397</v>
      </c>
      <c r="J17" s="2">
        <v>0.59106460702649899</v>
      </c>
      <c r="K17" s="2">
        <v>0.52633927738984398</v>
      </c>
      <c r="L17" s="2">
        <v>-1.7728766960431599E-2</v>
      </c>
      <c r="M17" s="2">
        <v>0.130333768495006</v>
      </c>
      <c r="N17" s="2">
        <v>-8.7739243075051505E-3</v>
      </c>
      <c r="O17" s="2">
        <v>2.1189299069938099E-2</v>
      </c>
      <c r="P17" s="2">
        <v>3.74264979406237E-2</v>
      </c>
      <c r="Q17" s="2">
        <v>-4.0958607678906397E-2</v>
      </c>
    </row>
    <row r="18" spans="1:17" x14ac:dyDescent="0.2">
      <c r="A18" s="2">
        <v>-0.49485002168009401</v>
      </c>
      <c r="B18" s="2"/>
      <c r="C18" s="2"/>
      <c r="D18" s="2"/>
      <c r="E18" s="2"/>
      <c r="F18" s="2"/>
      <c r="G18" s="2"/>
      <c r="H18" s="2"/>
      <c r="I18" s="2"/>
      <c r="J18" s="2">
        <v>-0.25181197299379998</v>
      </c>
      <c r="K18" s="2">
        <v>-2.2276394711152302E-2</v>
      </c>
      <c r="L18" s="2"/>
      <c r="M18" s="2"/>
      <c r="N18" s="2"/>
      <c r="O18" s="2"/>
      <c r="P18" s="2"/>
      <c r="Q18" s="2"/>
    </row>
    <row r="20" spans="1:17" x14ac:dyDescent="0.2">
      <c r="A20" s="1" t="s">
        <v>46</v>
      </c>
    </row>
    <row r="21" spans="1:17" x14ac:dyDescent="0.2">
      <c r="A21" s="3"/>
      <c r="B21" s="3" t="s">
        <v>53</v>
      </c>
      <c r="C21" s="3" t="s">
        <v>22</v>
      </c>
      <c r="D21" s="3" t="s">
        <v>214</v>
      </c>
      <c r="E21" s="3" t="s">
        <v>2</v>
      </c>
      <c r="F21" s="3" t="s">
        <v>3</v>
      </c>
      <c r="G21" s="3" t="s">
        <v>5</v>
      </c>
      <c r="H21" s="3" t="s">
        <v>14</v>
      </c>
      <c r="I21" s="3" t="s">
        <v>15</v>
      </c>
    </row>
    <row r="22" spans="1:17" x14ac:dyDescent="0.2">
      <c r="A22" s="5" t="s">
        <v>47</v>
      </c>
      <c r="B22" s="2"/>
      <c r="C22" s="2"/>
      <c r="D22" s="2"/>
      <c r="E22" s="2"/>
      <c r="F22" s="2"/>
      <c r="G22" s="2"/>
      <c r="H22" s="2"/>
      <c r="I22" s="2"/>
    </row>
    <row r="23" spans="1:17" x14ac:dyDescent="0.2">
      <c r="A23" s="5" t="s">
        <v>48</v>
      </c>
      <c r="B23" s="2">
        <v>1.746</v>
      </c>
      <c r="C23" s="2">
        <v>1.5129999999999999</v>
      </c>
      <c r="D23" s="2">
        <v>1.6679999999999999</v>
      </c>
      <c r="E23" s="2">
        <v>1.3779999999999999</v>
      </c>
      <c r="F23" s="2">
        <v>1.3220000000000001</v>
      </c>
      <c r="G23" s="2">
        <v>1.4530000000000001</v>
      </c>
      <c r="H23" s="2">
        <v>1.38</v>
      </c>
      <c r="I23" s="2">
        <v>1.504</v>
      </c>
    </row>
    <row r="24" spans="1:17" x14ac:dyDescent="0.2">
      <c r="A24" s="5" t="s">
        <v>49</v>
      </c>
      <c r="B24" s="2">
        <v>0.23749999999999999</v>
      </c>
      <c r="C24" s="2">
        <v>0.14360000000000001</v>
      </c>
      <c r="D24" s="2">
        <v>0.16170000000000001</v>
      </c>
      <c r="E24" s="2">
        <v>-0.82869999999999999</v>
      </c>
      <c r="F24" s="2">
        <v>-1.155</v>
      </c>
      <c r="G24" s="2">
        <v>-1.042</v>
      </c>
      <c r="H24" s="2">
        <v>-0.24759999999999999</v>
      </c>
      <c r="I24" s="2">
        <v>0.65900000000000003</v>
      </c>
    </row>
    <row r="25" spans="1:17" x14ac:dyDescent="0.2">
      <c r="A25" s="5" t="s">
        <v>51</v>
      </c>
      <c r="B25" s="6">
        <f>(1-B24)/B23</f>
        <v>0.43671248568155785</v>
      </c>
      <c r="C25" s="6">
        <f t="shared" ref="C25:I25" si="0">(1-C24)/C23</f>
        <v>0.56602775941837413</v>
      </c>
      <c r="D25" s="6">
        <f t="shared" si="0"/>
        <v>0.50257793764988012</v>
      </c>
      <c r="E25" s="6">
        <f t="shared" si="0"/>
        <v>1.327068214804064</v>
      </c>
      <c r="F25" s="6">
        <f t="shared" si="0"/>
        <v>1.6301059001512861</v>
      </c>
      <c r="G25" s="6">
        <f t="shared" si="0"/>
        <v>1.4053682037164485</v>
      </c>
      <c r="H25" s="6">
        <f t="shared" si="0"/>
        <v>0.90405797101449281</v>
      </c>
      <c r="I25" s="6">
        <f t="shared" si="0"/>
        <v>0.22672872340425529</v>
      </c>
    </row>
    <row r="26" spans="1:17" x14ac:dyDescent="0.2">
      <c r="A26" s="5" t="s">
        <v>52</v>
      </c>
      <c r="B26" s="7">
        <f>10^B25</f>
        <v>2.7334585060632461</v>
      </c>
      <c r="C26" s="7">
        <f t="shared" ref="C26:I26" si="1">10^C25</f>
        <v>3.6815250461798805</v>
      </c>
      <c r="D26" s="7">
        <f t="shared" si="1"/>
        <v>3.1811045119872579</v>
      </c>
      <c r="E26" s="7">
        <f t="shared" si="1"/>
        <v>21.235779870307368</v>
      </c>
      <c r="F26" s="7">
        <f t="shared" si="1"/>
        <v>42.668355038779929</v>
      </c>
      <c r="G26" s="7">
        <f t="shared" si="1"/>
        <v>25.431279074991295</v>
      </c>
      <c r="H26" s="7">
        <f t="shared" si="1"/>
        <v>8.0178508107834965</v>
      </c>
      <c r="I26" s="7">
        <f t="shared" si="1"/>
        <v>1.6854998701696988</v>
      </c>
    </row>
    <row r="27" spans="1:17" x14ac:dyDescent="0.2">
      <c r="A27" s="5" t="s">
        <v>50</v>
      </c>
      <c r="B27" s="6">
        <f>B26/2.7335</f>
        <v>0.99998482021702806</v>
      </c>
      <c r="C27" s="6">
        <f t="shared" ref="C27:I27" si="2">C26/2.7335</f>
        <v>1.3468172841338506</v>
      </c>
      <c r="D27" s="6">
        <f t="shared" si="2"/>
        <v>1.1637477636682854</v>
      </c>
      <c r="E27" s="6">
        <f t="shared" si="2"/>
        <v>7.7687140553529792</v>
      </c>
      <c r="F27" s="6">
        <f t="shared" si="2"/>
        <v>15.609422000651154</v>
      </c>
      <c r="G27" s="6">
        <f t="shared" si="2"/>
        <v>9.3035592006553127</v>
      </c>
      <c r="H27" s="6">
        <f t="shared" si="2"/>
        <v>2.9331812002134616</v>
      </c>
      <c r="I27" s="6">
        <f t="shared" si="2"/>
        <v>0.61660869587331224</v>
      </c>
    </row>
  </sheetData>
  <mergeCells count="16">
    <mergeCell ref="B2:C2"/>
    <mergeCell ref="P2:Q2"/>
    <mergeCell ref="N2:O2"/>
    <mergeCell ref="L2:M2"/>
    <mergeCell ref="J2:K2"/>
    <mergeCell ref="H2:I2"/>
    <mergeCell ref="F2:G2"/>
    <mergeCell ref="D2:E2"/>
    <mergeCell ref="B13:C13"/>
    <mergeCell ref="P13:Q13"/>
    <mergeCell ref="N13:O13"/>
    <mergeCell ref="L13:M13"/>
    <mergeCell ref="J13:K13"/>
    <mergeCell ref="H13:I13"/>
    <mergeCell ref="F13:G13"/>
    <mergeCell ref="D13:E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27" sqref="A27:B29"/>
    </sheetView>
  </sheetViews>
  <sheetFormatPr baseColWidth="10" defaultRowHeight="16" x14ac:dyDescent="0.2"/>
  <sheetData>
    <row r="1" spans="1:15" x14ac:dyDescent="0.2">
      <c r="A1" s="1" t="s">
        <v>20</v>
      </c>
    </row>
    <row r="2" spans="1:15" x14ac:dyDescent="0.2">
      <c r="A2" s="11" t="s">
        <v>174</v>
      </c>
      <c r="B2" s="25" t="s">
        <v>53</v>
      </c>
      <c r="C2" s="25"/>
      <c r="D2" s="25" t="s">
        <v>22</v>
      </c>
      <c r="E2" s="25"/>
      <c r="F2" s="25" t="s">
        <v>17</v>
      </c>
      <c r="G2" s="25"/>
      <c r="H2" s="25" t="s">
        <v>4</v>
      </c>
      <c r="I2" s="25"/>
      <c r="J2" s="25" t="s">
        <v>14</v>
      </c>
      <c r="K2" s="25"/>
      <c r="L2" s="25"/>
      <c r="M2" s="25"/>
      <c r="N2" s="25"/>
      <c r="O2" s="25"/>
    </row>
    <row r="3" spans="1:15" x14ac:dyDescent="0.2">
      <c r="A3" s="2">
        <v>25</v>
      </c>
      <c r="B3" s="4" t="s">
        <v>290</v>
      </c>
      <c r="C3" s="4" t="s">
        <v>71</v>
      </c>
      <c r="D3" s="4" t="s">
        <v>256</v>
      </c>
      <c r="E3" s="4" t="s">
        <v>82</v>
      </c>
      <c r="F3" s="4" t="s">
        <v>268</v>
      </c>
      <c r="G3" s="4" t="s">
        <v>301</v>
      </c>
      <c r="H3" s="4" t="s">
        <v>341</v>
      </c>
      <c r="I3" s="4" t="s">
        <v>342</v>
      </c>
      <c r="J3" s="4" t="s">
        <v>343</v>
      </c>
      <c r="K3" s="4" t="s">
        <v>223</v>
      </c>
      <c r="L3" s="4"/>
      <c r="M3" s="4"/>
      <c r="N3" s="4"/>
      <c r="O3" s="4"/>
    </row>
    <row r="4" spans="1:15" x14ac:dyDescent="0.2">
      <c r="A4" s="2">
        <v>10</v>
      </c>
      <c r="B4" s="4" t="s">
        <v>344</v>
      </c>
      <c r="C4" s="4" t="s">
        <v>34</v>
      </c>
      <c r="D4" s="4" t="s">
        <v>34</v>
      </c>
      <c r="E4" s="4" t="s">
        <v>34</v>
      </c>
      <c r="F4" s="4" t="s">
        <v>34</v>
      </c>
      <c r="G4" s="4" t="s">
        <v>345</v>
      </c>
      <c r="H4" s="2">
        <v>11.5</v>
      </c>
      <c r="I4" s="2">
        <v>10.4</v>
      </c>
      <c r="J4" s="4" t="s">
        <v>34</v>
      </c>
      <c r="K4" s="4" t="s">
        <v>34</v>
      </c>
      <c r="L4" s="2"/>
      <c r="M4" s="2"/>
      <c r="N4" s="4"/>
      <c r="O4" s="4"/>
    </row>
    <row r="5" spans="1:15" x14ac:dyDescent="0.2">
      <c r="A5" s="2">
        <v>4</v>
      </c>
      <c r="B5" s="2">
        <v>45.6</v>
      </c>
      <c r="C5" s="2">
        <v>46.8</v>
      </c>
      <c r="D5" s="2">
        <v>22.8</v>
      </c>
      <c r="E5" s="2">
        <v>20.3</v>
      </c>
      <c r="F5" s="4" t="s">
        <v>346</v>
      </c>
      <c r="G5" s="4" t="s">
        <v>347</v>
      </c>
      <c r="H5" s="2">
        <v>1.91</v>
      </c>
      <c r="I5" s="2">
        <v>2.0299999999999998</v>
      </c>
      <c r="J5" s="4" t="s">
        <v>348</v>
      </c>
      <c r="K5" s="4" t="s">
        <v>349</v>
      </c>
      <c r="L5" s="2"/>
      <c r="M5" s="2"/>
      <c r="N5" s="2"/>
      <c r="O5" s="2"/>
    </row>
    <row r="6" spans="1:15" x14ac:dyDescent="0.2">
      <c r="A6" s="2">
        <v>1.6</v>
      </c>
      <c r="B6" s="2">
        <v>18.8</v>
      </c>
      <c r="C6" s="2">
        <v>19.5</v>
      </c>
      <c r="D6" s="2">
        <v>8.59</v>
      </c>
      <c r="E6" s="2">
        <v>9.1</v>
      </c>
      <c r="F6" s="2">
        <v>23.2</v>
      </c>
      <c r="G6" s="2">
        <v>21.7</v>
      </c>
      <c r="H6" s="2">
        <v>1.4</v>
      </c>
      <c r="I6" s="2">
        <v>1.1100000000000001</v>
      </c>
      <c r="J6" s="2">
        <v>5.62</v>
      </c>
      <c r="K6" s="2">
        <v>5.28</v>
      </c>
      <c r="L6" s="2"/>
      <c r="M6" s="2"/>
      <c r="N6" s="2"/>
      <c r="O6" s="2"/>
    </row>
    <row r="7" spans="1:15" x14ac:dyDescent="0.2">
      <c r="A7" s="2">
        <v>0.64</v>
      </c>
      <c r="B7" s="2">
        <v>8.43</v>
      </c>
      <c r="C7" s="2">
        <v>8.6199999999999992</v>
      </c>
      <c r="D7" s="2">
        <v>3.43</v>
      </c>
      <c r="E7" s="2">
        <v>3.41</v>
      </c>
      <c r="F7" s="2">
        <v>7.96</v>
      </c>
      <c r="G7" s="2">
        <v>7.83</v>
      </c>
      <c r="H7" s="2">
        <v>0.72</v>
      </c>
      <c r="I7" s="2">
        <v>0.73</v>
      </c>
      <c r="J7" s="2">
        <v>2.06</v>
      </c>
      <c r="K7" s="2">
        <v>2.52</v>
      </c>
      <c r="L7" s="2"/>
      <c r="M7" s="2"/>
      <c r="N7" s="2"/>
      <c r="O7" s="2"/>
    </row>
    <row r="8" spans="1:15" x14ac:dyDescent="0.2">
      <c r="A8" s="2">
        <v>0.25600000000000001</v>
      </c>
      <c r="B8" s="2">
        <v>4.5199999999999996</v>
      </c>
      <c r="C8" s="2">
        <v>3.81</v>
      </c>
      <c r="D8" s="2">
        <v>1.29</v>
      </c>
      <c r="E8" s="2">
        <v>1.63</v>
      </c>
      <c r="F8" s="2">
        <v>3.16</v>
      </c>
      <c r="G8" s="2">
        <v>5.05</v>
      </c>
      <c r="H8" s="4" t="s">
        <v>350</v>
      </c>
      <c r="I8" s="4" t="s">
        <v>351</v>
      </c>
      <c r="J8" s="2">
        <v>1.63</v>
      </c>
      <c r="K8" s="2">
        <v>1.26</v>
      </c>
      <c r="L8" s="2"/>
      <c r="M8" s="2"/>
      <c r="N8" s="2"/>
      <c r="O8" s="2"/>
    </row>
    <row r="9" spans="1:15" x14ac:dyDescent="0.2">
      <c r="A9" s="2">
        <v>0.1024</v>
      </c>
      <c r="B9" s="2">
        <v>1.66</v>
      </c>
      <c r="C9" s="2">
        <v>1.35</v>
      </c>
      <c r="D9" s="2">
        <v>0.76</v>
      </c>
      <c r="E9" s="2">
        <v>0.47</v>
      </c>
      <c r="F9" s="2">
        <v>1.38</v>
      </c>
      <c r="G9" s="2">
        <v>1.0900000000000001</v>
      </c>
      <c r="H9" s="4" t="s">
        <v>159</v>
      </c>
      <c r="I9" s="4" t="s">
        <v>104</v>
      </c>
      <c r="J9" s="2">
        <v>0.62</v>
      </c>
      <c r="K9" s="2">
        <v>0.52</v>
      </c>
      <c r="L9" s="4"/>
      <c r="M9" s="4"/>
      <c r="N9" s="2"/>
      <c r="O9" s="2"/>
    </row>
    <row r="10" spans="1:15" x14ac:dyDescent="0.2">
      <c r="A10" s="2">
        <v>4.0960000000000003E-2</v>
      </c>
      <c r="B10" s="4" t="s">
        <v>169</v>
      </c>
      <c r="C10" s="4" t="s">
        <v>352</v>
      </c>
      <c r="D10" s="4" t="s">
        <v>159</v>
      </c>
      <c r="E10" s="4" t="s">
        <v>35</v>
      </c>
      <c r="F10" s="4" t="s">
        <v>353</v>
      </c>
      <c r="G10" s="4" t="s">
        <v>314</v>
      </c>
      <c r="H10" s="4" t="s">
        <v>100</v>
      </c>
      <c r="I10" s="4" t="s">
        <v>102</v>
      </c>
      <c r="J10" s="4" t="s">
        <v>165</v>
      </c>
      <c r="K10" s="4" t="s">
        <v>98</v>
      </c>
      <c r="L10" s="4"/>
      <c r="M10" s="4"/>
      <c r="N10" s="4"/>
      <c r="O10" s="4"/>
    </row>
    <row r="12" spans="1:15" x14ac:dyDescent="0.2">
      <c r="A12" s="1" t="s">
        <v>45</v>
      </c>
    </row>
    <row r="13" spans="1:15" x14ac:dyDescent="0.2">
      <c r="A13" s="11" t="s">
        <v>174</v>
      </c>
      <c r="B13" s="25" t="s">
        <v>53</v>
      </c>
      <c r="C13" s="25"/>
      <c r="D13" s="25" t="s">
        <v>22</v>
      </c>
      <c r="E13" s="25"/>
      <c r="F13" s="25" t="s">
        <v>17</v>
      </c>
      <c r="G13" s="25"/>
      <c r="H13" s="25" t="s">
        <v>4</v>
      </c>
      <c r="I13" s="25"/>
      <c r="J13" s="25" t="s">
        <v>14</v>
      </c>
      <c r="K13" s="25"/>
      <c r="L13" s="25"/>
      <c r="M13" s="25"/>
      <c r="N13" s="25"/>
      <c r="O13" s="25"/>
    </row>
    <row r="14" spans="1:15" x14ac:dyDescent="0.2">
      <c r="A14" s="2">
        <v>1.3979400086720399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2">
      <c r="A15" s="2">
        <v>1</v>
      </c>
      <c r="B15" s="2"/>
      <c r="C15" s="2"/>
      <c r="D15" s="2"/>
      <c r="E15" s="2"/>
      <c r="F15" s="2"/>
      <c r="G15" s="2"/>
      <c r="H15" s="2">
        <v>1.06069784035361</v>
      </c>
      <c r="I15" s="2">
        <v>1.01703333929878</v>
      </c>
      <c r="J15" s="2"/>
      <c r="K15" s="2"/>
      <c r="L15" s="2"/>
      <c r="M15" s="2"/>
      <c r="N15" s="2"/>
      <c r="O15" s="2"/>
    </row>
    <row r="16" spans="1:15" x14ac:dyDescent="0.2">
      <c r="A16" s="2">
        <v>0.60205999132796195</v>
      </c>
      <c r="B16" s="2">
        <v>1.6589648426644401</v>
      </c>
      <c r="C16" s="2">
        <v>1.67024585307412</v>
      </c>
      <c r="D16" s="2">
        <v>1.35793484700045</v>
      </c>
      <c r="E16" s="2">
        <v>1.3074960379132099</v>
      </c>
      <c r="F16" s="2"/>
      <c r="G16" s="2"/>
      <c r="H16" s="2">
        <v>0.28103336724772798</v>
      </c>
      <c r="I16" s="2">
        <v>0.30749603791321301</v>
      </c>
      <c r="J16" s="2"/>
      <c r="K16" s="2"/>
      <c r="L16" s="2"/>
      <c r="M16" s="2"/>
      <c r="N16" s="2"/>
      <c r="O16" s="2"/>
    </row>
    <row r="17" spans="1:15" x14ac:dyDescent="0.2">
      <c r="A17" s="2">
        <v>0.20411998265592499</v>
      </c>
      <c r="B17" s="2">
        <v>1.27415784926368</v>
      </c>
      <c r="C17" s="2">
        <v>1.2900346113625201</v>
      </c>
      <c r="D17" s="2">
        <v>0.93399316383124198</v>
      </c>
      <c r="E17" s="2">
        <v>0.95904139232109398</v>
      </c>
      <c r="F17" s="2">
        <v>1.3654879848909001</v>
      </c>
      <c r="G17" s="2">
        <v>1.33645973384853</v>
      </c>
      <c r="H17" s="2">
        <v>0.14612803567823801</v>
      </c>
      <c r="I17" s="2">
        <v>4.5322978786657503E-2</v>
      </c>
      <c r="J17" s="2">
        <v>0.74973631556906095</v>
      </c>
      <c r="K17" s="2">
        <v>0.72263392253381198</v>
      </c>
      <c r="L17" s="2"/>
      <c r="M17" s="2"/>
      <c r="N17" s="2"/>
      <c r="O17" s="2"/>
    </row>
    <row r="18" spans="1:15" x14ac:dyDescent="0.2">
      <c r="A18" s="2">
        <v>-0.19382002601611301</v>
      </c>
      <c r="B18" s="2">
        <v>0.92582757462474197</v>
      </c>
      <c r="C18" s="2">
        <v>0.935507265824713</v>
      </c>
      <c r="D18" s="2">
        <v>0.53529412004277099</v>
      </c>
      <c r="E18" s="2">
        <v>0.532754378992498</v>
      </c>
      <c r="F18" s="2">
        <v>0.90091306773766899</v>
      </c>
      <c r="G18" s="2">
        <v>0.893761762057943</v>
      </c>
      <c r="H18" s="2">
        <v>-0.14266750356873201</v>
      </c>
      <c r="I18" s="2">
        <v>-0.136677139879544</v>
      </c>
      <c r="J18" s="2">
        <v>0.31386722036915299</v>
      </c>
      <c r="K18" s="2">
        <v>0.40140054078154402</v>
      </c>
      <c r="L18" s="2"/>
      <c r="M18" s="2"/>
      <c r="N18" s="2"/>
      <c r="O18" s="2"/>
    </row>
    <row r="19" spans="1:15" x14ac:dyDescent="0.2">
      <c r="A19" s="2">
        <v>-0.59176003468814997</v>
      </c>
      <c r="B19" s="2">
        <v>0.65513843481138201</v>
      </c>
      <c r="C19" s="2">
        <v>0.58092497567561896</v>
      </c>
      <c r="D19" s="2">
        <v>0.11058971029924899</v>
      </c>
      <c r="E19" s="2">
        <v>0.21218760440395801</v>
      </c>
      <c r="F19" s="2">
        <v>0.499687082618404</v>
      </c>
      <c r="G19" s="2">
        <v>0.70329137811866105</v>
      </c>
      <c r="H19" s="2"/>
      <c r="I19" s="2"/>
      <c r="J19" s="2">
        <v>0.21218760440395801</v>
      </c>
      <c r="K19" s="2">
        <v>0.10037054511756301</v>
      </c>
      <c r="L19" s="2"/>
      <c r="M19" s="2"/>
      <c r="N19" s="2"/>
      <c r="O19" s="2"/>
    </row>
    <row r="20" spans="1:15" x14ac:dyDescent="0.2">
      <c r="A20" s="2">
        <v>-0.98970004336018802</v>
      </c>
      <c r="B20" s="2">
        <v>0.22010808804005499</v>
      </c>
      <c r="C20" s="2">
        <v>0.130333768495006</v>
      </c>
      <c r="D20" s="2">
        <v>-0.11918640771920901</v>
      </c>
      <c r="E20" s="2">
        <v>-0.32790214206428298</v>
      </c>
      <c r="F20" s="2">
        <v>0.139879086401236</v>
      </c>
      <c r="G20" s="2">
        <v>3.74264979406237E-2</v>
      </c>
      <c r="H20" s="2"/>
      <c r="I20" s="2"/>
      <c r="J20" s="2">
        <v>-0.207608310501746</v>
      </c>
      <c r="K20" s="2">
        <v>-0.28399665636520099</v>
      </c>
      <c r="L20" s="2"/>
      <c r="M20" s="2"/>
      <c r="N20" s="2"/>
      <c r="O20" s="2"/>
    </row>
    <row r="22" spans="1:15" x14ac:dyDescent="0.2">
      <c r="A22" s="1" t="s">
        <v>46</v>
      </c>
    </row>
    <row r="23" spans="1:15" x14ac:dyDescent="0.2">
      <c r="A23" s="11"/>
      <c r="B23" s="11" t="s">
        <v>53</v>
      </c>
      <c r="C23" s="11" t="s">
        <v>22</v>
      </c>
      <c r="D23" s="11" t="s">
        <v>17</v>
      </c>
      <c r="E23" s="11" t="s">
        <v>4</v>
      </c>
      <c r="F23" s="11" t="s">
        <v>14</v>
      </c>
      <c r="G23" s="11"/>
      <c r="H23" s="11"/>
    </row>
    <row r="24" spans="1:15" x14ac:dyDescent="0.2">
      <c r="A24" s="5" t="s">
        <v>47</v>
      </c>
      <c r="B24" s="2"/>
      <c r="C24" s="2"/>
      <c r="D24" s="2"/>
      <c r="E24" s="2"/>
      <c r="F24" s="2"/>
      <c r="G24" s="2"/>
      <c r="H24" s="2"/>
    </row>
    <row r="25" spans="1:15" x14ac:dyDescent="0.2">
      <c r="A25" s="5" t="s">
        <v>48</v>
      </c>
      <c r="B25" s="2">
        <v>0.91539999999999999</v>
      </c>
      <c r="C25" s="2">
        <v>0.97950000000000004</v>
      </c>
      <c r="D25" s="2">
        <v>1.026</v>
      </c>
      <c r="E25" s="2">
        <v>0.93840000000000001</v>
      </c>
      <c r="F25" s="2">
        <v>0.79090000000000005</v>
      </c>
      <c r="G25" s="2"/>
      <c r="H25" s="2"/>
    </row>
    <row r="26" spans="1:15" x14ac:dyDescent="0.2">
      <c r="A26" s="5" t="s">
        <v>49</v>
      </c>
      <c r="B26" s="2">
        <v>1.1120000000000001</v>
      </c>
      <c r="C26" s="2">
        <v>0.74009999999999998</v>
      </c>
      <c r="D26" s="2">
        <v>1.1379999999999999</v>
      </c>
      <c r="E26" s="2">
        <v>-5.595E-2</v>
      </c>
      <c r="F26" s="2">
        <v>0.56169999999999998</v>
      </c>
      <c r="G26" s="2"/>
      <c r="H26" s="2"/>
    </row>
    <row r="27" spans="1:15" x14ac:dyDescent="0.2">
      <c r="A27" s="5" t="s">
        <v>51</v>
      </c>
      <c r="B27" s="6">
        <f>(1-B26)/B25</f>
        <v>-0.12235088485907811</v>
      </c>
      <c r="C27" s="6">
        <f t="shared" ref="C27:F27" si="0">(1-C26)/C25</f>
        <v>0.26533945890760591</v>
      </c>
      <c r="D27" s="6">
        <f t="shared" si="0"/>
        <v>-0.1345029239766081</v>
      </c>
      <c r="E27" s="6">
        <f t="shared" si="0"/>
        <v>1.1252664109121908</v>
      </c>
      <c r="F27" s="6">
        <f t="shared" si="0"/>
        <v>0.55417878366418005</v>
      </c>
    </row>
    <row r="28" spans="1:15" x14ac:dyDescent="0.2">
      <c r="A28" s="5" t="s">
        <v>52</v>
      </c>
      <c r="B28" s="7">
        <f>10^B27</f>
        <v>0.75448240313984583</v>
      </c>
      <c r="C28" s="7">
        <f t="shared" ref="C28:F28" si="1">10^C27</f>
        <v>1.8422113721047433</v>
      </c>
      <c r="D28" s="7">
        <f t="shared" si="1"/>
        <v>0.73366377486000245</v>
      </c>
      <c r="E28" s="7">
        <f t="shared" si="1"/>
        <v>13.343397102302486</v>
      </c>
      <c r="F28" s="7">
        <f t="shared" si="1"/>
        <v>3.582438830762432</v>
      </c>
    </row>
    <row r="29" spans="1:15" x14ac:dyDescent="0.2">
      <c r="A29" s="5" t="s">
        <v>50</v>
      </c>
      <c r="B29" s="6">
        <f>B28/0.7545</f>
        <v>0.99997667745506413</v>
      </c>
      <c r="C29" s="6">
        <f t="shared" ref="C29:F29" si="2">C28/0.7545</f>
        <v>2.4416320372494944</v>
      </c>
      <c r="D29" s="6">
        <f t="shared" si="2"/>
        <v>0.97238406210735917</v>
      </c>
      <c r="E29" s="6">
        <f t="shared" si="2"/>
        <v>17.685085622667312</v>
      </c>
      <c r="F29" s="6">
        <f t="shared" si="2"/>
        <v>4.7480965285121703</v>
      </c>
    </row>
  </sheetData>
  <mergeCells count="14">
    <mergeCell ref="B2:C2"/>
    <mergeCell ref="N2:O2"/>
    <mergeCell ref="L2:M2"/>
    <mergeCell ref="J2:K2"/>
    <mergeCell ref="H2:I2"/>
    <mergeCell ref="F2:G2"/>
    <mergeCell ref="D2:E2"/>
    <mergeCell ref="B13:C13"/>
    <mergeCell ref="N13:O13"/>
    <mergeCell ref="L13:M13"/>
    <mergeCell ref="J13:K13"/>
    <mergeCell ref="H13:I13"/>
    <mergeCell ref="F13:G13"/>
    <mergeCell ref="D13:E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"/>
  <sheetViews>
    <sheetView workbookViewId="0">
      <selection activeCell="F27" sqref="C20:F27"/>
    </sheetView>
  </sheetViews>
  <sheetFormatPr baseColWidth="10" defaultRowHeight="16" x14ac:dyDescent="0.2"/>
  <cols>
    <col min="4" max="4" width="12.6640625" bestFit="1" customWidth="1"/>
    <col min="5" max="5" width="12.83203125" bestFit="1" customWidth="1"/>
    <col min="6" max="8" width="12.6640625" bestFit="1" customWidth="1"/>
    <col min="9" max="9" width="12.5" bestFit="1" customWidth="1"/>
    <col min="10" max="10" width="12.6640625" bestFit="1" customWidth="1"/>
  </cols>
  <sheetData>
    <row r="1" spans="1:19" x14ac:dyDescent="0.2">
      <c r="A1" s="1" t="s">
        <v>20</v>
      </c>
    </row>
    <row r="2" spans="1:19" x14ac:dyDescent="0.2">
      <c r="A2" s="11" t="s">
        <v>174</v>
      </c>
      <c r="B2" s="25" t="s">
        <v>53</v>
      </c>
      <c r="C2" s="25"/>
      <c r="D2" s="25" t="s">
        <v>22</v>
      </c>
      <c r="E2" s="25"/>
      <c r="F2" s="25" t="s">
        <v>354</v>
      </c>
      <c r="G2" s="25"/>
      <c r="H2" s="25" t="s">
        <v>355</v>
      </c>
      <c r="I2" s="25"/>
      <c r="J2" s="25" t="s">
        <v>356</v>
      </c>
      <c r="K2" s="25"/>
      <c r="L2" s="25"/>
      <c r="M2" s="25"/>
      <c r="N2" s="25"/>
      <c r="O2" s="25"/>
      <c r="P2" s="25"/>
      <c r="Q2" s="25"/>
      <c r="R2" s="25"/>
      <c r="S2" s="25"/>
    </row>
    <row r="3" spans="1:19" x14ac:dyDescent="0.2">
      <c r="A3" s="2">
        <v>12.5</v>
      </c>
      <c r="B3" s="4" t="s">
        <v>357</v>
      </c>
      <c r="C3" s="4" t="s">
        <v>358</v>
      </c>
      <c r="D3" s="2">
        <v>37.700000000000003</v>
      </c>
      <c r="E3" s="2">
        <v>38.1</v>
      </c>
      <c r="F3" s="2">
        <v>4.37</v>
      </c>
      <c r="G3" s="2">
        <v>3.97</v>
      </c>
      <c r="H3" s="2">
        <v>11.7</v>
      </c>
      <c r="I3" s="2">
        <v>9.09</v>
      </c>
      <c r="J3" s="2">
        <v>40.299999999999997</v>
      </c>
      <c r="K3" s="2">
        <v>32.9</v>
      </c>
      <c r="L3" s="2"/>
      <c r="M3" s="2"/>
      <c r="N3" s="2"/>
      <c r="O3" s="2"/>
      <c r="P3" s="2"/>
      <c r="Q3" s="2"/>
      <c r="R3" s="2"/>
      <c r="S3" s="2"/>
    </row>
    <row r="4" spans="1:19" x14ac:dyDescent="0.2">
      <c r="A4" s="2">
        <v>5</v>
      </c>
      <c r="B4" s="2">
        <v>33.799999999999997</v>
      </c>
      <c r="C4" s="4" t="s">
        <v>34</v>
      </c>
      <c r="D4" s="2">
        <v>15.4</v>
      </c>
      <c r="E4" s="2">
        <v>13.4</v>
      </c>
      <c r="F4" s="2">
        <v>0.74</v>
      </c>
      <c r="G4" s="2">
        <v>0.97</v>
      </c>
      <c r="H4" s="2">
        <v>3.34</v>
      </c>
      <c r="I4" s="2">
        <v>1.68</v>
      </c>
      <c r="J4" s="2">
        <v>13.9</v>
      </c>
      <c r="K4" s="2">
        <v>18.3</v>
      </c>
      <c r="L4" s="2"/>
      <c r="M4" s="2"/>
      <c r="N4" s="2"/>
      <c r="O4" s="2"/>
      <c r="P4" s="2"/>
      <c r="Q4" s="2"/>
      <c r="R4" s="2"/>
      <c r="S4" s="2"/>
    </row>
    <row r="5" spans="1:19" x14ac:dyDescent="0.2">
      <c r="A5" s="2">
        <v>2</v>
      </c>
      <c r="B5" s="2">
        <v>19.260000000000002</v>
      </c>
      <c r="C5" s="2">
        <v>9.6300000000000008</v>
      </c>
      <c r="D5" s="2">
        <v>3.62</v>
      </c>
      <c r="E5" s="2">
        <v>4.51</v>
      </c>
      <c r="F5" s="2">
        <v>0.37</v>
      </c>
      <c r="G5" s="2">
        <v>0.52</v>
      </c>
      <c r="H5" s="2">
        <v>0.83</v>
      </c>
      <c r="I5" s="2">
        <v>1.21</v>
      </c>
      <c r="J5" s="2">
        <v>3.27</v>
      </c>
      <c r="K5" s="2">
        <v>3.4</v>
      </c>
      <c r="L5" s="2"/>
      <c r="M5" s="2"/>
      <c r="N5" s="2"/>
      <c r="O5" s="2"/>
      <c r="P5" s="2"/>
      <c r="Q5" s="2"/>
      <c r="R5" s="2"/>
      <c r="S5" s="2"/>
    </row>
    <row r="6" spans="1:19" x14ac:dyDescent="0.2">
      <c r="A6" s="2">
        <v>0.8</v>
      </c>
      <c r="B6" s="2">
        <v>12.49</v>
      </c>
      <c r="C6" s="2">
        <v>8.34</v>
      </c>
      <c r="D6" s="2">
        <v>0.92</v>
      </c>
      <c r="E6" s="2">
        <v>1.06</v>
      </c>
      <c r="F6" s="4" t="s">
        <v>161</v>
      </c>
      <c r="G6" s="4" t="s">
        <v>101</v>
      </c>
      <c r="H6" s="4" t="s">
        <v>35</v>
      </c>
      <c r="I6" s="4" t="s">
        <v>99</v>
      </c>
      <c r="J6" s="2">
        <v>1.07</v>
      </c>
      <c r="K6" s="2">
        <v>1.87</v>
      </c>
      <c r="L6" s="4"/>
      <c r="M6" s="4"/>
      <c r="N6" s="2"/>
      <c r="O6" s="2"/>
      <c r="P6" s="4"/>
      <c r="Q6" s="4"/>
      <c r="R6" s="4"/>
      <c r="S6" s="4"/>
    </row>
    <row r="7" spans="1:19" x14ac:dyDescent="0.2">
      <c r="A7" s="2">
        <v>0.32</v>
      </c>
      <c r="B7" s="2">
        <v>4.0199999999999996</v>
      </c>
      <c r="C7" s="2">
        <v>2.76</v>
      </c>
      <c r="D7" s="2">
        <v>0.66</v>
      </c>
      <c r="E7" s="2">
        <v>0.49</v>
      </c>
      <c r="F7" s="4" t="s">
        <v>152</v>
      </c>
      <c r="G7" s="4" t="s">
        <v>97</v>
      </c>
      <c r="H7" s="4" t="s">
        <v>105</v>
      </c>
      <c r="I7" s="4" t="s">
        <v>30</v>
      </c>
      <c r="J7" s="2">
        <v>0.62</v>
      </c>
      <c r="K7" s="2">
        <v>0.71</v>
      </c>
      <c r="L7" s="4"/>
      <c r="M7" s="4"/>
      <c r="N7" s="4"/>
      <c r="O7" s="4"/>
      <c r="P7" s="4"/>
      <c r="Q7" s="4"/>
      <c r="R7" s="4"/>
      <c r="S7" s="4"/>
    </row>
    <row r="8" spans="1:19" x14ac:dyDescent="0.2">
      <c r="A8" s="2">
        <v>0.128</v>
      </c>
      <c r="B8" s="4" t="s">
        <v>162</v>
      </c>
      <c r="C8" s="4" t="s">
        <v>141</v>
      </c>
      <c r="D8" s="4" t="s">
        <v>160</v>
      </c>
      <c r="E8" s="4" t="s">
        <v>152</v>
      </c>
      <c r="F8" s="4" t="s">
        <v>229</v>
      </c>
      <c r="G8" s="4" t="s">
        <v>186</v>
      </c>
      <c r="H8" s="4" t="s">
        <v>102</v>
      </c>
      <c r="I8" s="4" t="s">
        <v>37</v>
      </c>
      <c r="J8" s="4" t="s">
        <v>43</v>
      </c>
      <c r="K8" s="4" t="s">
        <v>167</v>
      </c>
      <c r="L8" s="4"/>
      <c r="M8" s="4"/>
      <c r="N8" s="4"/>
      <c r="O8" s="4"/>
      <c r="P8" s="4"/>
      <c r="Q8" s="4"/>
      <c r="R8" s="4"/>
      <c r="S8" s="4"/>
    </row>
    <row r="9" spans="1:19" x14ac:dyDescent="0.2">
      <c r="A9" s="2">
        <v>5.1200000000000002E-2</v>
      </c>
      <c r="B9" s="4" t="s">
        <v>165</v>
      </c>
      <c r="C9" s="4" t="s">
        <v>152</v>
      </c>
      <c r="D9" s="4" t="s">
        <v>360</v>
      </c>
      <c r="E9" s="4" t="s">
        <v>162</v>
      </c>
      <c r="F9" s="4" t="s">
        <v>359</v>
      </c>
      <c r="G9" s="4" t="s">
        <v>359</v>
      </c>
      <c r="H9" s="4" t="s">
        <v>170</v>
      </c>
      <c r="I9" s="4" t="s">
        <v>204</v>
      </c>
      <c r="J9" s="4" t="s">
        <v>32</v>
      </c>
      <c r="K9" s="4" t="s">
        <v>102</v>
      </c>
      <c r="L9" s="4"/>
      <c r="M9" s="4"/>
      <c r="N9" s="4"/>
      <c r="O9" s="4"/>
      <c r="P9" s="4"/>
      <c r="Q9" s="4"/>
      <c r="R9" s="4"/>
      <c r="S9" s="4"/>
    </row>
    <row r="10" spans="1:19" x14ac:dyDescent="0.2">
      <c r="A10" s="2">
        <v>2.0480000000000002E-2</v>
      </c>
      <c r="B10" s="4" t="s">
        <v>107</v>
      </c>
      <c r="C10" s="4" t="s">
        <v>34</v>
      </c>
      <c r="D10" s="4" t="s">
        <v>37</v>
      </c>
      <c r="E10" s="4" t="s">
        <v>102</v>
      </c>
      <c r="F10" s="4" t="s">
        <v>361</v>
      </c>
      <c r="G10" s="4" t="s">
        <v>34</v>
      </c>
      <c r="H10" s="4" t="s">
        <v>170</v>
      </c>
      <c r="I10" s="4" t="s">
        <v>42</v>
      </c>
      <c r="J10" s="4" t="s">
        <v>29</v>
      </c>
      <c r="K10" s="4" t="s">
        <v>30</v>
      </c>
      <c r="L10" s="4"/>
      <c r="M10" s="4"/>
      <c r="N10" s="4"/>
      <c r="O10" s="4"/>
      <c r="P10" s="4"/>
      <c r="Q10" s="4"/>
      <c r="R10" s="4"/>
      <c r="S10" s="4"/>
    </row>
    <row r="12" spans="1:19" x14ac:dyDescent="0.2">
      <c r="A12" s="1" t="s">
        <v>45</v>
      </c>
    </row>
    <row r="13" spans="1:19" x14ac:dyDescent="0.2">
      <c r="A13" s="11" t="s">
        <v>174</v>
      </c>
      <c r="B13" s="25" t="s">
        <v>53</v>
      </c>
      <c r="C13" s="25"/>
      <c r="D13" s="25" t="s">
        <v>22</v>
      </c>
      <c r="E13" s="25"/>
      <c r="F13" s="25" t="s">
        <v>354</v>
      </c>
      <c r="G13" s="25"/>
      <c r="H13" s="25" t="s">
        <v>355</v>
      </c>
      <c r="I13" s="25"/>
      <c r="J13" s="25" t="s">
        <v>356</v>
      </c>
      <c r="K13" s="25"/>
      <c r="L13" s="25"/>
      <c r="M13" s="25"/>
      <c r="N13" s="25"/>
      <c r="O13" s="25"/>
      <c r="P13" s="25"/>
      <c r="Q13" s="25"/>
      <c r="R13" s="25"/>
      <c r="S13" s="25"/>
    </row>
    <row r="14" spans="1:19" x14ac:dyDescent="0.2">
      <c r="A14" s="2">
        <v>1.09691001300806</v>
      </c>
      <c r="B14" s="2"/>
      <c r="C14" s="2"/>
      <c r="D14" s="2">
        <v>1.5763413502057899</v>
      </c>
      <c r="E14" s="2">
        <v>1.5809249756756201</v>
      </c>
      <c r="F14" s="2">
        <v>0.64048143697042204</v>
      </c>
      <c r="G14" s="2">
        <v>0.59879050676311496</v>
      </c>
      <c r="H14" s="2">
        <v>1.0681858617461599</v>
      </c>
      <c r="I14" s="2">
        <v>0.95856388322196695</v>
      </c>
      <c r="J14" s="2">
        <v>1.60530504614111</v>
      </c>
      <c r="K14" s="2">
        <v>1.51719589794997</v>
      </c>
      <c r="L14" s="2"/>
      <c r="M14" s="2"/>
      <c r="N14" s="2"/>
      <c r="O14" s="2"/>
      <c r="P14" s="2"/>
      <c r="Q14" s="2"/>
      <c r="R14" s="2"/>
      <c r="S14" s="2"/>
    </row>
    <row r="15" spans="1:19" x14ac:dyDescent="0.2">
      <c r="A15" s="2">
        <v>0.69897000433601897</v>
      </c>
      <c r="B15" s="2">
        <v>1.52891670027765</v>
      </c>
      <c r="C15" s="2"/>
      <c r="D15" s="2">
        <v>1.18752072083646</v>
      </c>
      <c r="E15" s="2">
        <v>1.1271047983648099</v>
      </c>
      <c r="F15" s="2">
        <v>-0.13076828026902401</v>
      </c>
      <c r="G15" s="2">
        <v>-1.32282657337552E-2</v>
      </c>
      <c r="H15" s="2">
        <v>0.523746466811564</v>
      </c>
      <c r="I15" s="2">
        <v>0.22530928172586301</v>
      </c>
      <c r="J15" s="2">
        <v>1.1430148002541001</v>
      </c>
      <c r="K15" s="2">
        <v>1.26245108973043</v>
      </c>
      <c r="L15" s="2"/>
      <c r="M15" s="2"/>
      <c r="N15" s="2"/>
      <c r="O15" s="2"/>
      <c r="P15" s="2"/>
      <c r="Q15" s="2"/>
      <c r="R15" s="2"/>
      <c r="S15" s="2"/>
    </row>
    <row r="16" spans="1:19" x14ac:dyDescent="0.2">
      <c r="A16" s="2">
        <v>0.30102999566398098</v>
      </c>
      <c r="B16" s="2">
        <v>1.28465628278852</v>
      </c>
      <c r="C16" s="2">
        <v>0.98362628712453504</v>
      </c>
      <c r="D16" s="2">
        <v>0.55870857053316603</v>
      </c>
      <c r="E16" s="2">
        <v>0.65417654187796004</v>
      </c>
      <c r="F16" s="2">
        <v>-0.43179827593300502</v>
      </c>
      <c r="G16" s="2">
        <v>-0.28399665636520099</v>
      </c>
      <c r="H16" s="2">
        <v>-8.0921907623926106E-2</v>
      </c>
      <c r="I16" s="2">
        <v>8.2785370316450099E-2</v>
      </c>
      <c r="J16" s="2">
        <v>0.51454775266028596</v>
      </c>
      <c r="K16" s="2">
        <v>0.53147891704225503</v>
      </c>
      <c r="L16" s="2"/>
      <c r="M16" s="2"/>
      <c r="N16" s="2"/>
      <c r="O16" s="2"/>
      <c r="P16" s="2"/>
      <c r="Q16" s="2"/>
      <c r="R16" s="2"/>
      <c r="S16" s="2"/>
    </row>
    <row r="17" spans="1:23" x14ac:dyDescent="0.2">
      <c r="A17" s="2">
        <v>-9.6910013008056406E-2</v>
      </c>
      <c r="B17" s="2">
        <v>1.0965624383741399</v>
      </c>
      <c r="C17" s="2">
        <v>0.92116605063773904</v>
      </c>
      <c r="D17" s="2">
        <v>-3.6212172654444701E-2</v>
      </c>
      <c r="E17" s="2">
        <v>2.53058652647703E-2</v>
      </c>
      <c r="F17" s="2"/>
      <c r="G17" s="2"/>
      <c r="H17" s="2"/>
      <c r="I17" s="2"/>
      <c r="J17" s="2">
        <v>2.9383777685209701E-2</v>
      </c>
      <c r="K17" s="2">
        <v>0.27184160653649903</v>
      </c>
      <c r="L17" s="2"/>
      <c r="M17" s="2"/>
      <c r="N17" s="2"/>
      <c r="O17" s="2"/>
      <c r="P17" s="2"/>
      <c r="Q17" s="2"/>
      <c r="R17" s="2"/>
      <c r="S17" s="2"/>
    </row>
    <row r="18" spans="1:23" x14ac:dyDescent="0.2">
      <c r="A18" s="2">
        <v>-0.49485002168009401</v>
      </c>
      <c r="B18" s="2">
        <v>0.60422605308446997</v>
      </c>
      <c r="C18" s="2">
        <v>0.44090908206521801</v>
      </c>
      <c r="D18" s="2">
        <v>-0.180456064458131</v>
      </c>
      <c r="E18" s="2">
        <v>-0.30980391997148599</v>
      </c>
      <c r="F18" s="2"/>
      <c r="G18" s="2"/>
      <c r="H18" s="2"/>
      <c r="I18" s="2"/>
      <c r="J18" s="2">
        <v>-0.207608310501746</v>
      </c>
      <c r="K18" s="2">
        <v>-0.14874165128092501</v>
      </c>
      <c r="L18" s="2"/>
      <c r="M18" s="2"/>
      <c r="N18" s="2"/>
      <c r="O18" s="2"/>
      <c r="P18" s="2"/>
      <c r="Q18" s="2"/>
      <c r="R18" s="2"/>
      <c r="S18" s="2"/>
    </row>
    <row r="19" spans="1:23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3" x14ac:dyDescent="0.2">
      <c r="A20" s="20" t="s">
        <v>46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x14ac:dyDescent="0.2">
      <c r="A21" s="11"/>
      <c r="B21" s="11" t="s">
        <v>53</v>
      </c>
      <c r="C21" s="11" t="s">
        <v>22</v>
      </c>
      <c r="D21" s="11" t="s">
        <v>354</v>
      </c>
      <c r="E21" s="11" t="s">
        <v>355</v>
      </c>
      <c r="F21" s="11" t="s">
        <v>356</v>
      </c>
      <c r="G21" s="11"/>
      <c r="H21" s="11"/>
      <c r="I21" s="11"/>
      <c r="J21" s="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3" x14ac:dyDescent="0.2">
      <c r="A22" s="5" t="s">
        <v>47</v>
      </c>
      <c r="B22" s="2"/>
      <c r="C22" s="2"/>
      <c r="D22" s="2"/>
      <c r="E22" s="2"/>
      <c r="F22" s="2"/>
      <c r="G22" s="2"/>
      <c r="H22" s="2"/>
      <c r="I22" s="2"/>
      <c r="J22" s="2"/>
    </row>
    <row r="23" spans="1:23" x14ac:dyDescent="0.2">
      <c r="A23" s="5" t="s">
        <v>48</v>
      </c>
      <c r="B23" s="2">
        <v>0.78510000000000002</v>
      </c>
      <c r="C23" s="2">
        <v>1.2090000000000001</v>
      </c>
      <c r="D23" s="2">
        <v>1.228</v>
      </c>
      <c r="E23" s="2">
        <v>1.272</v>
      </c>
      <c r="F23" s="2">
        <v>1.139</v>
      </c>
      <c r="G23" s="2"/>
      <c r="H23" s="2"/>
      <c r="I23" s="2"/>
      <c r="J23" s="2"/>
    </row>
    <row r="24" spans="1:23" x14ac:dyDescent="0.2">
      <c r="A24" s="5" t="s">
        <v>49</v>
      </c>
      <c r="B24" s="2">
        <v>0.96679999999999999</v>
      </c>
      <c r="C24" s="2">
        <v>0.2545</v>
      </c>
      <c r="D24" s="2">
        <v>-0.79530000000000001</v>
      </c>
      <c r="E24" s="2">
        <v>-0.42620000000000002</v>
      </c>
      <c r="F24" s="2">
        <v>0.30909999999999999</v>
      </c>
      <c r="G24" s="2"/>
      <c r="H24" s="2"/>
      <c r="I24" s="2"/>
      <c r="J24" s="2"/>
    </row>
    <row r="25" spans="1:23" x14ac:dyDescent="0.2">
      <c r="A25" s="5" t="s">
        <v>51</v>
      </c>
      <c r="B25" s="6">
        <f>(1-B24)/B23</f>
        <v>4.2287606674309017E-2</v>
      </c>
      <c r="C25" s="6">
        <f t="shared" ref="C25:F25" si="0">(1-C24)/C23</f>
        <v>0.61662531017369726</v>
      </c>
      <c r="D25" s="6">
        <f t="shared" si="0"/>
        <v>1.461970684039088</v>
      </c>
      <c r="E25" s="6">
        <f t="shared" si="0"/>
        <v>1.1212264150943396</v>
      </c>
      <c r="F25" s="6">
        <f t="shared" si="0"/>
        <v>0.60658472344161551</v>
      </c>
      <c r="G25" s="6"/>
      <c r="H25" s="6"/>
      <c r="I25" s="6"/>
      <c r="J25" s="6"/>
    </row>
    <row r="26" spans="1:23" x14ac:dyDescent="0.2">
      <c r="A26" s="5" t="s">
        <v>52</v>
      </c>
      <c r="B26" s="7">
        <f>10^B25</f>
        <v>1.1022690332560066</v>
      </c>
      <c r="C26" s="7">
        <f t="shared" ref="C26:F26" si="1">10^C25</f>
        <v>4.1364264847925876</v>
      </c>
      <c r="D26" s="7">
        <f t="shared" si="1"/>
        <v>28.971480163823408</v>
      </c>
      <c r="E26" s="7">
        <f t="shared" si="1"/>
        <v>13.2198465807258</v>
      </c>
      <c r="F26" s="7">
        <f t="shared" si="1"/>
        <v>4.0418921724107069</v>
      </c>
      <c r="G26" s="7"/>
      <c r="H26" s="7"/>
      <c r="I26" s="7"/>
      <c r="J26" s="7"/>
    </row>
    <row r="27" spans="1:23" x14ac:dyDescent="0.2">
      <c r="A27" s="5" t="s">
        <v>50</v>
      </c>
      <c r="B27" s="6">
        <f>B26/1.1023</f>
        <v>0.9999719071541382</v>
      </c>
      <c r="C27" s="6">
        <f t="shared" ref="C27:F27" si="2">C26/1.1023</f>
        <v>3.7525414903316587</v>
      </c>
      <c r="D27" s="6">
        <f t="shared" si="2"/>
        <v>26.282754389751798</v>
      </c>
      <c r="E27" s="6">
        <f t="shared" si="2"/>
        <v>11.99296614417654</v>
      </c>
      <c r="F27" s="6">
        <f t="shared" si="2"/>
        <v>3.666780524730751</v>
      </c>
      <c r="G27" s="6"/>
      <c r="H27" s="6"/>
      <c r="I27" s="6"/>
      <c r="J27" s="6"/>
    </row>
  </sheetData>
  <mergeCells count="18">
    <mergeCell ref="H2:I2"/>
    <mergeCell ref="F2:G2"/>
    <mergeCell ref="D13:E13"/>
    <mergeCell ref="D2:E2"/>
    <mergeCell ref="B13:C13"/>
    <mergeCell ref="R13:S13"/>
    <mergeCell ref="P13:Q13"/>
    <mergeCell ref="N13:O13"/>
    <mergeCell ref="L13:M13"/>
    <mergeCell ref="J13:K13"/>
    <mergeCell ref="H13:I13"/>
    <mergeCell ref="F13:G13"/>
    <mergeCell ref="B2:C2"/>
    <mergeCell ref="R2:S2"/>
    <mergeCell ref="P2:Q2"/>
    <mergeCell ref="N2:O2"/>
    <mergeCell ref="L2:M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Summary</vt:lpstr>
      <vt:lpstr>5-24-19</vt:lpstr>
      <vt:lpstr>5-25-19</vt:lpstr>
      <vt:lpstr>6-7-19</vt:lpstr>
      <vt:lpstr>7-9-19</vt:lpstr>
      <vt:lpstr>7-12-19</vt:lpstr>
      <vt:lpstr>7-13-19</vt:lpstr>
      <vt:lpstr>8-30-19</vt:lpstr>
      <vt:lpstr>9-13-19</vt:lpstr>
      <vt:lpstr>12-27-19</vt:lpstr>
      <vt:lpstr>12-28-19</vt:lpstr>
      <vt:lpstr>12-31-19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2020-07-09T00:58:53Z</dcterms:created>
  <dcterms:modified xsi:type="dcterms:W3CDTF">2020-07-30T22:10:46Z</dcterms:modified>
</cp:coreProperties>
</file>