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908"/>
  <workbookPr/>
  <mc:AlternateContent xmlns:mc="http://schemas.openxmlformats.org/markup-compatibility/2006">
    <mc:Choice Requires="x15">
      <x15ac:absPath xmlns:x15ac="http://schemas.microsoft.com/office/spreadsheetml/2010/11/ac" url="/Users/jeannette/Dropbox/Tenthorey2020/eLife_submission2/Source data/"/>
    </mc:Choice>
  </mc:AlternateContent>
  <bookViews>
    <workbookView xWindow="1000" yWindow="460" windowWidth="27800" windowHeight="17540" tabRatio="500"/>
  </bookViews>
  <sheets>
    <sheet name="Summary" sheetId="1" r:id="rId1"/>
    <sheet name="12-27-19" sheetId="3" r:id="rId2"/>
    <sheet name="12-28-19" sheetId="5" r:id="rId3"/>
    <sheet name="12-31-19" sheetId="4" r:id="rId4"/>
    <sheet name="3-16-20" sheetId="2" r:id="rId5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5" i="1" l="1"/>
  <c r="F15" i="1"/>
  <c r="G15" i="1"/>
  <c r="H15" i="1"/>
  <c r="I15" i="1"/>
  <c r="J15" i="1"/>
  <c r="K15" i="1"/>
  <c r="L15" i="1"/>
  <c r="C15" i="1"/>
  <c r="D15" i="1"/>
  <c r="B15" i="1"/>
  <c r="B30" i="4"/>
  <c r="C28" i="4"/>
  <c r="D28" i="4"/>
  <c r="E28" i="4"/>
  <c r="F28" i="4"/>
  <c r="G28" i="4"/>
  <c r="H28" i="4"/>
  <c r="I28" i="4"/>
  <c r="C29" i="4"/>
  <c r="D29" i="4"/>
  <c r="E29" i="4"/>
  <c r="F29" i="4"/>
  <c r="G29" i="4"/>
  <c r="H29" i="4"/>
  <c r="I29" i="4"/>
  <c r="C30" i="4"/>
  <c r="D30" i="4"/>
  <c r="E30" i="4"/>
  <c r="F30" i="4"/>
  <c r="G30" i="4"/>
  <c r="H30" i="4"/>
  <c r="I30" i="4"/>
  <c r="C28" i="5"/>
  <c r="D28" i="5"/>
  <c r="E28" i="5"/>
  <c r="F28" i="5"/>
  <c r="G28" i="5"/>
  <c r="H28" i="5"/>
  <c r="C29" i="5"/>
  <c r="D29" i="5"/>
  <c r="E29" i="5"/>
  <c r="F29" i="5"/>
  <c r="G29" i="5"/>
  <c r="H29" i="5"/>
  <c r="C30" i="5"/>
  <c r="D30" i="5"/>
  <c r="E30" i="5"/>
  <c r="F30" i="5"/>
  <c r="G30" i="5"/>
  <c r="H30" i="5"/>
  <c r="B28" i="5"/>
  <c r="B29" i="5"/>
  <c r="B30" i="5"/>
  <c r="C26" i="3"/>
  <c r="D26" i="3"/>
  <c r="E26" i="3"/>
  <c r="F26" i="3"/>
  <c r="G26" i="3"/>
  <c r="H26" i="3"/>
  <c r="I26" i="3"/>
  <c r="C27" i="3"/>
  <c r="D27" i="3"/>
  <c r="E27" i="3"/>
  <c r="F27" i="3"/>
  <c r="G27" i="3"/>
  <c r="H27" i="3"/>
  <c r="I27" i="3"/>
  <c r="C28" i="3"/>
  <c r="D28" i="3"/>
  <c r="E28" i="3"/>
  <c r="F28" i="3"/>
  <c r="G28" i="3"/>
  <c r="H28" i="3"/>
  <c r="I28" i="3"/>
  <c r="B26" i="3"/>
  <c r="B27" i="3"/>
  <c r="B28" i="3"/>
  <c r="B28" i="4"/>
  <c r="B29" i="4"/>
  <c r="C27" i="2"/>
  <c r="C28" i="2"/>
  <c r="C29" i="2"/>
  <c r="B27" i="2"/>
  <c r="B28" i="2"/>
  <c r="B29" i="2"/>
</calcChain>
</file>

<file path=xl/sharedStrings.xml><?xml version="1.0" encoding="utf-8"?>
<sst xmlns="http://schemas.openxmlformats.org/spreadsheetml/2006/main" count="339" uniqueCount="171">
  <si>
    <t>WT</t>
  </si>
  <si>
    <t>R332P</t>
  </si>
  <si>
    <t>R335A</t>
  </si>
  <si>
    <t>R332P/R335A</t>
  </si>
  <si>
    <t>R335E</t>
  </si>
  <si>
    <t>R332P/R335E</t>
  </si>
  <si>
    <t>Q337D</t>
  </si>
  <si>
    <t>R332P/Q337D</t>
  </si>
  <si>
    <t>Q337N</t>
  </si>
  <si>
    <t>R332P/Q337N</t>
  </si>
  <si>
    <t>Empty vector</t>
  </si>
  <si>
    <t>Date</t>
  </si>
  <si>
    <t>Human TRIM5 Variant</t>
  </si>
  <si>
    <t>HIV-1 fold restriction</t>
  </si>
  <si>
    <t>Raw data</t>
  </si>
  <si>
    <t>Viral dose (uL)</t>
  </si>
  <si>
    <t>Empty</t>
  </si>
  <si>
    <t>R332P + R335E</t>
  </si>
  <si>
    <t>86.1*</t>
  </si>
  <si>
    <t>99.5*</t>
  </si>
  <si>
    <t>98.2*</t>
  </si>
  <si>
    <t>99.1*</t>
  </si>
  <si>
    <t>92.5*</t>
  </si>
  <si>
    <t>81.3*</t>
  </si>
  <si>
    <t>76.5*</t>
  </si>
  <si>
    <t>55.8*</t>
  </si>
  <si>
    <t>42*</t>
  </si>
  <si>
    <t>7.73*</t>
  </si>
  <si>
    <t>Log-transformed data</t>
  </si>
  <si>
    <t>Linear regression</t>
  </si>
  <si>
    <t>Best-fit values</t>
  </si>
  <si>
    <t>Slope</t>
  </si>
  <si>
    <t>Y-intercept</t>
  </si>
  <si>
    <t>log(x) for log(y) = 1</t>
  </si>
  <si>
    <t>x when y = 10</t>
  </si>
  <si>
    <t>fold inhibition</t>
  </si>
  <si>
    <t>Human</t>
  </si>
  <si>
    <t>96*</t>
  </si>
  <si>
    <t>R332P + R335A</t>
  </si>
  <si>
    <t>R332P + Q337D</t>
  </si>
  <si>
    <t>R332P + Q337N</t>
  </si>
  <si>
    <t>95.3*</t>
  </si>
  <si>
    <t>96.7*</t>
  </si>
  <si>
    <t>90.9*</t>
  </si>
  <si>
    <t>97.4*</t>
  </si>
  <si>
    <t>69.9*</t>
  </si>
  <si>
    <t>96.3*</t>
  </si>
  <si>
    <t>77.8*</t>
  </si>
  <si>
    <t>98*</t>
  </si>
  <si>
    <t>92.9*</t>
  </si>
  <si>
    <t>89.8*</t>
  </si>
  <si>
    <t>88.5*</t>
  </si>
  <si>
    <t>90.3*</t>
  </si>
  <si>
    <t>75.1*</t>
  </si>
  <si>
    <t>76.2*</t>
  </si>
  <si>
    <t>94.1*</t>
  </si>
  <si>
    <t>72.2*</t>
  </si>
  <si>
    <t>0*</t>
  </si>
  <si>
    <t>85.5*</t>
  </si>
  <si>
    <t>78.9*</t>
  </si>
  <si>
    <t>81.2*</t>
  </si>
  <si>
    <t>57.6*</t>
  </si>
  <si>
    <t>54.7*</t>
  </si>
  <si>
    <t>65.4*</t>
  </si>
  <si>
    <t>65.8*</t>
  </si>
  <si>
    <t>71.9*</t>
  </si>
  <si>
    <t>61.3*</t>
  </si>
  <si>
    <t>58.5*</t>
  </si>
  <si>
    <t>80.3*</t>
  </si>
  <si>
    <t>74.5*</t>
  </si>
  <si>
    <t>64.1*</t>
  </si>
  <si>
    <t>54.3*</t>
  </si>
  <si>
    <t>59.5*</t>
  </si>
  <si>
    <t>0.73*</t>
  </si>
  <si>
    <t>0.59*</t>
  </si>
  <si>
    <t>1.47*</t>
  </si>
  <si>
    <t>58.2*</t>
  </si>
  <si>
    <t>97.1*</t>
  </si>
  <si>
    <t>85.7*</t>
  </si>
  <si>
    <t>97.6*</t>
  </si>
  <si>
    <t>96.5*</t>
  </si>
  <si>
    <t>94*</t>
  </si>
  <si>
    <t>94.7*</t>
  </si>
  <si>
    <t>56.8*</t>
  </si>
  <si>
    <t>56.9*</t>
  </si>
  <si>
    <t>70.4*</t>
  </si>
  <si>
    <t>73.1*</t>
  </si>
  <si>
    <t>91.8*</t>
  </si>
  <si>
    <t>90.5*</t>
  </si>
  <si>
    <t>81.6*</t>
  </si>
  <si>
    <t>93*</t>
  </si>
  <si>
    <t>91.3*</t>
  </si>
  <si>
    <t>88.9*</t>
  </si>
  <si>
    <t>83.8*</t>
  </si>
  <si>
    <t>80.8*</t>
  </si>
  <si>
    <t>66.6*</t>
  </si>
  <si>
    <t>65.6*</t>
  </si>
  <si>
    <t>78.7*</t>
  </si>
  <si>
    <t>61.8*</t>
  </si>
  <si>
    <t>61.9*</t>
  </si>
  <si>
    <t>61.2*</t>
  </si>
  <si>
    <t>67.4*</t>
  </si>
  <si>
    <t>54.6*</t>
  </si>
  <si>
    <t>62.5*</t>
  </si>
  <si>
    <t>3.32*</t>
  </si>
  <si>
    <t>7.45*</t>
  </si>
  <si>
    <t>2.04*</t>
  </si>
  <si>
    <t>1.55*</t>
  </si>
  <si>
    <t>1.35*</t>
  </si>
  <si>
    <t>1.13*</t>
  </si>
  <si>
    <t>0.99*</t>
  </si>
  <si>
    <t>0.64*</t>
  </si>
  <si>
    <t>0.61*</t>
  </si>
  <si>
    <t>5.49*</t>
  </si>
  <si>
    <t>5.23*</t>
  </si>
  <si>
    <t>0.51*</t>
  </si>
  <si>
    <t>0.5*</t>
  </si>
  <si>
    <t>NB: For raw HIV-1 data from dates 5/24/19-9/13/19, see Figure 2 – source data 2</t>
  </si>
  <si>
    <t>Stop</t>
  </si>
  <si>
    <t>V340H</t>
  </si>
  <si>
    <t>R332P + V340H</t>
  </si>
  <si>
    <t>96.6*</t>
  </si>
  <si>
    <t>79.4*</t>
  </si>
  <si>
    <t>53.3*</t>
  </si>
  <si>
    <t>52.6*</t>
  </si>
  <si>
    <t>58.8*</t>
  </si>
  <si>
    <t>48.6*</t>
  </si>
  <si>
    <t>54*</t>
  </si>
  <si>
    <t>98.9*</t>
  </si>
  <si>
    <t>97.2*</t>
  </si>
  <si>
    <t>96.1*</t>
  </si>
  <si>
    <t>87.1*</t>
  </si>
  <si>
    <t>86.3*</t>
  </si>
  <si>
    <t>87.8*</t>
  </si>
  <si>
    <t>75.9*</t>
  </si>
  <si>
    <t>69.6*</t>
  </si>
  <si>
    <t>72.1*</t>
  </si>
  <si>
    <t>60.5*</t>
  </si>
  <si>
    <t>3.52*</t>
  </si>
  <si>
    <t>2.35*</t>
  </si>
  <si>
    <t>94.3*</t>
  </si>
  <si>
    <t>94.5*</t>
  </si>
  <si>
    <t>87.2*</t>
  </si>
  <si>
    <t>73.4*</t>
  </si>
  <si>
    <t>57*</t>
  </si>
  <si>
    <t>6.55*</t>
  </si>
  <si>
    <t>50.3*</t>
  </si>
  <si>
    <t>46.4*</t>
  </si>
  <si>
    <t>Average</t>
  </si>
  <si>
    <t>Holm-Sidak's multiple comparisons test</t>
  </si>
  <si>
    <t>Mean Diff.</t>
  </si>
  <si>
    <t>Significant?</t>
  </si>
  <si>
    <t>Summary</t>
  </si>
  <si>
    <t>Adjusted P Value</t>
  </si>
  <si>
    <t>WT vs. R332P</t>
  </si>
  <si>
    <t>Yes</t>
  </si>
  <si>
    <t>***</t>
  </si>
  <si>
    <t>WT vs. R335E</t>
  </si>
  <si>
    <t>*</t>
  </si>
  <si>
    <t>WT vs. Q337D</t>
  </si>
  <si>
    <t>No</t>
  </si>
  <si>
    <t>ns</t>
  </si>
  <si>
    <t>WT vs. Q337N</t>
  </si>
  <si>
    <t>R332P vs. R332P/R335A</t>
  </si>
  <si>
    <t>R332P vs. R332P/R335E</t>
  </si>
  <si>
    <t>**</t>
  </si>
  <si>
    <t>R332P vs. R332P/Q337D</t>
  </si>
  <si>
    <t>R332P vs. R332P/Q337N</t>
  </si>
  <si>
    <t>WT vs. R335A</t>
  </si>
  <si>
    <t>****</t>
  </si>
  <si>
    <t>&lt;0.0001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</si>
</sst>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i/>
      <sz val="10"/>
      <color rgb="FF0000FF"/>
      <name val="Arial"/>
      <family val="2"/>
    </font>
    <font>
      <sz val="12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Helvetica"/>
      <family val="2"/>
    </font>
    <font>
      <sz val="12"/>
      <color theme="1"/>
      <name val="Helvetica"/>
      <family val="2"/>
    </font>
    <font>
      <b/>
      <sz val="12"/>
      <color theme="1"/>
      <name val="Helvetica"/>
      <family val="2"/>
    </font>
    <font>
      <sz val="12"/>
      <color rgb="FFFF0000"/>
      <name val="Helvetica"/>
      <family val="2"/>
    </font>
    <font>
      <sz val="12"/>
      <name val="Helvetica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35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2" fontId="0" fillId="0" borderId="0" xfId="0" applyNumberFormat="1"/>
    <xf numFmtId="164" fontId="0" fillId="0" borderId="0" xfId="0" applyNumberFormat="1" applyFont="1"/>
    <xf numFmtId="0" fontId="7" fillId="0" borderId="0" xfId="0" applyFont="1"/>
    <xf numFmtId="0" fontId="4" fillId="0" borderId="0" xfId="0" applyFont="1"/>
    <xf numFmtId="0" fontId="8" fillId="0" borderId="0" xfId="0" applyFont="1"/>
    <xf numFmtId="2" fontId="7" fillId="0" borderId="0" xfId="0" applyNumberFormat="1" applyFont="1"/>
    <xf numFmtId="0" fontId="2" fillId="0" borderId="0" xfId="0" applyFont="1" applyAlignment="1">
      <alignment horizontal="center"/>
    </xf>
    <xf numFmtId="0" fontId="0" fillId="0" borderId="0" xfId="0" applyFont="1" applyFill="1"/>
    <xf numFmtId="0" fontId="0" fillId="0" borderId="0" xfId="0" applyFont="1"/>
    <xf numFmtId="0" fontId="9" fillId="0" borderId="0" xfId="0" applyFont="1" applyAlignment="1">
      <alignment horizontal="left"/>
    </xf>
    <xf numFmtId="0" fontId="10" fillId="0" borderId="0" xfId="0" applyFont="1"/>
    <xf numFmtId="1" fontId="10" fillId="0" borderId="0" xfId="0" applyNumberFormat="1" applyFont="1"/>
    <xf numFmtId="2" fontId="10" fillId="0" borderId="0" xfId="0" applyNumberFormat="1" applyFont="1"/>
    <xf numFmtId="2" fontId="12" fillId="0" borderId="0" xfId="0" applyNumberFormat="1" applyFont="1"/>
    <xf numFmtId="0" fontId="9" fillId="0" borderId="0" xfId="0" applyFont="1" applyAlignment="1">
      <alignment horizontal="center"/>
    </xf>
    <xf numFmtId="14" fontId="10" fillId="0" borderId="0" xfId="0" applyNumberFormat="1" applyFont="1" applyFill="1" applyAlignment="1">
      <alignment horizontal="left"/>
    </xf>
    <xf numFmtId="0" fontId="10" fillId="0" borderId="0" xfId="0" applyFont="1" applyFill="1"/>
    <xf numFmtId="2" fontId="10" fillId="0" borderId="0" xfId="0" applyNumberFormat="1" applyFont="1" applyFill="1"/>
    <xf numFmtId="14" fontId="10" fillId="0" borderId="0" xfId="0" applyNumberFormat="1" applyFont="1" applyAlignment="1">
      <alignment horizontal="left"/>
    </xf>
    <xf numFmtId="14" fontId="13" fillId="0" borderId="0" xfId="0" applyNumberFormat="1" applyFont="1" applyFill="1" applyAlignment="1">
      <alignment horizontal="left"/>
    </xf>
    <xf numFmtId="0" fontId="13" fillId="0" borderId="0" xfId="0" applyFont="1"/>
    <xf numFmtId="2" fontId="13" fillId="0" borderId="0" xfId="0" applyNumberFormat="1" applyFont="1"/>
    <xf numFmtId="0" fontId="14" fillId="0" borderId="0" xfId="0" applyFont="1" applyAlignment="1">
      <alignment horizontal="left"/>
    </xf>
    <xf numFmtId="0" fontId="14" fillId="0" borderId="0" xfId="0" applyFont="1"/>
    <xf numFmtId="0" fontId="11" fillId="2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3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workbookViewId="0">
      <selection activeCell="H16" sqref="H16"/>
    </sheetView>
  </sheetViews>
  <sheetFormatPr baseColWidth="10" defaultRowHeight="16" x14ac:dyDescent="0.2"/>
  <cols>
    <col min="1" max="1" width="34.33203125" customWidth="1"/>
    <col min="2" max="2" width="13.83203125" bestFit="1" customWidth="1"/>
    <col min="6" max="6" width="13.5" bestFit="1" customWidth="1"/>
    <col min="8" max="8" width="13.83203125" bestFit="1" customWidth="1"/>
    <col min="10" max="10" width="14.1640625" bestFit="1" customWidth="1"/>
    <col min="12" max="12" width="14.1640625" bestFit="1" customWidth="1"/>
  </cols>
  <sheetData>
    <row r="1" spans="1:12" x14ac:dyDescent="0.2">
      <c r="A1" s="16"/>
      <c r="B1" s="31" t="s">
        <v>13</v>
      </c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x14ac:dyDescent="0.2">
      <c r="A2" s="16"/>
      <c r="B2" s="16"/>
      <c r="C2" s="30" t="s">
        <v>12</v>
      </c>
      <c r="D2" s="30"/>
      <c r="E2" s="30"/>
      <c r="F2" s="30"/>
      <c r="G2" s="30"/>
      <c r="H2" s="30"/>
      <c r="I2" s="30"/>
      <c r="J2" s="30"/>
      <c r="K2" s="30"/>
      <c r="L2" s="30"/>
    </row>
    <row r="3" spans="1:12" s="4" customFormat="1" x14ac:dyDescent="0.2">
      <c r="A3" s="20" t="s">
        <v>11</v>
      </c>
      <c r="B3" s="20" t="s">
        <v>10</v>
      </c>
      <c r="C3" s="20" t="s">
        <v>0</v>
      </c>
      <c r="D3" s="20" t="s">
        <v>1</v>
      </c>
      <c r="E3" s="20" t="s">
        <v>2</v>
      </c>
      <c r="F3" s="20" t="s">
        <v>3</v>
      </c>
      <c r="G3" s="20" t="s">
        <v>4</v>
      </c>
      <c r="H3" s="20" t="s">
        <v>5</v>
      </c>
      <c r="I3" s="20" t="s">
        <v>6</v>
      </c>
      <c r="J3" s="20" t="s">
        <v>7</v>
      </c>
      <c r="K3" s="20" t="s">
        <v>8</v>
      </c>
      <c r="L3" s="20" t="s">
        <v>9</v>
      </c>
    </row>
    <row r="4" spans="1:12" s="13" customFormat="1" x14ac:dyDescent="0.2">
      <c r="A4" s="21">
        <v>43609</v>
      </c>
      <c r="B4" s="22">
        <v>1</v>
      </c>
      <c r="C4" s="23">
        <v>2.66</v>
      </c>
      <c r="D4" s="23">
        <v>28.15</v>
      </c>
      <c r="E4" s="23"/>
      <c r="F4" s="23"/>
      <c r="G4" s="23">
        <v>29.29</v>
      </c>
      <c r="H4" s="23"/>
      <c r="I4" s="23">
        <v>14.12</v>
      </c>
      <c r="J4" s="23"/>
      <c r="K4" s="23"/>
      <c r="L4" s="23"/>
    </row>
    <row r="5" spans="1:12" s="14" customFormat="1" x14ac:dyDescent="0.2">
      <c r="A5" s="24">
        <v>43610</v>
      </c>
      <c r="B5" s="16">
        <v>1</v>
      </c>
      <c r="C5" s="23"/>
      <c r="D5" s="18">
        <v>68.430000000000007</v>
      </c>
      <c r="E5" s="18"/>
      <c r="F5" s="18"/>
      <c r="G5" s="18">
        <v>24.61</v>
      </c>
      <c r="H5" s="18"/>
      <c r="I5" s="18">
        <v>12.25</v>
      </c>
      <c r="J5" s="18"/>
      <c r="K5" s="18"/>
      <c r="L5" s="18"/>
    </row>
    <row r="6" spans="1:12" x14ac:dyDescent="0.2">
      <c r="A6" s="25">
        <v>43655</v>
      </c>
      <c r="B6" s="26">
        <v>1</v>
      </c>
      <c r="C6" s="27">
        <v>2.0788820700000001</v>
      </c>
      <c r="D6" s="27">
        <v>20.3307322</v>
      </c>
      <c r="E6" s="27"/>
      <c r="F6" s="27"/>
      <c r="G6" s="27">
        <v>21.219071799999998</v>
      </c>
      <c r="H6" s="27"/>
      <c r="I6" s="27">
        <v>12.421503700000001</v>
      </c>
      <c r="J6" s="27"/>
      <c r="K6" s="27"/>
      <c r="L6" s="27"/>
    </row>
    <row r="7" spans="1:12" x14ac:dyDescent="0.2">
      <c r="A7" s="25">
        <v>43658</v>
      </c>
      <c r="B7" s="26">
        <v>1</v>
      </c>
      <c r="C7" s="27">
        <v>1.7396022099999999</v>
      </c>
      <c r="D7" s="27"/>
      <c r="E7" s="27"/>
      <c r="F7" s="27"/>
      <c r="G7" s="27"/>
      <c r="H7" s="27"/>
      <c r="I7" s="27"/>
      <c r="J7" s="27"/>
      <c r="K7" s="27"/>
      <c r="L7" s="27"/>
    </row>
    <row r="8" spans="1:12" x14ac:dyDescent="0.2">
      <c r="A8" s="25">
        <v>43659</v>
      </c>
      <c r="B8" s="26">
        <v>1</v>
      </c>
      <c r="C8" s="27">
        <v>1.35</v>
      </c>
      <c r="D8" s="27"/>
      <c r="E8" s="27"/>
      <c r="F8" s="27"/>
      <c r="G8" s="27"/>
      <c r="H8" s="27"/>
      <c r="I8" s="27"/>
      <c r="J8" s="27"/>
      <c r="K8" s="27"/>
      <c r="L8" s="27"/>
    </row>
    <row r="9" spans="1:12" x14ac:dyDescent="0.2">
      <c r="A9" s="25">
        <v>43707</v>
      </c>
      <c r="B9" s="26">
        <v>1</v>
      </c>
      <c r="C9" s="27">
        <v>2.44</v>
      </c>
      <c r="D9" s="27">
        <v>17.690000000000001</v>
      </c>
      <c r="E9" s="27"/>
      <c r="F9" s="27"/>
      <c r="G9" s="27"/>
      <c r="H9" s="27"/>
      <c r="I9" s="27"/>
      <c r="J9" s="27"/>
      <c r="K9" s="27"/>
      <c r="L9" s="27"/>
    </row>
    <row r="10" spans="1:12" x14ac:dyDescent="0.2">
      <c r="A10" s="25">
        <v>43721</v>
      </c>
      <c r="B10" s="26">
        <v>1</v>
      </c>
      <c r="C10" s="27">
        <v>3.75</v>
      </c>
      <c r="D10" s="27">
        <v>31.73</v>
      </c>
      <c r="E10" s="27"/>
      <c r="F10" s="27"/>
      <c r="G10" s="27"/>
      <c r="H10" s="27"/>
      <c r="I10" s="27"/>
      <c r="J10" s="27"/>
      <c r="K10" s="27">
        <v>13.52</v>
      </c>
      <c r="L10" s="27"/>
    </row>
    <row r="11" spans="1:12" s="9" customFormat="1" x14ac:dyDescent="0.2">
      <c r="A11" s="24">
        <v>43826</v>
      </c>
      <c r="B11" s="16">
        <v>1</v>
      </c>
      <c r="C11" s="16">
        <v>1.58</v>
      </c>
      <c r="D11" s="18"/>
      <c r="E11" s="16">
        <v>29.04</v>
      </c>
      <c r="F11" s="16">
        <v>24.88</v>
      </c>
      <c r="G11" s="19"/>
      <c r="H11" s="16">
        <v>0.85</v>
      </c>
      <c r="I11" s="19"/>
      <c r="J11" s="16">
        <v>20.29</v>
      </c>
      <c r="K11" s="16">
        <v>3.44</v>
      </c>
      <c r="L11" s="16">
        <v>12.73</v>
      </c>
    </row>
    <row r="12" spans="1:12" s="14" customFormat="1" x14ac:dyDescent="0.2">
      <c r="A12" s="24">
        <v>43827</v>
      </c>
      <c r="B12" s="17">
        <v>1</v>
      </c>
      <c r="C12" s="18">
        <v>2.821692916968551</v>
      </c>
      <c r="D12" s="18"/>
      <c r="E12" s="18">
        <v>60.823713832796543</v>
      </c>
      <c r="F12" s="18">
        <v>39.508240421362615</v>
      </c>
      <c r="G12" s="18"/>
      <c r="H12" s="18"/>
      <c r="I12" s="18"/>
      <c r="J12" s="18">
        <v>33.950000000000003</v>
      </c>
      <c r="K12" s="18">
        <v>7.13</v>
      </c>
      <c r="L12" s="18">
        <v>21.841506592143524</v>
      </c>
    </row>
    <row r="13" spans="1:12" s="14" customFormat="1" x14ac:dyDescent="0.2">
      <c r="A13" s="24">
        <v>43830</v>
      </c>
      <c r="B13" s="16">
        <v>1</v>
      </c>
      <c r="C13" s="16">
        <v>3.1</v>
      </c>
      <c r="D13" s="18"/>
      <c r="E13" s="16">
        <v>71.88</v>
      </c>
      <c r="F13" s="16">
        <v>86.42</v>
      </c>
      <c r="G13" s="18"/>
      <c r="H13" s="16">
        <v>2.58</v>
      </c>
      <c r="I13" s="18"/>
      <c r="J13" s="16">
        <v>54.58</v>
      </c>
      <c r="K13" s="16">
        <v>7.28</v>
      </c>
      <c r="L13" s="16">
        <v>32.369999999999997</v>
      </c>
    </row>
    <row r="14" spans="1:12" x14ac:dyDescent="0.2">
      <c r="A14" s="25">
        <v>43906</v>
      </c>
      <c r="B14" s="26">
        <v>1</v>
      </c>
      <c r="C14" s="27"/>
      <c r="D14" s="27"/>
      <c r="E14" s="27"/>
      <c r="F14" s="27"/>
      <c r="G14" s="27"/>
      <c r="H14" s="27">
        <v>1.13239657</v>
      </c>
      <c r="I14" s="27"/>
      <c r="J14" s="27"/>
      <c r="K14" s="27"/>
      <c r="L14" s="27"/>
    </row>
    <row r="15" spans="1:12" x14ac:dyDescent="0.2">
      <c r="A15" s="16" t="s">
        <v>148</v>
      </c>
      <c r="B15" s="18">
        <f>AVERAGE(B4:B14)</f>
        <v>1</v>
      </c>
      <c r="C15" s="18">
        <f t="shared" ref="C15:E15" si="0">AVERAGE(C4:C14)</f>
        <v>2.3911307996631725</v>
      </c>
      <c r="D15" s="18">
        <f t="shared" si="0"/>
        <v>33.26614644</v>
      </c>
      <c r="E15" s="18">
        <f t="shared" si="0"/>
        <v>53.914571277598846</v>
      </c>
      <c r="F15" s="18">
        <f t="shared" ref="F15" si="1">AVERAGE(F4:F14)</f>
        <v>50.26941347378753</v>
      </c>
      <c r="G15" s="18">
        <f t="shared" ref="G15:H15" si="2">AVERAGE(G4:G14)</f>
        <v>25.0396906</v>
      </c>
      <c r="H15" s="18">
        <f t="shared" si="2"/>
        <v>1.5207988566666668</v>
      </c>
      <c r="I15" s="18">
        <f t="shared" ref="I15" si="3">AVERAGE(I4:I14)</f>
        <v>12.930501233333333</v>
      </c>
      <c r="J15" s="18">
        <f t="shared" ref="J15:K15" si="4">AVERAGE(J4:J14)</f>
        <v>36.273333333333333</v>
      </c>
      <c r="K15" s="18">
        <f t="shared" si="4"/>
        <v>7.8425000000000002</v>
      </c>
      <c r="L15" s="18">
        <f t="shared" ref="L15" si="5">AVERAGE(L4:L14)</f>
        <v>22.31383553071451</v>
      </c>
    </row>
    <row r="17" spans="1:9" x14ac:dyDescent="0.2">
      <c r="A17" s="15" t="s">
        <v>117</v>
      </c>
      <c r="C17" s="9"/>
      <c r="D17" s="9"/>
      <c r="E17" s="9"/>
      <c r="F17" s="9"/>
      <c r="G17" s="9"/>
      <c r="H17" s="9"/>
      <c r="I17" s="9"/>
    </row>
    <row r="18" spans="1:9" x14ac:dyDescent="0.2">
      <c r="B18" s="9"/>
      <c r="C18" s="9"/>
      <c r="D18" s="9"/>
      <c r="E18" s="9"/>
      <c r="F18" s="9"/>
      <c r="G18" s="9"/>
      <c r="H18" s="9"/>
      <c r="I18" s="9"/>
    </row>
    <row r="19" spans="1:9" x14ac:dyDescent="0.2">
      <c r="B19" s="9"/>
      <c r="C19" s="9"/>
      <c r="D19" s="9"/>
      <c r="E19" s="9"/>
      <c r="F19" s="9"/>
      <c r="G19" s="9"/>
      <c r="H19" s="9"/>
      <c r="I19" s="9"/>
    </row>
    <row r="20" spans="1:9" x14ac:dyDescent="0.2">
      <c r="A20" s="28" t="s">
        <v>149</v>
      </c>
      <c r="B20" s="29" t="s">
        <v>150</v>
      </c>
      <c r="C20" s="29" t="s">
        <v>151</v>
      </c>
      <c r="D20" s="29" t="s">
        <v>152</v>
      </c>
      <c r="E20" s="29" t="s">
        <v>153</v>
      </c>
      <c r="F20" s="12"/>
      <c r="G20" s="12"/>
      <c r="H20" s="12"/>
      <c r="I20" s="12"/>
    </row>
    <row r="21" spans="1:9" x14ac:dyDescent="0.2">
      <c r="A21" s="2" t="s">
        <v>154</v>
      </c>
      <c r="B21" s="1">
        <v>-30.87</v>
      </c>
      <c r="C21" s="1" t="s">
        <v>155</v>
      </c>
      <c r="D21" s="1" t="s">
        <v>156</v>
      </c>
      <c r="E21" s="1">
        <v>2.9999999999999997E-4</v>
      </c>
      <c r="F21" s="1"/>
      <c r="G21" s="1"/>
      <c r="H21" s="1"/>
      <c r="I21" s="1"/>
    </row>
    <row r="22" spans="1:9" x14ac:dyDescent="0.2">
      <c r="A22" s="2" t="s">
        <v>168</v>
      </c>
      <c r="B22" s="1">
        <v>-51.52</v>
      </c>
      <c r="C22" s="1" t="s">
        <v>155</v>
      </c>
      <c r="D22" s="1" t="s">
        <v>169</v>
      </c>
      <c r="E22" s="1" t="s">
        <v>170</v>
      </c>
      <c r="F22" s="1"/>
      <c r="G22" s="1"/>
      <c r="H22" s="1"/>
      <c r="I22" s="1"/>
    </row>
    <row r="23" spans="1:9" x14ac:dyDescent="0.2">
      <c r="A23" s="2" t="s">
        <v>157</v>
      </c>
      <c r="B23" s="1">
        <v>-22.65</v>
      </c>
      <c r="C23" s="1" t="s">
        <v>155</v>
      </c>
      <c r="D23" s="1" t="s">
        <v>158</v>
      </c>
      <c r="E23" s="1">
        <v>4.2999999999999997E-2</v>
      </c>
      <c r="F23" s="1"/>
      <c r="G23" s="1"/>
      <c r="H23" s="1"/>
      <c r="I23" s="1"/>
    </row>
    <row r="24" spans="1:9" x14ac:dyDescent="0.2">
      <c r="A24" s="2" t="s">
        <v>159</v>
      </c>
      <c r="B24" s="1">
        <v>-10.54</v>
      </c>
      <c r="C24" s="1" t="s">
        <v>160</v>
      </c>
      <c r="D24" s="1" t="s">
        <v>161</v>
      </c>
      <c r="E24" s="1">
        <v>0.58079999999999998</v>
      </c>
      <c r="F24" s="6"/>
      <c r="G24" s="6"/>
      <c r="H24" s="6"/>
      <c r="I24" s="6"/>
    </row>
    <row r="25" spans="1:9" x14ac:dyDescent="0.2">
      <c r="A25" s="2" t="s">
        <v>162</v>
      </c>
      <c r="B25" s="1">
        <v>-5.4509999999999996</v>
      </c>
      <c r="C25" s="1" t="s">
        <v>160</v>
      </c>
      <c r="D25" s="1" t="s">
        <v>161</v>
      </c>
      <c r="E25" s="1">
        <v>0.70209999999999995</v>
      </c>
      <c r="F25" s="7"/>
      <c r="G25" s="7"/>
      <c r="H25" s="7"/>
      <c r="I25" s="7"/>
    </row>
    <row r="26" spans="1:9" x14ac:dyDescent="0.2">
      <c r="A26" s="2" t="s">
        <v>163</v>
      </c>
      <c r="B26" s="1">
        <v>-17</v>
      </c>
      <c r="C26" s="1" t="s">
        <v>160</v>
      </c>
      <c r="D26" s="1" t="s">
        <v>161</v>
      </c>
      <c r="E26" s="1">
        <v>0.26440000000000002</v>
      </c>
      <c r="F26" s="6"/>
      <c r="G26" s="6"/>
      <c r="H26" s="6"/>
      <c r="I26" s="6"/>
    </row>
    <row r="27" spans="1:9" x14ac:dyDescent="0.2">
      <c r="A27" s="2" t="s">
        <v>164</v>
      </c>
      <c r="B27" s="1">
        <v>31.75</v>
      </c>
      <c r="C27" s="1" t="s">
        <v>155</v>
      </c>
      <c r="D27" s="1" t="s">
        <v>165</v>
      </c>
      <c r="E27" s="1">
        <v>5.7999999999999996E-3</v>
      </c>
      <c r="F27" s="11"/>
      <c r="G27" s="11"/>
      <c r="H27" s="11"/>
    </row>
    <row r="28" spans="1:9" x14ac:dyDescent="0.2">
      <c r="A28" s="2" t="s">
        <v>166</v>
      </c>
      <c r="B28" s="1">
        <v>-3.0070000000000001</v>
      </c>
      <c r="C28" s="1" t="s">
        <v>160</v>
      </c>
      <c r="D28" s="1" t="s">
        <v>161</v>
      </c>
      <c r="E28" s="1">
        <v>0.73329999999999995</v>
      </c>
    </row>
    <row r="29" spans="1:9" x14ac:dyDescent="0.2">
      <c r="A29" s="2" t="s">
        <v>167</v>
      </c>
      <c r="B29" s="1">
        <v>10.95</v>
      </c>
      <c r="C29" s="1" t="s">
        <v>160</v>
      </c>
      <c r="D29" s="1" t="s">
        <v>161</v>
      </c>
      <c r="E29" s="1">
        <v>0.58079999999999998</v>
      </c>
    </row>
  </sheetData>
  <mergeCells count="2">
    <mergeCell ref="C2:L2"/>
    <mergeCell ref="B1:L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workbookViewId="0">
      <selection activeCell="C22" sqref="C22:I28"/>
    </sheetView>
  </sheetViews>
  <sheetFormatPr baseColWidth="10" defaultRowHeight="16" x14ac:dyDescent="0.2"/>
  <cols>
    <col min="1" max="1" width="19" customWidth="1"/>
    <col min="6" max="7" width="13.1640625" bestFit="1" customWidth="1"/>
    <col min="8" max="9" width="13.33203125" bestFit="1" customWidth="1"/>
  </cols>
  <sheetData>
    <row r="1" spans="1:19" x14ac:dyDescent="0.2">
      <c r="A1" s="10" t="s">
        <v>14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pans="1:19" x14ac:dyDescent="0.2">
      <c r="A2" s="12" t="s">
        <v>15</v>
      </c>
      <c r="B2" s="32" t="s">
        <v>16</v>
      </c>
      <c r="C2" s="32"/>
      <c r="D2" s="32" t="s">
        <v>36</v>
      </c>
      <c r="E2" s="32"/>
      <c r="F2" s="32" t="s">
        <v>2</v>
      </c>
      <c r="G2" s="32"/>
      <c r="H2" s="32" t="s">
        <v>8</v>
      </c>
      <c r="I2" s="32"/>
      <c r="J2" s="32" t="s">
        <v>38</v>
      </c>
      <c r="K2" s="32"/>
      <c r="L2" s="32" t="s">
        <v>17</v>
      </c>
      <c r="M2" s="32"/>
      <c r="N2" s="32" t="s">
        <v>39</v>
      </c>
      <c r="O2" s="32"/>
      <c r="P2" s="32" t="s">
        <v>40</v>
      </c>
      <c r="Q2" s="32"/>
    </row>
    <row r="3" spans="1:19" x14ac:dyDescent="0.2">
      <c r="A3" s="1">
        <v>6.25</v>
      </c>
      <c r="B3" s="3" t="s">
        <v>49</v>
      </c>
      <c r="C3" s="3" t="s">
        <v>50</v>
      </c>
      <c r="D3" s="3" t="s">
        <v>51</v>
      </c>
      <c r="E3" s="3" t="s">
        <v>52</v>
      </c>
      <c r="F3" s="1">
        <v>24</v>
      </c>
      <c r="G3" s="1">
        <v>26.5</v>
      </c>
      <c r="H3" s="3" t="s">
        <v>53</v>
      </c>
      <c r="I3" s="3" t="s">
        <v>54</v>
      </c>
      <c r="J3" s="1">
        <v>30.1</v>
      </c>
      <c r="K3" s="1">
        <v>28.2</v>
      </c>
      <c r="L3" s="3" t="s">
        <v>55</v>
      </c>
      <c r="M3" s="3" t="s">
        <v>56</v>
      </c>
      <c r="N3" s="1">
        <v>34</v>
      </c>
      <c r="O3" s="1">
        <v>32.6</v>
      </c>
      <c r="P3" s="3" t="s">
        <v>126</v>
      </c>
      <c r="Q3" s="3" t="s">
        <v>127</v>
      </c>
    </row>
    <row r="4" spans="1:19" x14ac:dyDescent="0.2">
      <c r="A4" s="1">
        <v>3.125</v>
      </c>
      <c r="B4" s="3" t="s">
        <v>57</v>
      </c>
      <c r="C4" s="3" t="s">
        <v>58</v>
      </c>
      <c r="D4" s="3" t="s">
        <v>59</v>
      </c>
      <c r="E4" s="3" t="s">
        <v>60</v>
      </c>
      <c r="F4" s="1">
        <v>13.4</v>
      </c>
      <c r="G4" s="1">
        <v>12.5</v>
      </c>
      <c r="H4" s="3" t="s">
        <v>61</v>
      </c>
      <c r="I4" s="3" t="s">
        <v>62</v>
      </c>
      <c r="J4" s="1">
        <v>17.3</v>
      </c>
      <c r="K4" s="1">
        <v>11.8</v>
      </c>
      <c r="L4" s="3" t="s">
        <v>63</v>
      </c>
      <c r="M4" s="3" t="s">
        <v>64</v>
      </c>
      <c r="N4" s="1">
        <v>18.100000000000001</v>
      </c>
      <c r="O4" s="1">
        <v>19.7</v>
      </c>
      <c r="P4" s="1">
        <v>30.5</v>
      </c>
      <c r="Q4" s="1">
        <v>27.1</v>
      </c>
    </row>
    <row r="5" spans="1:19" x14ac:dyDescent="0.2">
      <c r="A5" s="1">
        <v>1.5625</v>
      </c>
      <c r="B5" s="3" t="s">
        <v>65</v>
      </c>
      <c r="C5" s="3" t="s">
        <v>45</v>
      </c>
      <c r="D5" s="3" t="s">
        <v>66</v>
      </c>
      <c r="E5" s="3" t="s">
        <v>67</v>
      </c>
      <c r="F5" s="1">
        <v>5.76</v>
      </c>
      <c r="G5" s="1">
        <v>6.42</v>
      </c>
      <c r="H5" s="1">
        <v>37.6</v>
      </c>
      <c r="I5" s="1">
        <v>35.4</v>
      </c>
      <c r="J5" s="1">
        <v>8.2200000000000006</v>
      </c>
      <c r="K5" s="1">
        <v>7.46</v>
      </c>
      <c r="L5" s="3" t="s">
        <v>69</v>
      </c>
      <c r="M5" s="3" t="s">
        <v>70</v>
      </c>
      <c r="N5" s="1">
        <v>11</v>
      </c>
      <c r="O5" s="1">
        <v>12.5</v>
      </c>
      <c r="P5" s="1">
        <v>16.8</v>
      </c>
      <c r="Q5" s="1">
        <v>14.4</v>
      </c>
    </row>
    <row r="6" spans="1:19" x14ac:dyDescent="0.2">
      <c r="A6" s="1">
        <v>0.78125</v>
      </c>
      <c r="B6" s="3" t="s">
        <v>123</v>
      </c>
      <c r="C6" s="3" t="s">
        <v>124</v>
      </c>
      <c r="D6" s="1">
        <v>43</v>
      </c>
      <c r="E6" s="1">
        <v>41.8</v>
      </c>
      <c r="F6" s="3"/>
      <c r="G6" s="1">
        <v>3.95</v>
      </c>
      <c r="H6" s="1">
        <v>23.7</v>
      </c>
      <c r="I6" s="1">
        <v>15.8</v>
      </c>
      <c r="J6" s="1">
        <v>4.66</v>
      </c>
      <c r="K6" s="1">
        <v>2.67</v>
      </c>
      <c r="L6" s="3" t="s">
        <v>71</v>
      </c>
      <c r="M6" s="3" t="s">
        <v>72</v>
      </c>
      <c r="N6" s="1">
        <v>4.3899999999999997</v>
      </c>
      <c r="O6" s="1">
        <v>2.4900000000000002</v>
      </c>
      <c r="P6" s="1">
        <v>6.34</v>
      </c>
      <c r="Q6" s="1">
        <v>7.25</v>
      </c>
    </row>
    <row r="7" spans="1:19" x14ac:dyDescent="0.2">
      <c r="A7" s="1">
        <v>0.390625</v>
      </c>
      <c r="B7" s="1">
        <v>38.299999999999997</v>
      </c>
      <c r="C7" s="1">
        <v>34</v>
      </c>
      <c r="D7" s="1">
        <v>24</v>
      </c>
      <c r="E7" s="1">
        <v>27.4</v>
      </c>
      <c r="F7" s="1">
        <v>1.68</v>
      </c>
      <c r="G7" s="1">
        <v>1.86</v>
      </c>
      <c r="H7" s="1">
        <v>12.7</v>
      </c>
      <c r="I7" s="1">
        <v>14.3</v>
      </c>
      <c r="J7" s="1">
        <v>2.48</v>
      </c>
      <c r="K7" s="1">
        <v>2.0499999999999998</v>
      </c>
      <c r="L7" s="1">
        <v>36.700000000000003</v>
      </c>
      <c r="M7" s="1">
        <v>37.700000000000003</v>
      </c>
      <c r="N7" s="1">
        <v>2.71</v>
      </c>
      <c r="O7" s="1">
        <v>2.12</v>
      </c>
      <c r="P7" s="1">
        <v>3.25</v>
      </c>
      <c r="Q7" s="1">
        <v>4.34</v>
      </c>
    </row>
    <row r="8" spans="1:19" x14ac:dyDescent="0.2">
      <c r="A8" s="1">
        <v>0.1953125</v>
      </c>
      <c r="B8" s="1">
        <v>20.5</v>
      </c>
      <c r="C8" s="3"/>
      <c r="D8" s="1">
        <v>10.1</v>
      </c>
      <c r="E8" s="1">
        <v>14.6</v>
      </c>
      <c r="F8" s="1">
        <v>0.89</v>
      </c>
      <c r="G8" s="1">
        <v>0.55000000000000004</v>
      </c>
      <c r="H8" s="1">
        <v>7.09</v>
      </c>
      <c r="I8" s="1">
        <v>7.73</v>
      </c>
      <c r="J8" s="1">
        <v>1.28</v>
      </c>
      <c r="K8" s="1">
        <v>1.2</v>
      </c>
      <c r="L8" s="1">
        <v>20.100000000000001</v>
      </c>
      <c r="M8" s="1">
        <v>20.2</v>
      </c>
      <c r="N8" s="1">
        <v>1.31</v>
      </c>
      <c r="O8" s="1">
        <v>1.96</v>
      </c>
      <c r="P8" s="1">
        <v>2.46</v>
      </c>
      <c r="Q8" s="1">
        <v>1.54</v>
      </c>
    </row>
    <row r="9" spans="1:19" x14ac:dyDescent="0.2">
      <c r="A9" s="1">
        <v>9.765625E-2</v>
      </c>
      <c r="B9" s="1">
        <v>12</v>
      </c>
      <c r="C9" s="1">
        <v>10.8</v>
      </c>
      <c r="D9" s="1">
        <v>8.2899999999999991</v>
      </c>
      <c r="E9" s="1">
        <v>8.5</v>
      </c>
      <c r="F9" s="3" t="s">
        <v>73</v>
      </c>
      <c r="G9" s="3" t="s">
        <v>74</v>
      </c>
      <c r="H9" s="1">
        <v>4.53</v>
      </c>
      <c r="I9" s="1">
        <v>4.3899999999999997</v>
      </c>
      <c r="J9" s="1">
        <v>0.93</v>
      </c>
      <c r="K9" s="1">
        <v>0.63</v>
      </c>
      <c r="L9" s="1">
        <v>13.3</v>
      </c>
      <c r="M9" s="1">
        <v>13</v>
      </c>
      <c r="N9" s="1">
        <v>0.83</v>
      </c>
      <c r="O9" s="1">
        <v>0.46</v>
      </c>
      <c r="P9" s="3" t="s">
        <v>75</v>
      </c>
      <c r="Q9" s="3" t="s">
        <v>57</v>
      </c>
    </row>
    <row r="10" spans="1:19" x14ac:dyDescent="0.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</row>
    <row r="11" spans="1:19" x14ac:dyDescent="0.2">
      <c r="A11" s="10" t="s">
        <v>28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</row>
    <row r="12" spans="1:19" x14ac:dyDescent="0.2">
      <c r="A12" s="12" t="s">
        <v>15</v>
      </c>
      <c r="B12" s="32" t="s">
        <v>16</v>
      </c>
      <c r="C12" s="32"/>
      <c r="D12" s="32" t="s">
        <v>36</v>
      </c>
      <c r="E12" s="32"/>
      <c r="F12" s="32" t="s">
        <v>2</v>
      </c>
      <c r="G12" s="32"/>
      <c r="H12" s="32" t="s">
        <v>8</v>
      </c>
      <c r="I12" s="32"/>
      <c r="J12" s="32" t="s">
        <v>38</v>
      </c>
      <c r="K12" s="32"/>
      <c r="L12" s="32" t="s">
        <v>17</v>
      </c>
      <c r="M12" s="32"/>
      <c r="N12" s="32" t="s">
        <v>39</v>
      </c>
      <c r="O12" s="32"/>
      <c r="P12" s="32" t="s">
        <v>40</v>
      </c>
      <c r="Q12" s="32"/>
    </row>
    <row r="13" spans="1:19" x14ac:dyDescent="0.2">
      <c r="A13" s="1">
        <v>0.79588001734407499</v>
      </c>
      <c r="B13" s="1"/>
      <c r="C13" s="1"/>
      <c r="D13" s="1"/>
      <c r="E13" s="1"/>
      <c r="F13" s="1">
        <v>1.3802112417116099</v>
      </c>
      <c r="G13" s="1">
        <v>1.4232458739368099</v>
      </c>
      <c r="H13" s="1"/>
      <c r="I13" s="1"/>
      <c r="J13" s="1">
        <v>1.47856649559384</v>
      </c>
      <c r="K13" s="1">
        <v>1.45024910831936</v>
      </c>
      <c r="L13" s="1"/>
      <c r="M13" s="1"/>
      <c r="N13" s="1">
        <v>1.53147891704226</v>
      </c>
      <c r="O13" s="1">
        <v>1.51321760006794</v>
      </c>
      <c r="P13" s="1"/>
      <c r="Q13" s="1"/>
    </row>
    <row r="14" spans="1:19" x14ac:dyDescent="0.2">
      <c r="A14" s="1">
        <v>0.49485002168009401</v>
      </c>
      <c r="B14" s="1"/>
      <c r="C14" s="1"/>
      <c r="D14" s="1"/>
      <c r="E14" s="1"/>
      <c r="F14" s="1">
        <v>1.1271047983648099</v>
      </c>
      <c r="G14" s="1">
        <v>1.09691001300806</v>
      </c>
      <c r="H14" s="1"/>
      <c r="I14" s="1"/>
      <c r="J14" s="1">
        <v>1.2380461031287999</v>
      </c>
      <c r="K14" s="1">
        <v>1.0718820073061299</v>
      </c>
      <c r="L14" s="1"/>
      <c r="M14" s="1"/>
      <c r="N14" s="1">
        <v>1.2576785748691801</v>
      </c>
      <c r="O14" s="1">
        <v>1.29446622616159</v>
      </c>
      <c r="P14" s="1">
        <v>1.4842998393467901</v>
      </c>
      <c r="Q14" s="1">
        <v>1.4329692908744101</v>
      </c>
    </row>
    <row r="15" spans="1:19" x14ac:dyDescent="0.2">
      <c r="A15" s="1">
        <v>0.19382002601611301</v>
      </c>
      <c r="B15" s="1"/>
      <c r="C15" s="1"/>
      <c r="D15" s="1"/>
      <c r="E15" s="1"/>
      <c r="F15" s="1">
        <v>0.76042248342321195</v>
      </c>
      <c r="G15" s="1">
        <v>0.80753502806885302</v>
      </c>
      <c r="H15" s="1">
        <v>1.57518784492766</v>
      </c>
      <c r="I15" s="1">
        <v>1.5490032620257901</v>
      </c>
      <c r="J15" s="1">
        <v>0.91487181754004998</v>
      </c>
      <c r="K15" s="1">
        <v>0.87273882747266895</v>
      </c>
      <c r="L15" s="1"/>
      <c r="M15" s="1"/>
      <c r="N15" s="1">
        <v>1.04139268515823</v>
      </c>
      <c r="O15" s="1">
        <v>1.09691001300806</v>
      </c>
      <c r="P15" s="1">
        <v>1.22530928172586</v>
      </c>
      <c r="Q15" s="1">
        <v>1.15836249209525</v>
      </c>
    </row>
    <row r="16" spans="1:19" x14ac:dyDescent="0.2">
      <c r="A16" s="1">
        <v>-0.107209969647868</v>
      </c>
      <c r="B16" s="1"/>
      <c r="C16" s="1"/>
      <c r="D16" s="1">
        <v>1.63346845557959</v>
      </c>
      <c r="E16" s="1">
        <v>1.6211762817750399</v>
      </c>
      <c r="F16" s="1"/>
      <c r="G16" s="1">
        <v>0.59659709562646002</v>
      </c>
      <c r="H16" s="1">
        <v>1.3747483460101</v>
      </c>
      <c r="I16" s="1">
        <v>1.19865708695442</v>
      </c>
      <c r="J16" s="1">
        <v>0.66838591669000003</v>
      </c>
      <c r="K16" s="1">
        <v>0.42651126136457501</v>
      </c>
      <c r="L16" s="1"/>
      <c r="M16" s="1"/>
      <c r="N16" s="1">
        <v>0.64246452024212097</v>
      </c>
      <c r="O16" s="1">
        <v>0.39619934709573601</v>
      </c>
      <c r="P16" s="1">
        <v>0.80208925788173302</v>
      </c>
      <c r="Q16" s="1">
        <v>0.86033800657099402</v>
      </c>
    </row>
    <row r="17" spans="1:21" x14ac:dyDescent="0.2">
      <c r="A17" s="1">
        <v>-0.40823996531184997</v>
      </c>
      <c r="B17" s="1">
        <v>1.58319877396862</v>
      </c>
      <c r="C17" s="1">
        <v>1.53147891704226</v>
      </c>
      <c r="D17" s="1">
        <v>1.3802112417116099</v>
      </c>
      <c r="E17" s="1">
        <v>1.4377505628203899</v>
      </c>
      <c r="F17" s="1">
        <v>0.22530928172586301</v>
      </c>
      <c r="G17" s="1">
        <v>0.269512944217916</v>
      </c>
      <c r="H17" s="1">
        <v>1.1038037209559599</v>
      </c>
      <c r="I17" s="1">
        <v>1.1553360374650601</v>
      </c>
      <c r="J17" s="1">
        <v>0.39445168082621601</v>
      </c>
      <c r="K17" s="1">
        <v>0.31175386105575398</v>
      </c>
      <c r="L17" s="1">
        <v>1.56466606425209</v>
      </c>
      <c r="M17" s="1">
        <v>1.5763413502057899</v>
      </c>
      <c r="N17" s="1">
        <v>0.432969290874406</v>
      </c>
      <c r="O17" s="1">
        <v>0.326335860928751</v>
      </c>
      <c r="P17" s="1">
        <v>0.51188336097887399</v>
      </c>
      <c r="Q17" s="1">
        <v>0.63748972951251104</v>
      </c>
    </row>
    <row r="18" spans="1:21" x14ac:dyDescent="0.2">
      <c r="A18" s="1">
        <v>-0.70926996097583095</v>
      </c>
      <c r="B18" s="1">
        <v>1.31175386105575</v>
      </c>
      <c r="C18" s="1"/>
      <c r="D18" s="1">
        <v>1.00432137378264</v>
      </c>
      <c r="E18" s="1">
        <v>1.16435285578444</v>
      </c>
      <c r="F18" s="1">
        <v>-5.0609993355087202E-2</v>
      </c>
      <c r="G18" s="1">
        <v>-0.259637310505756</v>
      </c>
      <c r="H18" s="1">
        <v>0.85064623518306604</v>
      </c>
      <c r="I18" s="1">
        <v>0.88817949391832496</v>
      </c>
      <c r="J18" s="1">
        <v>0.107209969647868</v>
      </c>
      <c r="K18" s="1">
        <v>7.9181246047624804E-2</v>
      </c>
      <c r="L18" s="1">
        <v>1.3031960574204899</v>
      </c>
      <c r="M18" s="1">
        <v>1.3053513694466199</v>
      </c>
      <c r="N18" s="1">
        <v>0.117271295655764</v>
      </c>
      <c r="O18" s="1">
        <v>0.29225607135647602</v>
      </c>
      <c r="P18" s="1">
        <v>0.39093510710337898</v>
      </c>
      <c r="Q18" s="1">
        <v>0.18752072083646301</v>
      </c>
    </row>
    <row r="19" spans="1:21" x14ac:dyDescent="0.2">
      <c r="A19" s="1">
        <v>-1.0102999566398101</v>
      </c>
      <c r="B19" s="1">
        <v>1.07918124604762</v>
      </c>
      <c r="C19" s="1">
        <v>1.0334237554869501</v>
      </c>
      <c r="D19" s="1">
        <v>0.91855453055027303</v>
      </c>
      <c r="E19" s="1">
        <v>0.92941892571429296</v>
      </c>
      <c r="F19" s="1"/>
      <c r="G19" s="1"/>
      <c r="H19" s="1">
        <v>0.65609820201283198</v>
      </c>
      <c r="I19" s="1">
        <v>0.64246452024212097</v>
      </c>
      <c r="J19" s="1">
        <v>-3.1517051446064898E-2</v>
      </c>
      <c r="K19" s="1">
        <v>-0.20065945054641801</v>
      </c>
      <c r="L19" s="1">
        <v>1.12385164096709</v>
      </c>
      <c r="M19" s="1">
        <v>1.1139433523068401</v>
      </c>
      <c r="N19" s="1">
        <v>-8.0921907623926106E-2</v>
      </c>
      <c r="O19" s="1">
        <v>-0.33724216831842602</v>
      </c>
      <c r="P19" s="1"/>
      <c r="Q19" s="1"/>
    </row>
    <row r="20" spans="1:2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</row>
    <row r="21" spans="1:21" x14ac:dyDescent="0.2">
      <c r="A21" s="10" t="s">
        <v>29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</row>
    <row r="22" spans="1:21" x14ac:dyDescent="0.2">
      <c r="A22" s="12"/>
      <c r="B22" s="12" t="s">
        <v>16</v>
      </c>
      <c r="C22" s="12" t="s">
        <v>36</v>
      </c>
      <c r="D22" s="12" t="s">
        <v>2</v>
      </c>
      <c r="E22" s="12" t="s">
        <v>8</v>
      </c>
      <c r="F22" s="12" t="s">
        <v>38</v>
      </c>
      <c r="G22" s="12" t="s">
        <v>17</v>
      </c>
      <c r="H22" s="12" t="s">
        <v>39</v>
      </c>
      <c r="I22" s="12" t="s">
        <v>40</v>
      </c>
      <c r="J22" s="12"/>
      <c r="K22" s="8"/>
      <c r="L22" s="8"/>
      <c r="M22" s="8"/>
      <c r="N22" s="8"/>
      <c r="O22" s="8"/>
      <c r="P22" s="8"/>
    </row>
    <row r="23" spans="1:21" x14ac:dyDescent="0.2">
      <c r="A23" s="2" t="s">
        <v>30</v>
      </c>
      <c r="B23" s="1"/>
      <c r="C23" s="1"/>
      <c r="D23" s="1"/>
      <c r="E23" s="1"/>
      <c r="F23" s="1"/>
      <c r="G23" s="1"/>
      <c r="H23" s="1"/>
      <c r="I23" s="1"/>
      <c r="J23" s="1"/>
      <c r="K23" s="8"/>
      <c r="L23" s="8"/>
      <c r="M23" s="8"/>
      <c r="N23" s="8"/>
      <c r="O23" s="8"/>
      <c r="P23" s="8"/>
    </row>
    <row r="24" spans="1:21" x14ac:dyDescent="0.2">
      <c r="A24" s="2" t="s">
        <v>31</v>
      </c>
      <c r="B24" s="1">
        <v>0.83220000000000005</v>
      </c>
      <c r="C24" s="1">
        <v>0.80879999999999996</v>
      </c>
      <c r="D24" s="1">
        <v>1.0069999999999999</v>
      </c>
      <c r="E24" s="1">
        <v>0.74509999999999998</v>
      </c>
      <c r="F24" s="1">
        <v>0.87860000000000005</v>
      </c>
      <c r="G24" s="1">
        <v>0.75009999999999999</v>
      </c>
      <c r="H24" s="1">
        <v>0.95230000000000004</v>
      </c>
      <c r="I24" s="1">
        <v>0.9819</v>
      </c>
      <c r="J24" s="1"/>
      <c r="K24" s="8"/>
      <c r="L24" s="8"/>
      <c r="M24" s="8"/>
      <c r="N24" s="8"/>
      <c r="O24" s="8"/>
      <c r="P24" s="8"/>
    </row>
    <row r="25" spans="1:21" x14ac:dyDescent="0.2">
      <c r="A25" s="2" t="s">
        <v>32</v>
      </c>
      <c r="B25" s="1">
        <v>1.8979999999999999</v>
      </c>
      <c r="C25" s="1">
        <v>1.7130000000000001</v>
      </c>
      <c r="D25" s="1">
        <v>0.61319999999999997</v>
      </c>
      <c r="E25" s="1">
        <v>1.4039999999999999</v>
      </c>
      <c r="F25" s="1">
        <v>0.72150000000000003</v>
      </c>
      <c r="G25" s="1">
        <v>1.863</v>
      </c>
      <c r="H25" s="1">
        <v>0.78239999999999998</v>
      </c>
      <c r="I25" s="1">
        <v>0.97440000000000004</v>
      </c>
      <c r="J25" s="1"/>
      <c r="K25" s="8"/>
      <c r="L25" s="8"/>
      <c r="M25" s="8"/>
      <c r="N25" s="8"/>
      <c r="O25" s="8"/>
      <c r="P25" s="8"/>
    </row>
    <row r="26" spans="1:21" x14ac:dyDescent="0.2">
      <c r="A26" s="2" t="s">
        <v>33</v>
      </c>
      <c r="B26" s="6">
        <f>(1-B25)/B24</f>
        <v>-1.0790675318433067</v>
      </c>
      <c r="C26" s="6">
        <f t="shared" ref="C26:I26" si="0">(1-C25)/C24</f>
        <v>-0.88155291790306645</v>
      </c>
      <c r="D26" s="6">
        <f t="shared" si="0"/>
        <v>0.3841112214498511</v>
      </c>
      <c r="E26" s="6">
        <f t="shared" si="0"/>
        <v>-0.54220909944973816</v>
      </c>
      <c r="F26" s="6">
        <f t="shared" si="0"/>
        <v>0.31698156157523327</v>
      </c>
      <c r="G26" s="6">
        <f t="shared" si="0"/>
        <v>-1.1505132648980136</v>
      </c>
      <c r="H26" s="6">
        <f t="shared" si="0"/>
        <v>0.22849942245090835</v>
      </c>
      <c r="I26" s="6">
        <f t="shared" si="0"/>
        <v>2.6071901415622729E-2</v>
      </c>
      <c r="J26" s="6"/>
      <c r="K26" s="8"/>
      <c r="L26" s="8"/>
      <c r="M26" s="8"/>
      <c r="N26" s="8"/>
      <c r="O26" s="8"/>
      <c r="P26" s="8"/>
    </row>
    <row r="27" spans="1:21" x14ac:dyDescent="0.2">
      <c r="A27" s="2" t="s">
        <v>34</v>
      </c>
      <c r="B27" s="7">
        <f>10^B26</f>
        <v>8.3355155909493939E-2</v>
      </c>
      <c r="C27" s="7">
        <f t="shared" ref="C27:I27" si="1">10^C26</f>
        <v>0.13135514316268865</v>
      </c>
      <c r="D27" s="7">
        <f t="shared" si="1"/>
        <v>2.4216491440538297</v>
      </c>
      <c r="E27" s="7">
        <f t="shared" si="1"/>
        <v>0.28693987220647882</v>
      </c>
      <c r="F27" s="7">
        <f t="shared" si="1"/>
        <v>2.074825426709459</v>
      </c>
      <c r="G27" s="7">
        <f t="shared" si="1"/>
        <v>7.0710960270941314E-2</v>
      </c>
      <c r="H27" s="7">
        <f t="shared" si="1"/>
        <v>1.6923859938053736</v>
      </c>
      <c r="I27" s="7">
        <f t="shared" si="1"/>
        <v>1.0618713451403878</v>
      </c>
      <c r="J27" s="7"/>
      <c r="K27" s="8"/>
      <c r="L27" s="8"/>
      <c r="M27" s="8"/>
      <c r="N27" s="8"/>
      <c r="O27" s="8"/>
      <c r="P27" s="8"/>
    </row>
    <row r="28" spans="1:21" x14ac:dyDescent="0.2">
      <c r="A28" s="2" t="s">
        <v>35</v>
      </c>
      <c r="B28" s="6">
        <f>B27/0.0834</f>
        <v>0.99946230107306877</v>
      </c>
      <c r="C28" s="6">
        <f t="shared" ref="C28:I28" si="2">C27/0.0834</f>
        <v>1.5750017165790005</v>
      </c>
      <c r="D28" s="6">
        <f t="shared" si="2"/>
        <v>29.036560480261745</v>
      </c>
      <c r="E28" s="6">
        <f t="shared" si="2"/>
        <v>3.4405260456412328</v>
      </c>
      <c r="F28" s="6">
        <f t="shared" si="2"/>
        <v>24.878002718338838</v>
      </c>
      <c r="G28" s="6">
        <f t="shared" si="2"/>
        <v>0.84785324065876877</v>
      </c>
      <c r="H28" s="6">
        <f t="shared" si="2"/>
        <v>20.292398007258676</v>
      </c>
      <c r="I28" s="6">
        <f t="shared" si="2"/>
        <v>12.732270325424315</v>
      </c>
      <c r="J28" s="6"/>
      <c r="K28" s="8"/>
      <c r="L28" s="8"/>
      <c r="M28" s="8"/>
      <c r="N28" s="8"/>
      <c r="O28" s="8"/>
      <c r="P28" s="8"/>
    </row>
  </sheetData>
  <mergeCells count="16">
    <mergeCell ref="P2:Q2"/>
    <mergeCell ref="N2:O2"/>
    <mergeCell ref="P12:Q12"/>
    <mergeCell ref="N12:O12"/>
    <mergeCell ref="D2:E2"/>
    <mergeCell ref="D12:E12"/>
    <mergeCell ref="B12:C12"/>
    <mergeCell ref="L2:M2"/>
    <mergeCell ref="J2:K2"/>
    <mergeCell ref="H2:I2"/>
    <mergeCell ref="F2:G2"/>
    <mergeCell ref="B2:C2"/>
    <mergeCell ref="L12:M12"/>
    <mergeCell ref="J12:K12"/>
    <mergeCell ref="H12:I12"/>
    <mergeCell ref="F12:G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workbookViewId="0">
      <selection activeCell="J10" sqref="J10:K11"/>
    </sheetView>
  </sheetViews>
  <sheetFormatPr baseColWidth="10" defaultRowHeight="16" x14ac:dyDescent="0.2"/>
  <cols>
    <col min="1" max="1" width="19.1640625" bestFit="1" customWidth="1"/>
    <col min="6" max="6" width="13.1640625" bestFit="1" customWidth="1"/>
    <col min="7" max="9" width="13.33203125" bestFit="1" customWidth="1"/>
  </cols>
  <sheetData>
    <row r="1" spans="1:23" x14ac:dyDescent="0.2">
      <c r="A1" s="10" t="s">
        <v>14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pans="1:23" x14ac:dyDescent="0.2">
      <c r="A2" s="12" t="s">
        <v>15</v>
      </c>
      <c r="B2" s="32" t="s">
        <v>16</v>
      </c>
      <c r="C2" s="32"/>
      <c r="D2" s="32" t="s">
        <v>36</v>
      </c>
      <c r="E2" s="32"/>
      <c r="F2" s="32" t="s">
        <v>118</v>
      </c>
      <c r="G2" s="32"/>
      <c r="H2" s="32" t="s">
        <v>2</v>
      </c>
      <c r="I2" s="32"/>
      <c r="J2" s="32" t="s">
        <v>8</v>
      </c>
      <c r="K2" s="32"/>
      <c r="L2" s="32" t="s">
        <v>119</v>
      </c>
      <c r="M2" s="32"/>
      <c r="N2" s="32" t="s">
        <v>38</v>
      </c>
      <c r="O2" s="32"/>
      <c r="P2" s="32" t="s">
        <v>17</v>
      </c>
      <c r="Q2" s="32"/>
      <c r="R2" s="32" t="s">
        <v>39</v>
      </c>
      <c r="S2" s="32"/>
      <c r="T2" s="32" t="s">
        <v>40</v>
      </c>
      <c r="U2" s="32"/>
      <c r="V2" s="32" t="s">
        <v>120</v>
      </c>
      <c r="W2" s="32"/>
    </row>
    <row r="3" spans="1:23" x14ac:dyDescent="0.2">
      <c r="A3" s="1">
        <v>12.5</v>
      </c>
      <c r="B3" s="3" t="s">
        <v>48</v>
      </c>
      <c r="C3" s="3" t="s">
        <v>79</v>
      </c>
      <c r="D3" s="3" t="s">
        <v>80</v>
      </c>
      <c r="E3" s="3" t="s">
        <v>77</v>
      </c>
      <c r="F3" s="3" t="s">
        <v>129</v>
      </c>
      <c r="G3" s="3" t="s">
        <v>121</v>
      </c>
      <c r="H3" s="1">
        <v>45.2</v>
      </c>
      <c r="I3" s="1">
        <v>47.4</v>
      </c>
      <c r="J3" s="3" t="s">
        <v>81</v>
      </c>
      <c r="K3" s="3" t="s">
        <v>82</v>
      </c>
      <c r="L3" s="3" t="s">
        <v>128</v>
      </c>
      <c r="M3" s="3" t="s">
        <v>128</v>
      </c>
      <c r="N3" s="1">
        <v>42</v>
      </c>
      <c r="O3" s="1">
        <v>37.799999999999997</v>
      </c>
      <c r="P3" s="3" t="s">
        <v>42</v>
      </c>
      <c r="Q3" s="3" t="s">
        <v>44</v>
      </c>
      <c r="R3" s="3" t="s">
        <v>83</v>
      </c>
      <c r="S3" s="3" t="s">
        <v>84</v>
      </c>
      <c r="T3" s="3" t="s">
        <v>85</v>
      </c>
      <c r="U3" s="3" t="s">
        <v>86</v>
      </c>
      <c r="V3" s="3" t="s">
        <v>140</v>
      </c>
      <c r="W3" s="3" t="s">
        <v>141</v>
      </c>
    </row>
    <row r="4" spans="1:23" x14ac:dyDescent="0.2">
      <c r="A4" s="1">
        <v>6.25</v>
      </c>
      <c r="B4" s="3" t="s">
        <v>37</v>
      </c>
      <c r="C4" s="3" t="s">
        <v>41</v>
      </c>
      <c r="D4" s="3" t="s">
        <v>87</v>
      </c>
      <c r="E4" s="3" t="s">
        <v>88</v>
      </c>
      <c r="F4" s="3" t="s">
        <v>46</v>
      </c>
      <c r="G4" s="3" t="s">
        <v>77</v>
      </c>
      <c r="H4" s="1">
        <v>23.9</v>
      </c>
      <c r="I4" s="1">
        <v>24.2</v>
      </c>
      <c r="J4" s="3" t="s">
        <v>89</v>
      </c>
      <c r="K4" s="3" t="s">
        <v>68</v>
      </c>
      <c r="L4" s="3" t="s">
        <v>41</v>
      </c>
      <c r="M4" s="3" t="s">
        <v>130</v>
      </c>
      <c r="N4" s="1">
        <v>19.8</v>
      </c>
      <c r="O4" s="1">
        <v>21.4</v>
      </c>
      <c r="P4" s="3" t="s">
        <v>88</v>
      </c>
      <c r="Q4" s="3" t="s">
        <v>90</v>
      </c>
      <c r="R4" s="1">
        <v>31.3</v>
      </c>
      <c r="S4" s="1">
        <v>31.8</v>
      </c>
      <c r="T4" s="1">
        <v>44.9</v>
      </c>
      <c r="U4" s="1">
        <v>44.5</v>
      </c>
      <c r="V4" s="3" t="s">
        <v>78</v>
      </c>
      <c r="W4" s="3" t="s">
        <v>142</v>
      </c>
    </row>
    <row r="5" spans="1:23" x14ac:dyDescent="0.2">
      <c r="A5" s="1">
        <v>3.125</v>
      </c>
      <c r="B5" s="3" t="s">
        <v>91</v>
      </c>
      <c r="C5" s="3" t="s">
        <v>92</v>
      </c>
      <c r="D5" s="3" t="s">
        <v>93</v>
      </c>
      <c r="E5" s="3" t="s">
        <v>94</v>
      </c>
      <c r="F5" s="3" t="s">
        <v>131</v>
      </c>
      <c r="G5" s="3" t="s">
        <v>43</v>
      </c>
      <c r="H5" s="1">
        <v>15.6</v>
      </c>
      <c r="I5" s="1">
        <v>14.3</v>
      </c>
      <c r="J5" s="3" t="s">
        <v>95</v>
      </c>
      <c r="K5" s="3" t="s">
        <v>96</v>
      </c>
      <c r="L5" s="3" t="s">
        <v>132</v>
      </c>
      <c r="M5" s="3" t="s">
        <v>133</v>
      </c>
      <c r="N5" s="1">
        <v>12.2</v>
      </c>
      <c r="O5" s="1">
        <v>11.5</v>
      </c>
      <c r="P5" s="3" t="s">
        <v>60</v>
      </c>
      <c r="Q5" s="3" t="s">
        <v>94</v>
      </c>
      <c r="R5" s="1">
        <v>15.6</v>
      </c>
      <c r="S5" s="1">
        <v>19.8</v>
      </c>
      <c r="T5" s="1">
        <v>24.8</v>
      </c>
      <c r="U5" s="1">
        <v>26.9</v>
      </c>
      <c r="V5" s="3" t="s">
        <v>143</v>
      </c>
      <c r="W5" s="3" t="s">
        <v>136</v>
      </c>
    </row>
    <row r="6" spans="1:23" x14ac:dyDescent="0.2">
      <c r="A6" s="1">
        <v>1.5625</v>
      </c>
      <c r="B6" s="3" t="s">
        <v>47</v>
      </c>
      <c r="C6" s="3" t="s">
        <v>97</v>
      </c>
      <c r="D6" s="3" t="s">
        <v>98</v>
      </c>
      <c r="E6" s="3" t="s">
        <v>99</v>
      </c>
      <c r="F6" s="3" t="s">
        <v>134</v>
      </c>
      <c r="G6" s="3" t="s">
        <v>122</v>
      </c>
      <c r="H6" s="1">
        <v>7.47</v>
      </c>
      <c r="I6" s="1">
        <v>7.31</v>
      </c>
      <c r="J6" s="1">
        <v>40.299999999999997</v>
      </c>
      <c r="K6" s="1">
        <v>43.9</v>
      </c>
      <c r="L6" s="3" t="s">
        <v>135</v>
      </c>
      <c r="M6" s="3" t="s">
        <v>136</v>
      </c>
      <c r="N6" s="1">
        <v>5.96</v>
      </c>
      <c r="O6" s="1">
        <v>5.27</v>
      </c>
      <c r="P6" s="3" t="s">
        <v>100</v>
      </c>
      <c r="Q6" s="3" t="s">
        <v>101</v>
      </c>
      <c r="R6" s="1">
        <v>9.35</v>
      </c>
      <c r="S6" s="1">
        <v>10.6</v>
      </c>
      <c r="T6" s="1">
        <v>21.4</v>
      </c>
      <c r="U6" s="1">
        <v>14.3</v>
      </c>
      <c r="V6" s="3" t="s">
        <v>144</v>
      </c>
      <c r="W6" s="3" t="s">
        <v>125</v>
      </c>
    </row>
    <row r="7" spans="1:23" x14ac:dyDescent="0.2">
      <c r="A7" s="1">
        <v>0.78125</v>
      </c>
      <c r="B7" s="3" t="s">
        <v>102</v>
      </c>
      <c r="C7" s="3" t="s">
        <v>103</v>
      </c>
      <c r="D7" s="1">
        <v>44</v>
      </c>
      <c r="E7" s="1">
        <v>44.8</v>
      </c>
      <c r="F7" s="3" t="s">
        <v>76</v>
      </c>
      <c r="G7" s="3" t="s">
        <v>137</v>
      </c>
      <c r="H7" s="1">
        <v>3.88</v>
      </c>
      <c r="I7" s="1">
        <v>3.72</v>
      </c>
      <c r="J7" s="1">
        <v>27.3</v>
      </c>
      <c r="K7" s="1">
        <v>28.7</v>
      </c>
      <c r="L7" s="1">
        <v>50</v>
      </c>
      <c r="M7" s="1">
        <v>51.5</v>
      </c>
      <c r="N7" s="3" t="s">
        <v>104</v>
      </c>
      <c r="O7" s="3" t="s">
        <v>105</v>
      </c>
      <c r="P7" s="1">
        <v>50.3</v>
      </c>
      <c r="Q7" s="1">
        <v>46.4</v>
      </c>
      <c r="R7" s="1">
        <v>4.26</v>
      </c>
      <c r="S7" s="1">
        <v>4.41</v>
      </c>
      <c r="T7" s="1">
        <v>7.71</v>
      </c>
      <c r="U7" s="1">
        <v>8.4600000000000009</v>
      </c>
      <c r="V7" s="1">
        <v>32.700000000000003</v>
      </c>
      <c r="W7" s="1">
        <v>38.1</v>
      </c>
    </row>
    <row r="8" spans="1:23" x14ac:dyDescent="0.2">
      <c r="A8" s="1">
        <v>0.390625</v>
      </c>
      <c r="B8" s="1">
        <v>45.3</v>
      </c>
      <c r="C8" s="1">
        <v>52.1</v>
      </c>
      <c r="D8" s="1">
        <v>27.4</v>
      </c>
      <c r="E8" s="1">
        <v>30.6</v>
      </c>
      <c r="F8" s="1">
        <v>40.9</v>
      </c>
      <c r="G8" s="1">
        <v>43</v>
      </c>
      <c r="H8" s="1">
        <v>1.78</v>
      </c>
      <c r="I8" s="1">
        <v>1.97</v>
      </c>
      <c r="J8" s="1">
        <v>15.9</v>
      </c>
      <c r="K8" s="1">
        <v>16.600000000000001</v>
      </c>
      <c r="L8" s="1">
        <v>29</v>
      </c>
      <c r="M8" s="1">
        <v>23.3</v>
      </c>
      <c r="N8" s="3" t="s">
        <v>106</v>
      </c>
      <c r="O8" s="3" t="s">
        <v>107</v>
      </c>
      <c r="P8" s="1">
        <v>31.9</v>
      </c>
      <c r="Q8" s="1">
        <v>30.9</v>
      </c>
      <c r="R8" s="1">
        <v>2.58</v>
      </c>
      <c r="S8" s="1">
        <v>2.5</v>
      </c>
      <c r="T8" s="1">
        <v>3.77</v>
      </c>
      <c r="U8" s="1">
        <v>4.07</v>
      </c>
      <c r="V8" s="1">
        <v>22.2</v>
      </c>
      <c r="W8" s="1">
        <v>20.9</v>
      </c>
    </row>
    <row r="9" spans="1:23" x14ac:dyDescent="0.2">
      <c r="A9" s="1">
        <v>0.1953125</v>
      </c>
      <c r="B9" s="1">
        <v>31.2</v>
      </c>
      <c r="C9" s="1">
        <v>33.4</v>
      </c>
      <c r="D9" s="1">
        <v>16.2</v>
      </c>
      <c r="E9" s="1">
        <v>17.7</v>
      </c>
      <c r="F9" s="1">
        <v>25.4</v>
      </c>
      <c r="G9" s="1">
        <v>27.5</v>
      </c>
      <c r="H9" s="3" t="s">
        <v>108</v>
      </c>
      <c r="I9" s="3" t="s">
        <v>109</v>
      </c>
      <c r="J9" s="1">
        <v>8.09</v>
      </c>
      <c r="K9" s="1">
        <v>8.41</v>
      </c>
      <c r="L9" s="3" t="s">
        <v>138</v>
      </c>
      <c r="M9" s="3" t="s">
        <v>139</v>
      </c>
      <c r="N9" s="3" t="s">
        <v>110</v>
      </c>
      <c r="O9" s="3" t="s">
        <v>110</v>
      </c>
      <c r="P9" s="1">
        <v>18.8</v>
      </c>
      <c r="Q9" s="1">
        <v>19.7</v>
      </c>
      <c r="R9" s="1">
        <v>1.46</v>
      </c>
      <c r="S9" s="1">
        <v>1.5</v>
      </c>
      <c r="T9" s="1">
        <v>2.46</v>
      </c>
      <c r="U9" s="1">
        <v>2.2999999999999998</v>
      </c>
      <c r="V9" s="1">
        <v>11.7</v>
      </c>
      <c r="W9" s="3" t="s">
        <v>145</v>
      </c>
    </row>
    <row r="10" spans="1:23" x14ac:dyDescent="0.2">
      <c r="A10" s="1">
        <v>9.765625E-2</v>
      </c>
      <c r="B10" s="1">
        <v>20.5</v>
      </c>
      <c r="C10" s="1">
        <v>20</v>
      </c>
      <c r="D10" s="1">
        <v>10</v>
      </c>
      <c r="E10" s="1">
        <v>9.4700000000000006</v>
      </c>
      <c r="F10" s="1">
        <v>16.3</v>
      </c>
      <c r="G10" s="1">
        <v>15.6</v>
      </c>
      <c r="H10" s="3" t="s">
        <v>111</v>
      </c>
      <c r="I10" s="3" t="s">
        <v>112</v>
      </c>
      <c r="J10" s="3" t="s">
        <v>113</v>
      </c>
      <c r="K10" s="3" t="s">
        <v>114</v>
      </c>
      <c r="L10" s="1">
        <v>9.58</v>
      </c>
      <c r="M10" s="1">
        <v>10.5</v>
      </c>
      <c r="N10" s="3" t="s">
        <v>115</v>
      </c>
      <c r="O10" s="3" t="s">
        <v>116</v>
      </c>
      <c r="P10" s="1">
        <v>11.9</v>
      </c>
      <c r="Q10" s="1">
        <v>10.9</v>
      </c>
      <c r="R10" s="1">
        <v>0.86</v>
      </c>
      <c r="S10" s="1">
        <v>0.76</v>
      </c>
      <c r="T10" s="1">
        <v>1.4</v>
      </c>
      <c r="U10" s="1">
        <v>1.21</v>
      </c>
      <c r="V10" s="1">
        <v>6.64</v>
      </c>
      <c r="W10" s="1">
        <v>7.87</v>
      </c>
    </row>
    <row r="11" spans="1:23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</row>
    <row r="12" spans="1:23" x14ac:dyDescent="0.2">
      <c r="A12" s="10" t="s">
        <v>28</v>
      </c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1:23" x14ac:dyDescent="0.2">
      <c r="A13" s="12" t="s">
        <v>15</v>
      </c>
      <c r="B13" s="32" t="s">
        <v>16</v>
      </c>
      <c r="C13" s="32"/>
      <c r="D13" s="32" t="s">
        <v>36</v>
      </c>
      <c r="E13" s="32"/>
      <c r="F13" s="32" t="s">
        <v>2</v>
      </c>
      <c r="G13" s="32"/>
      <c r="H13" s="32" t="s">
        <v>8</v>
      </c>
      <c r="I13" s="32"/>
      <c r="J13" s="32" t="s">
        <v>38</v>
      </c>
      <c r="K13" s="32"/>
      <c r="L13" s="32" t="s">
        <v>39</v>
      </c>
      <c r="M13" s="32"/>
      <c r="N13" s="32" t="s">
        <v>40</v>
      </c>
      <c r="O13" s="32"/>
    </row>
    <row r="14" spans="1:23" x14ac:dyDescent="0.2">
      <c r="A14" s="1">
        <v>1.09691001300806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23" x14ac:dyDescent="0.2">
      <c r="A15" s="1">
        <v>0.79588001734407499</v>
      </c>
      <c r="B15" s="1"/>
      <c r="C15" s="1"/>
      <c r="D15" s="1"/>
      <c r="E15" s="1"/>
      <c r="F15" s="1">
        <v>1.4871383754771901</v>
      </c>
      <c r="G15" s="1">
        <v>1.4885507165004399</v>
      </c>
      <c r="H15" s="1"/>
      <c r="I15" s="1"/>
      <c r="J15" s="1">
        <v>1.62736585659273</v>
      </c>
      <c r="K15" s="1">
        <v>1.65030752313194</v>
      </c>
      <c r="L15" s="1">
        <v>1.6803355134145599</v>
      </c>
      <c r="M15" s="1">
        <v>1.6901960800285101</v>
      </c>
      <c r="N15" s="1"/>
      <c r="O15" s="1"/>
    </row>
    <row r="16" spans="1:23" x14ac:dyDescent="0.2">
      <c r="A16" s="1">
        <v>0.49485002168009401</v>
      </c>
      <c r="B16" s="1"/>
      <c r="C16" s="1"/>
      <c r="D16" s="1"/>
      <c r="E16" s="1"/>
      <c r="F16" s="1">
        <v>1.19865708695442</v>
      </c>
      <c r="G16" s="1">
        <v>1.1613680022349699</v>
      </c>
      <c r="H16" s="1"/>
      <c r="I16" s="1"/>
      <c r="J16" s="1">
        <v>1.4048337166199401</v>
      </c>
      <c r="K16" s="1">
        <v>1.35793484700045</v>
      </c>
      <c r="L16" s="1">
        <v>1.4183012913197499</v>
      </c>
      <c r="M16" s="1">
        <v>1.51719589794997</v>
      </c>
      <c r="N16" s="1">
        <v>1.5987905067631201</v>
      </c>
      <c r="O16" s="1">
        <v>1.58206336291171</v>
      </c>
    </row>
    <row r="17" spans="1:17" x14ac:dyDescent="0.2">
      <c r="A17" s="1">
        <v>0.19382002601611301</v>
      </c>
      <c r="B17" s="1"/>
      <c r="C17" s="1"/>
      <c r="D17" s="1"/>
      <c r="E17" s="1"/>
      <c r="F17" s="1">
        <v>0.95036485437612295</v>
      </c>
      <c r="G17" s="1">
        <v>0.91434315711944103</v>
      </c>
      <c r="H17" s="1">
        <v>1.66558099101795</v>
      </c>
      <c r="I17" s="1">
        <v>1.67024585307412</v>
      </c>
      <c r="J17" s="1">
        <v>1.1303337684950101</v>
      </c>
      <c r="K17" s="1">
        <v>1.0681858617461599</v>
      </c>
      <c r="L17" s="1">
        <v>1.19865708695442</v>
      </c>
      <c r="M17" s="1">
        <v>1.1702617153949599</v>
      </c>
      <c r="N17" s="1">
        <v>1.31175386105575</v>
      </c>
      <c r="O17" s="1">
        <v>1.36361197989214</v>
      </c>
    </row>
    <row r="18" spans="1:17" x14ac:dyDescent="0.2">
      <c r="A18" s="1">
        <v>-0.107209969647868</v>
      </c>
      <c r="B18" s="1"/>
      <c r="C18" s="1"/>
      <c r="D18" s="1">
        <v>1.7299742856995599</v>
      </c>
      <c r="E18" s="1">
        <v>1.6893088591236201</v>
      </c>
      <c r="F18" s="1">
        <v>0.73957234445009201</v>
      </c>
      <c r="G18" s="1">
        <v>0.67302090712889595</v>
      </c>
      <c r="H18" s="1">
        <v>1.43616264704076</v>
      </c>
      <c r="I18" s="1">
        <v>1.46538285144842</v>
      </c>
      <c r="J18" s="1">
        <v>0.85430604180108105</v>
      </c>
      <c r="K18" s="1">
        <v>0.78390357927273502</v>
      </c>
      <c r="L18" s="1">
        <v>0.83250891270623595</v>
      </c>
      <c r="M18" s="1">
        <v>0.87737134586977406</v>
      </c>
      <c r="N18" s="1">
        <v>1.04532297878666</v>
      </c>
      <c r="O18" s="1"/>
    </row>
    <row r="19" spans="1:17" x14ac:dyDescent="0.2">
      <c r="A19" s="1">
        <v>-0.40823996531184997</v>
      </c>
      <c r="B19" s="1">
        <v>1.72672720902657</v>
      </c>
      <c r="C19" s="1">
        <v>1.7024305364455301</v>
      </c>
      <c r="D19" s="1">
        <v>1.49415459401844</v>
      </c>
      <c r="E19" s="1">
        <v>1.49136169383427</v>
      </c>
      <c r="F19" s="1">
        <v>0.37839790094813802</v>
      </c>
      <c r="G19" s="1">
        <v>0.33445375115093101</v>
      </c>
      <c r="H19" s="1">
        <v>1.2455126678141499</v>
      </c>
      <c r="I19" s="1">
        <v>1.2201080880400601</v>
      </c>
      <c r="J19" s="1"/>
      <c r="K19" s="1"/>
      <c r="L19" s="1"/>
      <c r="M19" s="1"/>
      <c r="N19" s="1"/>
      <c r="O19" s="1"/>
    </row>
    <row r="20" spans="1:17" x14ac:dyDescent="0.2">
      <c r="A20" s="1">
        <v>-0.70926996097583095</v>
      </c>
      <c r="B20" s="1">
        <v>1.51321760006794</v>
      </c>
      <c r="C20" s="1">
        <v>1.5024271199844299</v>
      </c>
      <c r="D20" s="1">
        <v>1.26245108973043</v>
      </c>
      <c r="E20" s="1">
        <v>1.2455126678141499</v>
      </c>
      <c r="F20" s="1">
        <v>8.6001717619175692E-3</v>
      </c>
      <c r="G20" s="1">
        <v>2.1189299069938099E-2</v>
      </c>
      <c r="H20" s="1">
        <v>0.91750550955254695</v>
      </c>
      <c r="I20" s="1">
        <v>0.94497590841204804</v>
      </c>
      <c r="J20" s="1"/>
      <c r="K20" s="1"/>
      <c r="L20" s="1"/>
      <c r="M20" s="1"/>
      <c r="N20" s="1"/>
      <c r="O20" s="1"/>
    </row>
    <row r="21" spans="1:17" x14ac:dyDescent="0.2">
      <c r="A21" s="1">
        <v>-1.0102999566398101</v>
      </c>
      <c r="B21" s="1">
        <v>1.31806333496276</v>
      </c>
      <c r="C21" s="1">
        <v>1.33445375115093</v>
      </c>
      <c r="D21" s="1">
        <v>1.0530784434834199</v>
      </c>
      <c r="E21" s="1">
        <v>1.02530586526477</v>
      </c>
      <c r="F21" s="1"/>
      <c r="G21" s="1"/>
      <c r="H21" s="1">
        <v>0.68841982200271101</v>
      </c>
      <c r="I21" s="1">
        <v>0.744292983122676</v>
      </c>
      <c r="J21" s="1"/>
      <c r="K21" s="1"/>
      <c r="L21" s="1"/>
      <c r="M21" s="1"/>
      <c r="N21" s="1"/>
      <c r="O21" s="1"/>
    </row>
    <row r="22" spans="1:17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</row>
    <row r="23" spans="1:17" x14ac:dyDescent="0.2">
      <c r="A23" s="10" t="s">
        <v>29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spans="1:17" x14ac:dyDescent="0.2">
      <c r="A24" s="12"/>
      <c r="B24" s="12" t="s">
        <v>16</v>
      </c>
      <c r="C24" s="12" t="s">
        <v>36</v>
      </c>
      <c r="D24" s="12" t="s">
        <v>2</v>
      </c>
      <c r="E24" s="12" t="s">
        <v>8</v>
      </c>
      <c r="F24" s="12" t="s">
        <v>38</v>
      </c>
      <c r="G24" s="12" t="s">
        <v>39</v>
      </c>
      <c r="H24" s="12" t="s">
        <v>40</v>
      </c>
      <c r="I24" s="12"/>
      <c r="J24" s="8"/>
      <c r="K24" s="8"/>
      <c r="L24" s="8"/>
      <c r="M24" s="8"/>
    </row>
    <row r="25" spans="1:17" x14ac:dyDescent="0.2">
      <c r="A25" s="2" t="s">
        <v>30</v>
      </c>
      <c r="B25" s="1"/>
      <c r="C25" s="1"/>
      <c r="D25" s="1"/>
      <c r="E25" s="1"/>
      <c r="F25" s="1"/>
      <c r="G25" s="1"/>
      <c r="H25" s="1"/>
      <c r="I25" s="1"/>
      <c r="J25" s="8"/>
      <c r="K25" s="8"/>
      <c r="L25" s="8"/>
      <c r="M25" s="8"/>
    </row>
    <row r="26" spans="1:17" x14ac:dyDescent="0.2">
      <c r="A26" s="2" t="s">
        <v>31</v>
      </c>
      <c r="B26" s="1">
        <v>0.64500000000000002</v>
      </c>
      <c r="C26" s="1">
        <v>0.74750000000000005</v>
      </c>
      <c r="D26" s="1">
        <v>0.95499999999999996</v>
      </c>
      <c r="E26" s="1">
        <v>0.80479999999999996</v>
      </c>
      <c r="F26" s="1">
        <v>0.91059999999999997</v>
      </c>
      <c r="G26" s="1">
        <v>0.92159999999999997</v>
      </c>
      <c r="H26" s="1">
        <v>0.89600000000000002</v>
      </c>
      <c r="I26" s="1"/>
      <c r="J26" s="8"/>
      <c r="K26" s="8"/>
      <c r="L26" s="8"/>
      <c r="M26" s="8"/>
    </row>
    <row r="27" spans="1:17" x14ac:dyDescent="0.2">
      <c r="A27" s="2" t="s">
        <v>32</v>
      </c>
      <c r="B27" s="1">
        <v>1.974</v>
      </c>
      <c r="C27" s="1">
        <v>1.792</v>
      </c>
      <c r="D27" s="1">
        <v>0.73829999999999996</v>
      </c>
      <c r="E27" s="1">
        <v>1.528</v>
      </c>
      <c r="F27" s="1">
        <v>0.92110000000000003</v>
      </c>
      <c r="G27" s="1">
        <v>0.98080000000000001</v>
      </c>
      <c r="H27" s="1">
        <v>1.153</v>
      </c>
      <c r="I27" s="1"/>
      <c r="J27" s="8"/>
      <c r="K27" s="8"/>
      <c r="L27" s="8"/>
      <c r="M27" s="8"/>
    </row>
    <row r="28" spans="1:17" x14ac:dyDescent="0.2">
      <c r="A28" s="2" t="s">
        <v>33</v>
      </c>
      <c r="B28" s="6">
        <f>(1-B27)/B26</f>
        <v>-1.5100775193798448</v>
      </c>
      <c r="C28" s="6">
        <f t="shared" ref="C28:H28" si="0">(1-C27)/C26</f>
        <v>-1.0595317725752509</v>
      </c>
      <c r="D28" s="6">
        <f t="shared" si="0"/>
        <v>0.2740314136125655</v>
      </c>
      <c r="E28" s="6">
        <f t="shared" si="0"/>
        <v>-0.6560636182902585</v>
      </c>
      <c r="F28" s="6">
        <f t="shared" si="0"/>
        <v>8.6646167362178755E-2</v>
      </c>
      <c r="G28" s="6">
        <f t="shared" si="0"/>
        <v>2.0833333333333329E-2</v>
      </c>
      <c r="H28" s="6">
        <f t="shared" si="0"/>
        <v>-0.1707589285714286</v>
      </c>
      <c r="I28" s="8"/>
      <c r="J28" s="8"/>
      <c r="K28" s="8"/>
      <c r="L28" s="8"/>
      <c r="M28" s="8"/>
    </row>
    <row r="29" spans="1:17" x14ac:dyDescent="0.2">
      <c r="A29" s="2" t="s">
        <v>34</v>
      </c>
      <c r="B29" s="7">
        <f>10^B28</f>
        <v>3.0897438795540442E-2</v>
      </c>
      <c r="C29" s="7">
        <f t="shared" ref="C29:H29" si="1">10^C28</f>
        <v>8.7190311134328222E-2</v>
      </c>
      <c r="D29" s="7">
        <f t="shared" si="1"/>
        <v>1.8794527574334132</v>
      </c>
      <c r="E29" s="7">
        <f t="shared" si="1"/>
        <v>0.2207681313763282</v>
      </c>
      <c r="F29" s="7">
        <f t="shared" si="1"/>
        <v>1.2208046290201049</v>
      </c>
      <c r="G29" s="7">
        <f t="shared" si="1"/>
        <v>1.0491397291363098</v>
      </c>
      <c r="H29" s="7">
        <f t="shared" si="1"/>
        <v>0.67490255369723495</v>
      </c>
      <c r="I29" s="8"/>
      <c r="J29" s="8"/>
      <c r="K29" s="8"/>
      <c r="L29" s="8"/>
      <c r="M29" s="8"/>
    </row>
    <row r="30" spans="1:17" x14ac:dyDescent="0.2">
      <c r="A30" s="2" t="s">
        <v>35</v>
      </c>
      <c r="B30" s="6">
        <f>B29/0.0309</f>
        <v>0.99991711312428611</v>
      </c>
      <c r="C30" s="6">
        <f t="shared" ref="C30:H30" si="2">C29/0.0309</f>
        <v>2.821692916968551</v>
      </c>
      <c r="D30" s="6">
        <f t="shared" si="2"/>
        <v>60.823713832796543</v>
      </c>
      <c r="E30" s="6">
        <f t="shared" si="2"/>
        <v>7.1445997209167702</v>
      </c>
      <c r="F30" s="6">
        <f t="shared" si="2"/>
        <v>39.508240421362615</v>
      </c>
      <c r="G30" s="6">
        <f t="shared" si="2"/>
        <v>33.952742043246275</v>
      </c>
      <c r="H30" s="6">
        <f t="shared" si="2"/>
        <v>21.841506592143524</v>
      </c>
      <c r="I30" s="8"/>
      <c r="J30" s="8"/>
      <c r="K30" s="8"/>
      <c r="L30" s="8"/>
      <c r="M30" s="8"/>
    </row>
  </sheetData>
  <mergeCells count="18">
    <mergeCell ref="V2:W2"/>
    <mergeCell ref="T2:U2"/>
    <mergeCell ref="P2:Q2"/>
    <mergeCell ref="R2:S2"/>
    <mergeCell ref="N2:O2"/>
    <mergeCell ref="L2:M2"/>
    <mergeCell ref="N13:O13"/>
    <mergeCell ref="L13:M13"/>
    <mergeCell ref="D2:E2"/>
    <mergeCell ref="D13:E13"/>
    <mergeCell ref="B13:C13"/>
    <mergeCell ref="J2:K2"/>
    <mergeCell ref="H2:I2"/>
    <mergeCell ref="F2:G2"/>
    <mergeCell ref="B2:C2"/>
    <mergeCell ref="J13:K13"/>
    <mergeCell ref="H13:I13"/>
    <mergeCell ref="F13:G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workbookViewId="0">
      <selection activeCell="I30" sqref="C24:I30"/>
    </sheetView>
  </sheetViews>
  <sheetFormatPr baseColWidth="10" defaultRowHeight="16" x14ac:dyDescent="0.2"/>
  <cols>
    <col min="1" max="1" width="18.1640625" customWidth="1"/>
    <col min="6" max="7" width="13.1640625" bestFit="1" customWidth="1"/>
    <col min="8" max="9" width="13.33203125" bestFit="1" customWidth="1"/>
  </cols>
  <sheetData>
    <row r="1" spans="1:17" x14ac:dyDescent="0.2">
      <c r="A1" s="4" t="s">
        <v>14</v>
      </c>
    </row>
    <row r="2" spans="1:17" x14ac:dyDescent="0.2">
      <c r="A2" s="12" t="s">
        <v>15</v>
      </c>
      <c r="B2" s="32" t="s">
        <v>16</v>
      </c>
      <c r="C2" s="32"/>
      <c r="D2" s="32" t="s">
        <v>36</v>
      </c>
      <c r="E2" s="32"/>
      <c r="F2" s="32" t="s">
        <v>2</v>
      </c>
      <c r="G2" s="32"/>
      <c r="H2" s="32" t="s">
        <v>8</v>
      </c>
      <c r="I2" s="32"/>
      <c r="J2" s="32" t="s">
        <v>38</v>
      </c>
      <c r="K2" s="32"/>
      <c r="L2" s="32" t="s">
        <v>17</v>
      </c>
      <c r="M2" s="32"/>
      <c r="N2" s="32" t="s">
        <v>39</v>
      </c>
      <c r="O2" s="32"/>
      <c r="P2" s="32" t="s">
        <v>40</v>
      </c>
      <c r="Q2" s="32"/>
    </row>
    <row r="3" spans="1:17" x14ac:dyDescent="0.2">
      <c r="A3" s="1">
        <v>12.5</v>
      </c>
      <c r="B3" s="3" t="s">
        <v>48</v>
      </c>
      <c r="C3" s="3" t="s">
        <v>79</v>
      </c>
      <c r="D3" s="3" t="s">
        <v>80</v>
      </c>
      <c r="E3" s="3" t="s">
        <v>77</v>
      </c>
      <c r="F3" s="1">
        <v>45.2</v>
      </c>
      <c r="G3" s="1">
        <v>47.4</v>
      </c>
      <c r="H3" s="3" t="s">
        <v>81</v>
      </c>
      <c r="I3" s="3" t="s">
        <v>82</v>
      </c>
      <c r="J3" s="1">
        <v>42</v>
      </c>
      <c r="K3" s="1">
        <v>37.799999999999997</v>
      </c>
      <c r="L3" s="3" t="s">
        <v>42</v>
      </c>
      <c r="M3" s="3" t="s">
        <v>44</v>
      </c>
      <c r="N3" s="3" t="s">
        <v>83</v>
      </c>
      <c r="O3" s="3" t="s">
        <v>84</v>
      </c>
      <c r="P3" s="3" t="s">
        <v>85</v>
      </c>
      <c r="Q3" s="3" t="s">
        <v>86</v>
      </c>
    </row>
    <row r="4" spans="1:17" x14ac:dyDescent="0.2">
      <c r="A4" s="1">
        <v>6.25</v>
      </c>
      <c r="B4" s="3" t="s">
        <v>37</v>
      </c>
      <c r="C4" s="3" t="s">
        <v>41</v>
      </c>
      <c r="D4" s="3" t="s">
        <v>87</v>
      </c>
      <c r="E4" s="3" t="s">
        <v>88</v>
      </c>
      <c r="F4" s="1">
        <v>23.9</v>
      </c>
      <c r="G4" s="1">
        <v>24.2</v>
      </c>
      <c r="H4" s="3" t="s">
        <v>89</v>
      </c>
      <c r="I4" s="3" t="s">
        <v>68</v>
      </c>
      <c r="J4" s="1">
        <v>19.8</v>
      </c>
      <c r="K4" s="1">
        <v>21.4</v>
      </c>
      <c r="L4" s="3" t="s">
        <v>88</v>
      </c>
      <c r="M4" s="3" t="s">
        <v>90</v>
      </c>
      <c r="N4" s="1">
        <v>31.3</v>
      </c>
      <c r="O4" s="1">
        <v>31.8</v>
      </c>
      <c r="P4" s="1">
        <v>44.9</v>
      </c>
      <c r="Q4" s="1">
        <v>44.5</v>
      </c>
    </row>
    <row r="5" spans="1:17" x14ac:dyDescent="0.2">
      <c r="A5" s="1">
        <v>3.125</v>
      </c>
      <c r="B5" s="3" t="s">
        <v>91</v>
      </c>
      <c r="C5" s="3" t="s">
        <v>92</v>
      </c>
      <c r="D5" s="3" t="s">
        <v>93</v>
      </c>
      <c r="E5" s="3" t="s">
        <v>94</v>
      </c>
      <c r="F5" s="1">
        <v>15.6</v>
      </c>
      <c r="G5" s="1">
        <v>14.3</v>
      </c>
      <c r="H5" s="3" t="s">
        <v>95</v>
      </c>
      <c r="I5" s="3" t="s">
        <v>96</v>
      </c>
      <c r="J5" s="1">
        <v>12.2</v>
      </c>
      <c r="K5" s="1">
        <v>11.5</v>
      </c>
      <c r="L5" s="3" t="s">
        <v>60</v>
      </c>
      <c r="M5" s="3" t="s">
        <v>94</v>
      </c>
      <c r="N5" s="1">
        <v>15.6</v>
      </c>
      <c r="O5" s="1">
        <v>19.8</v>
      </c>
      <c r="P5" s="1">
        <v>24.8</v>
      </c>
      <c r="Q5" s="1">
        <v>26.9</v>
      </c>
    </row>
    <row r="6" spans="1:17" x14ac:dyDescent="0.2">
      <c r="A6" s="1">
        <v>1.5625</v>
      </c>
      <c r="B6" s="3" t="s">
        <v>47</v>
      </c>
      <c r="C6" s="3" t="s">
        <v>97</v>
      </c>
      <c r="D6" s="3" t="s">
        <v>98</v>
      </c>
      <c r="E6" s="3" t="s">
        <v>99</v>
      </c>
      <c r="F6" s="1">
        <v>7.47</v>
      </c>
      <c r="G6" s="1">
        <v>7.31</v>
      </c>
      <c r="H6" s="1">
        <v>40.299999999999997</v>
      </c>
      <c r="I6" s="1">
        <v>43.9</v>
      </c>
      <c r="J6" s="1">
        <v>5.96</v>
      </c>
      <c r="K6" s="1">
        <v>5.27</v>
      </c>
      <c r="L6" s="3" t="s">
        <v>100</v>
      </c>
      <c r="M6" s="3" t="s">
        <v>101</v>
      </c>
      <c r="N6" s="1">
        <v>9.35</v>
      </c>
      <c r="O6" s="1">
        <v>10.6</v>
      </c>
      <c r="P6" s="1">
        <v>21.4</v>
      </c>
      <c r="Q6" s="1">
        <v>14.3</v>
      </c>
    </row>
    <row r="7" spans="1:17" x14ac:dyDescent="0.2">
      <c r="A7" s="1">
        <v>0.78125</v>
      </c>
      <c r="B7" s="3" t="s">
        <v>102</v>
      </c>
      <c r="C7" s="3" t="s">
        <v>103</v>
      </c>
      <c r="D7" s="1">
        <v>44</v>
      </c>
      <c r="E7" s="1">
        <v>44.8</v>
      </c>
      <c r="F7" s="1">
        <v>3.88</v>
      </c>
      <c r="G7" s="1">
        <v>3.72</v>
      </c>
      <c r="H7" s="1">
        <v>27.3</v>
      </c>
      <c r="I7" s="1">
        <v>28.7</v>
      </c>
      <c r="J7" s="3" t="s">
        <v>104</v>
      </c>
      <c r="K7" s="3" t="s">
        <v>105</v>
      </c>
      <c r="L7" s="3" t="s">
        <v>146</v>
      </c>
      <c r="M7" s="3" t="s">
        <v>147</v>
      </c>
      <c r="N7" s="1">
        <v>4.26</v>
      </c>
      <c r="O7" s="1">
        <v>4.41</v>
      </c>
      <c r="P7" s="1">
        <v>7.71</v>
      </c>
      <c r="Q7" s="1">
        <v>8.4600000000000009</v>
      </c>
    </row>
    <row r="8" spans="1:17" x14ac:dyDescent="0.2">
      <c r="A8" s="1">
        <v>0.390625</v>
      </c>
      <c r="B8" s="1">
        <v>45.3</v>
      </c>
      <c r="C8" s="1">
        <v>52.1</v>
      </c>
      <c r="D8" s="1">
        <v>27.4</v>
      </c>
      <c r="E8" s="1">
        <v>30.6</v>
      </c>
      <c r="F8" s="1">
        <v>1.78</v>
      </c>
      <c r="G8" s="1">
        <v>1.97</v>
      </c>
      <c r="H8" s="1">
        <v>15.9</v>
      </c>
      <c r="I8" s="1">
        <v>16.600000000000001</v>
      </c>
      <c r="J8" s="1">
        <v>2.04</v>
      </c>
      <c r="K8" s="1">
        <v>1.55</v>
      </c>
      <c r="L8" s="1">
        <v>31.9</v>
      </c>
      <c r="M8" s="1">
        <v>30.9</v>
      </c>
      <c r="N8" s="1">
        <v>2.58</v>
      </c>
      <c r="O8" s="1">
        <v>2.5</v>
      </c>
      <c r="P8" s="1">
        <v>3.77</v>
      </c>
      <c r="Q8" s="1">
        <v>4.07</v>
      </c>
    </row>
    <row r="9" spans="1:17" x14ac:dyDescent="0.2">
      <c r="A9" s="1">
        <v>0.1953125</v>
      </c>
      <c r="B9" s="1">
        <v>31.2</v>
      </c>
      <c r="C9" s="1">
        <v>33.4</v>
      </c>
      <c r="D9" s="1">
        <v>16.2</v>
      </c>
      <c r="E9" s="1">
        <v>17.7</v>
      </c>
      <c r="F9" s="3" t="s">
        <v>108</v>
      </c>
      <c r="G9" s="3" t="s">
        <v>109</v>
      </c>
      <c r="H9" s="1">
        <v>8.09</v>
      </c>
      <c r="I9" s="1">
        <v>8.41</v>
      </c>
      <c r="J9" s="1">
        <v>0.99</v>
      </c>
      <c r="K9" s="1">
        <v>0.99</v>
      </c>
      <c r="L9" s="1">
        <v>18.8</v>
      </c>
      <c r="M9" s="1">
        <v>19.7</v>
      </c>
      <c r="N9" s="1">
        <v>1.46</v>
      </c>
      <c r="O9" s="1">
        <v>1.5</v>
      </c>
      <c r="P9" s="1">
        <v>2.46</v>
      </c>
      <c r="Q9" s="1">
        <v>2.2999999999999998</v>
      </c>
    </row>
    <row r="10" spans="1:17" x14ac:dyDescent="0.2">
      <c r="A10" s="1">
        <v>9.765625E-2</v>
      </c>
      <c r="B10" s="1">
        <v>20.5</v>
      </c>
      <c r="C10" s="1">
        <v>20</v>
      </c>
      <c r="D10" s="1">
        <v>10</v>
      </c>
      <c r="E10" s="1">
        <v>9.4700000000000006</v>
      </c>
      <c r="F10" s="3" t="s">
        <v>111</v>
      </c>
      <c r="G10" s="3" t="s">
        <v>112</v>
      </c>
      <c r="H10" s="1">
        <v>5.49</v>
      </c>
      <c r="I10" s="1">
        <v>5.23</v>
      </c>
      <c r="J10" s="3" t="s">
        <v>115</v>
      </c>
      <c r="K10" s="3" t="s">
        <v>116</v>
      </c>
      <c r="L10" s="1">
        <v>11.9</v>
      </c>
      <c r="M10" s="1">
        <v>10.9</v>
      </c>
      <c r="N10" s="1">
        <v>0.86</v>
      </c>
      <c r="O10" s="1">
        <v>0.76</v>
      </c>
      <c r="P10" s="1">
        <v>1.4</v>
      </c>
      <c r="Q10" s="1">
        <v>1.21</v>
      </c>
    </row>
    <row r="12" spans="1:17" x14ac:dyDescent="0.2">
      <c r="A12" s="4" t="s">
        <v>28</v>
      </c>
    </row>
    <row r="13" spans="1:17" x14ac:dyDescent="0.2">
      <c r="A13" s="12" t="s">
        <v>15</v>
      </c>
      <c r="B13" s="32" t="s">
        <v>16</v>
      </c>
      <c r="C13" s="32"/>
      <c r="D13" s="32" t="s">
        <v>36</v>
      </c>
      <c r="E13" s="32"/>
      <c r="F13" s="32" t="s">
        <v>2</v>
      </c>
      <c r="G13" s="32"/>
      <c r="H13" s="32" t="s">
        <v>8</v>
      </c>
      <c r="I13" s="32"/>
      <c r="J13" s="32" t="s">
        <v>38</v>
      </c>
      <c r="K13" s="32"/>
      <c r="L13" s="32" t="s">
        <v>17</v>
      </c>
      <c r="M13" s="32"/>
      <c r="N13" s="32" t="s">
        <v>39</v>
      </c>
      <c r="O13" s="32"/>
      <c r="P13" s="32" t="s">
        <v>40</v>
      </c>
      <c r="Q13" s="32"/>
    </row>
    <row r="14" spans="1:17" x14ac:dyDescent="0.2">
      <c r="A14" s="1">
        <v>1.09691001300806</v>
      </c>
      <c r="B14" s="1"/>
      <c r="C14" s="1"/>
      <c r="D14" s="1"/>
      <c r="E14" s="1"/>
      <c r="F14" s="1">
        <v>1.65513843481138</v>
      </c>
      <c r="G14" s="1">
        <v>1.6757783416740899</v>
      </c>
      <c r="H14" s="1"/>
      <c r="I14" s="1"/>
      <c r="J14" s="1">
        <v>1.6232492903978999</v>
      </c>
      <c r="K14" s="1">
        <v>1.57749179983723</v>
      </c>
      <c r="L14" s="1"/>
      <c r="M14" s="1"/>
      <c r="N14" s="1"/>
      <c r="O14" s="1"/>
      <c r="P14" s="1"/>
      <c r="Q14" s="1"/>
    </row>
    <row r="15" spans="1:17" x14ac:dyDescent="0.2">
      <c r="A15" s="1">
        <v>0.79588001734407499</v>
      </c>
      <c r="B15" s="1"/>
      <c r="C15" s="1"/>
      <c r="D15" s="1"/>
      <c r="E15" s="1"/>
      <c r="F15" s="1">
        <v>1.37839790094814</v>
      </c>
      <c r="G15" s="1">
        <v>1.38381536598043</v>
      </c>
      <c r="H15" s="1"/>
      <c r="I15" s="1"/>
      <c r="J15" s="1">
        <v>1.29666519026153</v>
      </c>
      <c r="K15" s="1">
        <v>1.3304137733491901</v>
      </c>
      <c r="L15" s="1"/>
      <c r="M15" s="1"/>
      <c r="N15" s="1">
        <v>1.4955443375464501</v>
      </c>
      <c r="O15" s="1">
        <v>1.5024271199844299</v>
      </c>
      <c r="P15" s="1">
        <v>1.6522463410033199</v>
      </c>
      <c r="Q15" s="1">
        <v>1.64836001098093</v>
      </c>
    </row>
    <row r="16" spans="1:17" x14ac:dyDescent="0.2">
      <c r="A16" s="1">
        <v>0.49485002168009401</v>
      </c>
      <c r="B16" s="1"/>
      <c r="C16" s="1"/>
      <c r="D16" s="1"/>
      <c r="E16" s="1"/>
      <c r="F16" s="1">
        <v>1.1931245983544601</v>
      </c>
      <c r="G16" s="1">
        <v>1.1553360374650601</v>
      </c>
      <c r="H16" s="1"/>
      <c r="I16" s="1"/>
      <c r="J16" s="1">
        <v>1.0863598306747499</v>
      </c>
      <c r="K16" s="1">
        <v>1.06069784035361</v>
      </c>
      <c r="L16" s="1"/>
      <c r="M16" s="1"/>
      <c r="N16" s="1">
        <v>1.1931245983544601</v>
      </c>
      <c r="O16" s="1">
        <v>1.29666519026153</v>
      </c>
      <c r="P16" s="1">
        <v>1.39445168082622</v>
      </c>
      <c r="Q16" s="1">
        <v>1.4297522800024101</v>
      </c>
    </row>
    <row r="17" spans="1:17" x14ac:dyDescent="0.2">
      <c r="A17" s="1">
        <v>0.19382002601611301</v>
      </c>
      <c r="B17" s="1"/>
      <c r="C17" s="1"/>
      <c r="D17" s="1"/>
      <c r="E17" s="1"/>
      <c r="F17" s="1">
        <v>0.87332060181539894</v>
      </c>
      <c r="G17" s="1">
        <v>0.86391737695785997</v>
      </c>
      <c r="H17" s="1">
        <v>1.60530504614111</v>
      </c>
      <c r="I17" s="1">
        <v>1.64246452024212</v>
      </c>
      <c r="J17" s="1">
        <v>0.77524625974023598</v>
      </c>
      <c r="K17" s="1">
        <v>0.72181061521254697</v>
      </c>
      <c r="L17" s="1"/>
      <c r="M17" s="1"/>
      <c r="N17" s="1">
        <v>0.97081161087251799</v>
      </c>
      <c r="O17" s="1">
        <v>1.02530586526477</v>
      </c>
      <c r="P17" s="1">
        <v>1.3304137733491901</v>
      </c>
      <c r="Q17" s="1">
        <v>1.1553360374650601</v>
      </c>
    </row>
    <row r="18" spans="1:17" x14ac:dyDescent="0.2">
      <c r="A18" s="1">
        <v>-0.107209969647868</v>
      </c>
      <c r="B18" s="1"/>
      <c r="C18" s="1"/>
      <c r="D18" s="1">
        <v>1.6434526764861901</v>
      </c>
      <c r="E18" s="1">
        <v>1.65127801399814</v>
      </c>
      <c r="F18" s="1">
        <v>0.58883172559420704</v>
      </c>
      <c r="G18" s="1">
        <v>0.57054293988189797</v>
      </c>
      <c r="H18" s="1">
        <v>1.43616264704076</v>
      </c>
      <c r="I18" s="1">
        <v>1.4578818967339899</v>
      </c>
      <c r="J18" s="1"/>
      <c r="K18" s="1"/>
      <c r="L18" s="1"/>
      <c r="M18" s="1"/>
      <c r="N18" s="1">
        <v>0.62940959910271899</v>
      </c>
      <c r="O18" s="1">
        <v>0.64443858946783805</v>
      </c>
      <c r="P18" s="1">
        <v>0.88705437805095699</v>
      </c>
      <c r="Q18" s="1">
        <v>0.92737036303902398</v>
      </c>
    </row>
    <row r="19" spans="1:17" x14ac:dyDescent="0.2">
      <c r="A19" s="1">
        <v>-0.40823996531184997</v>
      </c>
      <c r="B19" s="1">
        <v>1.6560982020128301</v>
      </c>
      <c r="C19" s="1">
        <v>1.71683772329952</v>
      </c>
      <c r="D19" s="1">
        <v>1.4377505628203899</v>
      </c>
      <c r="E19" s="1">
        <v>1.4857214264815799</v>
      </c>
      <c r="F19" s="1">
        <v>0.250420002308894</v>
      </c>
      <c r="G19" s="1">
        <v>0.29446622616159301</v>
      </c>
      <c r="H19" s="1">
        <v>1.20139712432045</v>
      </c>
      <c r="I19" s="1">
        <v>1.2201080880400601</v>
      </c>
      <c r="J19" s="1">
        <v>0.30963016742589899</v>
      </c>
      <c r="K19" s="1">
        <v>0.190331698170291</v>
      </c>
      <c r="L19" s="1">
        <v>1.5037906830571801</v>
      </c>
      <c r="M19" s="1">
        <v>1.48995847942483</v>
      </c>
      <c r="N19" s="1">
        <v>0.41161970596323</v>
      </c>
      <c r="O19" s="1">
        <v>0.39794000867203799</v>
      </c>
      <c r="P19" s="1">
        <v>0.57634135020579302</v>
      </c>
      <c r="Q19" s="1">
        <v>0.60959440922522001</v>
      </c>
    </row>
    <row r="20" spans="1:17" x14ac:dyDescent="0.2">
      <c r="A20" s="1">
        <v>-0.70926996097583095</v>
      </c>
      <c r="B20" s="1">
        <v>1.49415459401844</v>
      </c>
      <c r="C20" s="1">
        <v>1.5237464668115599</v>
      </c>
      <c r="D20" s="1">
        <v>1.2095150145426301</v>
      </c>
      <c r="E20" s="1">
        <v>1.2479732663618099</v>
      </c>
      <c r="F20" s="1"/>
      <c r="G20" s="1"/>
      <c r="H20" s="1">
        <v>0.90794852161227202</v>
      </c>
      <c r="I20" s="1">
        <v>0.92479599579791205</v>
      </c>
      <c r="J20" s="1">
        <v>-4.36480540245009E-3</v>
      </c>
      <c r="K20" s="1">
        <v>-4.36480540245009E-3</v>
      </c>
      <c r="L20" s="1">
        <v>1.27415784926368</v>
      </c>
      <c r="M20" s="1">
        <v>1.29446622616159</v>
      </c>
      <c r="N20" s="1">
        <v>0.16435285578443701</v>
      </c>
      <c r="O20" s="1">
        <v>0.17609125905568099</v>
      </c>
      <c r="P20" s="1">
        <v>0.39093510710337898</v>
      </c>
      <c r="Q20" s="1">
        <v>0.36172783601759301</v>
      </c>
    </row>
    <row r="21" spans="1:17" x14ac:dyDescent="0.2">
      <c r="A21" s="1">
        <v>-1.0102999566398101</v>
      </c>
      <c r="B21" s="1">
        <v>1.31175386105575</v>
      </c>
      <c r="C21" s="1">
        <v>1.3010299956639799</v>
      </c>
      <c r="D21" s="1">
        <v>1</v>
      </c>
      <c r="E21" s="1">
        <v>0.97634997900327303</v>
      </c>
      <c r="F21" s="1"/>
      <c r="G21" s="1"/>
      <c r="H21" s="1">
        <v>0.73957234445009201</v>
      </c>
      <c r="I21" s="1">
        <v>0.71850168886727395</v>
      </c>
      <c r="J21" s="1"/>
      <c r="K21" s="1"/>
      <c r="L21" s="1">
        <v>1.0755469613925299</v>
      </c>
      <c r="M21" s="1">
        <v>1.03742649794062</v>
      </c>
      <c r="N21" s="1">
        <v>-6.5501548756432298E-2</v>
      </c>
      <c r="O21" s="1">
        <v>-0.11918640771920901</v>
      </c>
      <c r="P21" s="1">
        <v>0.14612803567823801</v>
      </c>
      <c r="Q21" s="1">
        <v>8.2785370316450099E-2</v>
      </c>
    </row>
    <row r="23" spans="1:17" x14ac:dyDescent="0.2">
      <c r="A23" s="4" t="s">
        <v>29</v>
      </c>
    </row>
    <row r="24" spans="1:17" x14ac:dyDescent="0.2">
      <c r="A24" s="12"/>
      <c r="B24" s="12" t="s">
        <v>16</v>
      </c>
      <c r="C24" s="12" t="s">
        <v>36</v>
      </c>
      <c r="D24" s="12" t="s">
        <v>2</v>
      </c>
      <c r="E24" s="12" t="s">
        <v>8</v>
      </c>
      <c r="F24" s="12" t="s">
        <v>38</v>
      </c>
      <c r="G24" s="12" t="s">
        <v>17</v>
      </c>
      <c r="H24" s="12" t="s">
        <v>39</v>
      </c>
      <c r="I24" s="12" t="s">
        <v>40</v>
      </c>
    </row>
    <row r="25" spans="1:17" x14ac:dyDescent="0.2">
      <c r="A25" s="2" t="s">
        <v>30</v>
      </c>
      <c r="B25" s="1"/>
      <c r="C25" s="1"/>
      <c r="D25" s="1"/>
      <c r="E25" s="1"/>
      <c r="F25" s="1"/>
      <c r="G25" s="1"/>
      <c r="H25" s="1"/>
      <c r="I25" s="1"/>
    </row>
    <row r="26" spans="1:17" x14ac:dyDescent="0.2">
      <c r="A26" s="2" t="s">
        <v>31</v>
      </c>
      <c r="B26" s="1">
        <v>0.63129999999999997</v>
      </c>
      <c r="C26" s="1">
        <v>0.73429999999999995</v>
      </c>
      <c r="D26" s="1">
        <v>0.91830000000000001</v>
      </c>
      <c r="E26" s="1">
        <v>0.77080000000000004</v>
      </c>
      <c r="F26" s="1">
        <v>0.88939999999999997</v>
      </c>
      <c r="G26" s="1">
        <v>0.73150000000000004</v>
      </c>
      <c r="H26" s="1">
        <v>0.89180000000000004</v>
      </c>
      <c r="I26" s="1">
        <v>0.86950000000000005</v>
      </c>
    </row>
    <row r="27" spans="1:17" x14ac:dyDescent="0.2">
      <c r="A27" s="2" t="s">
        <v>32</v>
      </c>
      <c r="B27" s="1">
        <v>1.948</v>
      </c>
      <c r="C27" s="1">
        <v>1.742</v>
      </c>
      <c r="D27" s="1">
        <v>0.67410000000000003</v>
      </c>
      <c r="E27" s="1">
        <v>1.5</v>
      </c>
      <c r="F27" s="1">
        <v>0.61319999999999997</v>
      </c>
      <c r="G27" s="1">
        <v>1.798</v>
      </c>
      <c r="H27" s="1">
        <v>0.79010000000000002</v>
      </c>
      <c r="I27" s="1">
        <v>0.99270000000000003</v>
      </c>
    </row>
    <row r="28" spans="1:17" x14ac:dyDescent="0.2">
      <c r="A28" s="2" t="s">
        <v>33</v>
      </c>
      <c r="B28" s="6">
        <f>(1-B27)/B26</f>
        <v>-1.5016632345952796</v>
      </c>
      <c r="C28" s="6">
        <f t="shared" ref="C28:I28" si="0">(1-C27)/C26</f>
        <v>-1.0104861773117255</v>
      </c>
      <c r="D28" s="6">
        <f t="shared" si="0"/>
        <v>0.35489491451595334</v>
      </c>
      <c r="E28" s="6">
        <f t="shared" si="0"/>
        <v>-0.64867669953295271</v>
      </c>
      <c r="F28" s="6">
        <f t="shared" si="0"/>
        <v>0.43489993253879022</v>
      </c>
      <c r="G28" s="6">
        <f t="shared" si="0"/>
        <v>-1.0909090909090908</v>
      </c>
      <c r="H28" s="6">
        <f t="shared" si="0"/>
        <v>0.23536667414218432</v>
      </c>
      <c r="I28" s="6">
        <f t="shared" si="0"/>
        <v>8.3956296722253864E-3</v>
      </c>
    </row>
    <row r="29" spans="1:17" x14ac:dyDescent="0.2">
      <c r="A29" s="2" t="s">
        <v>34</v>
      </c>
      <c r="B29" s="7">
        <f>10^B28</f>
        <v>3.1501901223311583E-2</v>
      </c>
      <c r="C29" s="7">
        <f t="shared" ref="C29:I29" si="1">10^C28</f>
        <v>9.7614385056023933E-2</v>
      </c>
      <c r="D29" s="7">
        <f t="shared" si="1"/>
        <v>2.264096401820503</v>
      </c>
      <c r="E29" s="7">
        <f t="shared" si="1"/>
        <v>0.22455529516054104</v>
      </c>
      <c r="F29" s="7">
        <f t="shared" si="1"/>
        <v>2.7220740322714505</v>
      </c>
      <c r="G29" s="7">
        <f t="shared" si="1"/>
        <v>8.1113083078968695E-2</v>
      </c>
      <c r="H29" s="7">
        <f t="shared" si="1"/>
        <v>1.719359426952987</v>
      </c>
      <c r="I29" s="7">
        <f t="shared" si="1"/>
        <v>1.0195197180314668</v>
      </c>
    </row>
    <row r="30" spans="1:17" x14ac:dyDescent="0.2">
      <c r="A30" s="2" t="s">
        <v>35</v>
      </c>
      <c r="B30" s="6">
        <f>B29/0.0315</f>
        <v>1.0000603562956059</v>
      </c>
      <c r="C30" s="6">
        <f t="shared" ref="C30:I30" si="2">C29/0.0315</f>
        <v>3.0988693668579028</v>
      </c>
      <c r="D30" s="6">
        <f t="shared" si="2"/>
        <v>71.876076248269939</v>
      </c>
      <c r="E30" s="6">
        <f t="shared" si="2"/>
        <v>7.1287395289060651</v>
      </c>
      <c r="F30" s="6">
        <f t="shared" si="2"/>
        <v>86.415048643538114</v>
      </c>
      <c r="G30" s="6">
        <f t="shared" si="2"/>
        <v>2.5750185104434506</v>
      </c>
      <c r="H30" s="6">
        <f t="shared" si="2"/>
        <v>54.58283895088848</v>
      </c>
      <c r="I30" s="6">
        <f t="shared" si="2"/>
        <v>32.365705334332276</v>
      </c>
    </row>
  </sheetData>
  <mergeCells count="16">
    <mergeCell ref="P13:Q13"/>
    <mergeCell ref="N13:O13"/>
    <mergeCell ref="L13:M13"/>
    <mergeCell ref="B2:C2"/>
    <mergeCell ref="D2:E2"/>
    <mergeCell ref="F2:G2"/>
    <mergeCell ref="P2:Q2"/>
    <mergeCell ref="N2:O2"/>
    <mergeCell ref="L2:M2"/>
    <mergeCell ref="B13:C13"/>
    <mergeCell ref="D13:E13"/>
    <mergeCell ref="F13:G13"/>
    <mergeCell ref="H13:I13"/>
    <mergeCell ref="J13:K13"/>
    <mergeCell ref="H2:I2"/>
    <mergeCell ref="J2:K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workbookViewId="0">
      <selection activeCell="C29" sqref="C1:C29"/>
    </sheetView>
  </sheetViews>
  <sheetFormatPr baseColWidth="10" defaultRowHeight="16" x14ac:dyDescent="0.2"/>
  <cols>
    <col min="3" max="3" width="13.1640625" bestFit="1" customWidth="1"/>
    <col min="4" max="4" width="16.6640625" customWidth="1"/>
  </cols>
  <sheetData>
    <row r="1" spans="1:3" x14ac:dyDescent="0.2">
      <c r="A1" s="4" t="s">
        <v>14</v>
      </c>
    </row>
    <row r="2" spans="1:3" x14ac:dyDescent="0.2">
      <c r="A2" s="5" t="s">
        <v>15</v>
      </c>
      <c r="B2" s="5" t="s">
        <v>16</v>
      </c>
      <c r="C2" s="5" t="s">
        <v>17</v>
      </c>
    </row>
    <row r="3" spans="1:3" x14ac:dyDescent="0.2">
      <c r="A3" s="1">
        <v>16.666699999999999</v>
      </c>
      <c r="B3" s="3" t="s">
        <v>18</v>
      </c>
      <c r="C3" s="3" t="s">
        <v>19</v>
      </c>
    </row>
    <row r="4" spans="1:3" x14ac:dyDescent="0.2">
      <c r="A4" s="1">
        <v>6.6666999999999996</v>
      </c>
      <c r="B4" s="3" t="s">
        <v>20</v>
      </c>
      <c r="C4" s="3" t="s">
        <v>21</v>
      </c>
    </row>
    <row r="5" spans="1:3" x14ac:dyDescent="0.2">
      <c r="A5" s="1">
        <v>2.6667000000000001</v>
      </c>
      <c r="B5" s="3" t="s">
        <v>22</v>
      </c>
      <c r="C5" s="3" t="s">
        <v>23</v>
      </c>
    </row>
    <row r="6" spans="1:3" x14ac:dyDescent="0.2">
      <c r="A6" s="1">
        <v>1.0667</v>
      </c>
      <c r="B6" s="3" t="s">
        <v>24</v>
      </c>
      <c r="C6" s="3" t="s">
        <v>25</v>
      </c>
    </row>
    <row r="7" spans="1:3" x14ac:dyDescent="0.2">
      <c r="A7" s="1">
        <v>0.42670000000000002</v>
      </c>
      <c r="B7" s="1">
        <v>54.9</v>
      </c>
      <c r="C7" s="1">
        <v>34.799999999999997</v>
      </c>
    </row>
    <row r="8" spans="1:3" x14ac:dyDescent="0.2">
      <c r="A8" s="1">
        <v>0.17069999999999999</v>
      </c>
      <c r="B8" s="1">
        <v>28.8</v>
      </c>
      <c r="C8" s="1">
        <v>24.3</v>
      </c>
    </row>
    <row r="9" spans="1:3" x14ac:dyDescent="0.2">
      <c r="A9" s="1">
        <v>6.83E-2</v>
      </c>
      <c r="B9" s="1">
        <v>10.3</v>
      </c>
      <c r="C9" s="1">
        <v>8.82</v>
      </c>
    </row>
    <row r="10" spans="1:3" x14ac:dyDescent="0.2">
      <c r="A10" s="1">
        <v>2.7300000000000001E-2</v>
      </c>
      <c r="B10" s="3" t="s">
        <v>26</v>
      </c>
      <c r="C10" s="3" t="s">
        <v>27</v>
      </c>
    </row>
    <row r="12" spans="1:3" x14ac:dyDescent="0.2">
      <c r="A12" s="4" t="s">
        <v>28</v>
      </c>
    </row>
    <row r="13" spans="1:3" x14ac:dyDescent="0.2">
      <c r="A13" s="5" t="s">
        <v>15</v>
      </c>
      <c r="B13" s="5" t="s">
        <v>16</v>
      </c>
      <c r="C13" s="5" t="s">
        <v>17</v>
      </c>
    </row>
    <row r="14" spans="1:3" x14ac:dyDescent="0.2">
      <c r="A14" s="1">
        <v>1.22184961820445</v>
      </c>
      <c r="B14" s="1"/>
      <c r="C14" s="1"/>
    </row>
    <row r="15" spans="1:3" x14ac:dyDescent="0.2">
      <c r="A15" s="1">
        <v>0.82391091241129999</v>
      </c>
      <c r="B15" s="1"/>
      <c r="C15" s="1"/>
    </row>
    <row r="16" spans="1:3" x14ac:dyDescent="0.2">
      <c r="A16" s="1">
        <v>0.42597416091937601</v>
      </c>
      <c r="B16" s="1"/>
      <c r="C16" s="1"/>
    </row>
    <row r="17" spans="1:3" x14ac:dyDescent="0.2">
      <c r="A17" s="1">
        <v>2.8042295090749601E-2</v>
      </c>
      <c r="B17" s="1"/>
      <c r="C17" s="1"/>
    </row>
    <row r="18" spans="1:3" x14ac:dyDescent="0.2">
      <c r="A18" s="1">
        <v>-0.36987735714068798</v>
      </c>
      <c r="B18" s="1">
        <v>1.7395723444500899</v>
      </c>
      <c r="C18" s="1">
        <v>1.5415792439465801</v>
      </c>
    </row>
    <row r="19" spans="1:3" x14ac:dyDescent="0.2">
      <c r="A19" s="1">
        <v>-0.76776647888526595</v>
      </c>
      <c r="B19" s="1">
        <v>1.4593924877592299</v>
      </c>
      <c r="C19" s="1">
        <v>1.3856062735983099</v>
      </c>
    </row>
    <row r="20" spans="1:3" x14ac:dyDescent="0.2">
      <c r="A20" s="1">
        <v>-1.1655792963184699</v>
      </c>
      <c r="B20" s="1">
        <v>1.01283722470517</v>
      </c>
      <c r="C20" s="1">
        <v>0.94546858513181997</v>
      </c>
    </row>
    <row r="22" spans="1:3" x14ac:dyDescent="0.2">
      <c r="A22" s="4" t="s">
        <v>29</v>
      </c>
    </row>
    <row r="23" spans="1:3" x14ac:dyDescent="0.2">
      <c r="A23" s="5"/>
      <c r="B23" s="5" t="s">
        <v>16</v>
      </c>
      <c r="C23" s="5" t="s">
        <v>17</v>
      </c>
    </row>
    <row r="24" spans="1:3" x14ac:dyDescent="0.2">
      <c r="A24" s="2" t="s">
        <v>30</v>
      </c>
      <c r="B24" s="1"/>
      <c r="C24" s="1"/>
    </row>
    <row r="25" spans="1:3" x14ac:dyDescent="0.2">
      <c r="A25" s="2" t="s">
        <v>31</v>
      </c>
      <c r="B25" s="1">
        <v>0.9133</v>
      </c>
      <c r="C25" s="1">
        <v>0.74919999999999998</v>
      </c>
    </row>
    <row r="26" spans="1:3" x14ac:dyDescent="0.2">
      <c r="A26" s="2" t="s">
        <v>32</v>
      </c>
      <c r="B26" s="1">
        <v>2.105</v>
      </c>
      <c r="C26" s="1">
        <v>1.8660000000000001</v>
      </c>
    </row>
    <row r="27" spans="1:3" x14ac:dyDescent="0.2">
      <c r="A27" s="2" t="s">
        <v>33</v>
      </c>
      <c r="B27" s="6">
        <f>(1-B26)/B25</f>
        <v>-1.2098981714661119</v>
      </c>
      <c r="C27" s="6">
        <f t="shared" ref="C27" si="0">(1-C26)/C25</f>
        <v>-1.1558996262680195</v>
      </c>
    </row>
    <row r="28" spans="1:3" x14ac:dyDescent="0.2">
      <c r="A28" s="2" t="s">
        <v>34</v>
      </c>
      <c r="B28" s="7">
        <f>10^B27</f>
        <v>6.1673959114140239E-2</v>
      </c>
      <c r="C28" s="7">
        <f t="shared" ref="C28" si="1">10^C27</f>
        <v>6.9839379754318989E-2</v>
      </c>
    </row>
    <row r="29" spans="1:3" x14ac:dyDescent="0.2">
      <c r="A29" s="2" t="s">
        <v>35</v>
      </c>
      <c r="B29" s="6">
        <f>B28/0.0617</f>
        <v>0.99957794350308338</v>
      </c>
      <c r="C29" s="6">
        <f t="shared" ref="C29" si="2">C28/0.0617</f>
        <v>1.1319186345918799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12-27-19</vt:lpstr>
      <vt:lpstr>12-28-19</vt:lpstr>
      <vt:lpstr>12-31-19</vt:lpstr>
      <vt:lpstr>3-16-20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2020-07-09T01:40:46Z</dcterms:created>
  <dcterms:modified xsi:type="dcterms:W3CDTF">2020-08-13T00:25:17Z</dcterms:modified>
</cp:coreProperties>
</file>