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eannette/Desktop/ForElife/SourceData/"/>
    </mc:Choice>
  </mc:AlternateContent>
  <bookViews>
    <workbookView xWindow="2540" yWindow="460" windowWidth="27400" windowHeight="15100" tabRatio="500"/>
  </bookViews>
  <sheets>
    <sheet name="HIV-1" sheetId="1" r:id="rId1"/>
    <sheet name="SIVcpz" sheetId="2" r:id="rId2"/>
    <sheet name="HIV-2" sheetId="3" r:id="rId3"/>
    <sheet name="SIVmac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3" l="1"/>
  <c r="E12" i="3"/>
  <c r="E11" i="3"/>
  <c r="E10" i="3"/>
  <c r="E9" i="3"/>
  <c r="E8" i="3"/>
  <c r="E7" i="3"/>
  <c r="E6" i="3"/>
  <c r="E5" i="3"/>
  <c r="E4" i="3"/>
  <c r="E3" i="3"/>
  <c r="J53" i="3"/>
  <c r="J54" i="3"/>
  <c r="J55" i="3"/>
  <c r="J83" i="3"/>
  <c r="K83" i="3"/>
  <c r="L83" i="3"/>
  <c r="M83" i="3"/>
  <c r="N83" i="3"/>
  <c r="O83" i="3"/>
  <c r="P83" i="3"/>
  <c r="Q83" i="3"/>
  <c r="R83" i="3"/>
  <c r="S83" i="3"/>
  <c r="T83" i="3"/>
  <c r="J84" i="3"/>
  <c r="K84" i="3"/>
  <c r="L84" i="3"/>
  <c r="M84" i="3"/>
  <c r="N84" i="3"/>
  <c r="O84" i="3"/>
  <c r="P84" i="3"/>
  <c r="Q84" i="3"/>
  <c r="R84" i="3"/>
  <c r="S84" i="3"/>
  <c r="T84" i="3"/>
  <c r="J85" i="3"/>
  <c r="K85" i="3"/>
  <c r="L85" i="3"/>
  <c r="M85" i="3"/>
  <c r="N85" i="3"/>
  <c r="O85" i="3"/>
  <c r="P85" i="3"/>
  <c r="Q85" i="3"/>
  <c r="R85" i="3"/>
  <c r="S85" i="3"/>
  <c r="T85" i="3"/>
  <c r="I83" i="3"/>
  <c r="I84" i="3"/>
  <c r="I85" i="3"/>
  <c r="K53" i="3"/>
  <c r="L53" i="3"/>
  <c r="M53" i="3"/>
  <c r="N53" i="3"/>
  <c r="O53" i="3"/>
  <c r="P53" i="3"/>
  <c r="Q53" i="3"/>
  <c r="R53" i="3"/>
  <c r="S53" i="3"/>
  <c r="T53" i="3"/>
  <c r="K54" i="3"/>
  <c r="L54" i="3"/>
  <c r="M54" i="3"/>
  <c r="N54" i="3"/>
  <c r="O54" i="3"/>
  <c r="P54" i="3"/>
  <c r="Q54" i="3"/>
  <c r="R54" i="3"/>
  <c r="S54" i="3"/>
  <c r="T54" i="3"/>
  <c r="K55" i="3"/>
  <c r="L55" i="3"/>
  <c r="M55" i="3"/>
  <c r="N55" i="3"/>
  <c r="O55" i="3"/>
  <c r="P55" i="3"/>
  <c r="Q55" i="3"/>
  <c r="R55" i="3"/>
  <c r="S55" i="3"/>
  <c r="T55" i="3"/>
  <c r="I53" i="3"/>
  <c r="I54" i="3"/>
  <c r="I55" i="3"/>
  <c r="J23" i="3"/>
  <c r="K23" i="3"/>
  <c r="L23" i="3"/>
  <c r="M23" i="3"/>
  <c r="N23" i="3"/>
  <c r="O23" i="3"/>
  <c r="P23" i="3"/>
  <c r="Q23" i="3"/>
  <c r="R23" i="3"/>
  <c r="S23" i="3"/>
  <c r="T23" i="3"/>
  <c r="J24" i="3"/>
  <c r="K24" i="3"/>
  <c r="L24" i="3"/>
  <c r="M24" i="3"/>
  <c r="N24" i="3"/>
  <c r="O24" i="3"/>
  <c r="P24" i="3"/>
  <c r="Q24" i="3"/>
  <c r="R24" i="3"/>
  <c r="S24" i="3"/>
  <c r="T24" i="3"/>
  <c r="J25" i="3"/>
  <c r="K25" i="3"/>
  <c r="L25" i="3"/>
  <c r="M25" i="3"/>
  <c r="N25" i="3"/>
  <c r="O25" i="3"/>
  <c r="P25" i="3"/>
  <c r="Q25" i="3"/>
  <c r="R25" i="3"/>
  <c r="S25" i="3"/>
  <c r="T25" i="3"/>
  <c r="I23" i="3"/>
  <c r="I24" i="3"/>
  <c r="I25" i="3"/>
  <c r="E4" i="4"/>
  <c r="E5" i="4"/>
  <c r="E6" i="4"/>
  <c r="E7" i="4"/>
  <c r="E8" i="4"/>
  <c r="E9" i="4"/>
  <c r="E10" i="4"/>
  <c r="E11" i="4"/>
  <c r="E12" i="4"/>
  <c r="E13" i="4"/>
  <c r="T92" i="4"/>
  <c r="T93" i="4"/>
  <c r="T94" i="4"/>
  <c r="J92" i="4"/>
  <c r="K92" i="4"/>
  <c r="L92" i="4"/>
  <c r="M92" i="4"/>
  <c r="N92" i="4"/>
  <c r="O92" i="4"/>
  <c r="P92" i="4"/>
  <c r="Q92" i="4"/>
  <c r="R92" i="4"/>
  <c r="S92" i="4"/>
  <c r="J93" i="4"/>
  <c r="K93" i="4"/>
  <c r="L93" i="4"/>
  <c r="M93" i="4"/>
  <c r="N93" i="4"/>
  <c r="O93" i="4"/>
  <c r="P93" i="4"/>
  <c r="Q93" i="4"/>
  <c r="R93" i="4"/>
  <c r="S93" i="4"/>
  <c r="J94" i="4"/>
  <c r="K94" i="4"/>
  <c r="L94" i="4"/>
  <c r="M94" i="4"/>
  <c r="N94" i="4"/>
  <c r="O94" i="4"/>
  <c r="P94" i="4"/>
  <c r="Q94" i="4"/>
  <c r="R94" i="4"/>
  <c r="S94" i="4"/>
  <c r="I92" i="4"/>
  <c r="I93" i="4"/>
  <c r="I94" i="4"/>
  <c r="J59" i="4"/>
  <c r="K59" i="4"/>
  <c r="L59" i="4"/>
  <c r="M59" i="4"/>
  <c r="N59" i="4"/>
  <c r="O59" i="4"/>
  <c r="P59" i="4"/>
  <c r="Q59" i="4"/>
  <c r="R59" i="4"/>
  <c r="S59" i="4"/>
  <c r="T59" i="4"/>
  <c r="J60" i="4"/>
  <c r="K60" i="4"/>
  <c r="L60" i="4"/>
  <c r="M60" i="4"/>
  <c r="N60" i="4"/>
  <c r="O60" i="4"/>
  <c r="P60" i="4"/>
  <c r="Q60" i="4"/>
  <c r="R60" i="4"/>
  <c r="S60" i="4"/>
  <c r="T60" i="4"/>
  <c r="J61" i="4"/>
  <c r="K61" i="4"/>
  <c r="L61" i="4"/>
  <c r="M61" i="4"/>
  <c r="N61" i="4"/>
  <c r="O61" i="4"/>
  <c r="P61" i="4"/>
  <c r="Q61" i="4"/>
  <c r="R61" i="4"/>
  <c r="S61" i="4"/>
  <c r="T61" i="4"/>
  <c r="I59" i="4"/>
  <c r="I60" i="4"/>
  <c r="I61" i="4"/>
  <c r="J27" i="4"/>
  <c r="K27" i="4"/>
  <c r="L27" i="4"/>
  <c r="M27" i="4"/>
  <c r="N27" i="4"/>
  <c r="O27" i="4"/>
  <c r="P27" i="4"/>
  <c r="Q27" i="4"/>
  <c r="R27" i="4"/>
  <c r="S27" i="4"/>
  <c r="T27" i="4"/>
  <c r="J28" i="4"/>
  <c r="K28" i="4"/>
  <c r="L28" i="4"/>
  <c r="M28" i="4"/>
  <c r="N28" i="4"/>
  <c r="O28" i="4"/>
  <c r="P28" i="4"/>
  <c r="Q28" i="4"/>
  <c r="R28" i="4"/>
  <c r="S28" i="4"/>
  <c r="T28" i="4"/>
  <c r="J29" i="4"/>
  <c r="K29" i="4"/>
  <c r="L29" i="4"/>
  <c r="M29" i="4"/>
  <c r="N29" i="4"/>
  <c r="O29" i="4"/>
  <c r="P29" i="4"/>
  <c r="Q29" i="4"/>
  <c r="R29" i="4"/>
  <c r="S29" i="4"/>
  <c r="T29" i="4"/>
  <c r="I27" i="4"/>
  <c r="I28" i="4"/>
  <c r="I29" i="4"/>
  <c r="E3" i="4"/>
  <c r="E4" i="2"/>
  <c r="E5" i="2"/>
  <c r="E6" i="2"/>
  <c r="E7" i="2"/>
  <c r="E8" i="2"/>
  <c r="E9" i="2"/>
  <c r="E10" i="2"/>
  <c r="E11" i="2"/>
  <c r="E12" i="2"/>
  <c r="E13" i="2"/>
  <c r="E3" i="2"/>
  <c r="J92" i="2"/>
  <c r="K92" i="2"/>
  <c r="L92" i="2"/>
  <c r="M92" i="2"/>
  <c r="N92" i="2"/>
  <c r="O92" i="2"/>
  <c r="P92" i="2"/>
  <c r="Q92" i="2"/>
  <c r="R92" i="2"/>
  <c r="S92" i="2"/>
  <c r="T92" i="2"/>
  <c r="J93" i="2"/>
  <c r="K93" i="2"/>
  <c r="L93" i="2"/>
  <c r="M93" i="2"/>
  <c r="N93" i="2"/>
  <c r="O93" i="2"/>
  <c r="P93" i="2"/>
  <c r="Q93" i="2"/>
  <c r="R93" i="2"/>
  <c r="S93" i="2"/>
  <c r="T93" i="2"/>
  <c r="J94" i="2"/>
  <c r="K94" i="2"/>
  <c r="L94" i="2"/>
  <c r="M94" i="2"/>
  <c r="N94" i="2"/>
  <c r="O94" i="2"/>
  <c r="P94" i="2"/>
  <c r="Q94" i="2"/>
  <c r="R94" i="2"/>
  <c r="S94" i="2"/>
  <c r="T94" i="2"/>
  <c r="I92" i="2"/>
  <c r="I93" i="2"/>
  <c r="I94" i="2"/>
  <c r="J60" i="2"/>
  <c r="K60" i="2"/>
  <c r="L60" i="2"/>
  <c r="M60" i="2"/>
  <c r="N60" i="2"/>
  <c r="O60" i="2"/>
  <c r="P60" i="2"/>
  <c r="Q60" i="2"/>
  <c r="R60" i="2"/>
  <c r="S60" i="2"/>
  <c r="T60" i="2"/>
  <c r="J61" i="2"/>
  <c r="K61" i="2"/>
  <c r="L61" i="2"/>
  <c r="M61" i="2"/>
  <c r="N61" i="2"/>
  <c r="O61" i="2"/>
  <c r="P61" i="2"/>
  <c r="Q61" i="2"/>
  <c r="R61" i="2"/>
  <c r="S61" i="2"/>
  <c r="T61" i="2"/>
  <c r="J62" i="2"/>
  <c r="K62" i="2"/>
  <c r="L62" i="2"/>
  <c r="M62" i="2"/>
  <c r="N62" i="2"/>
  <c r="O62" i="2"/>
  <c r="P62" i="2"/>
  <c r="Q62" i="2"/>
  <c r="R62" i="2"/>
  <c r="S62" i="2"/>
  <c r="T62" i="2"/>
  <c r="I60" i="2"/>
  <c r="I61" i="2"/>
  <c r="I62" i="2"/>
  <c r="J28" i="2"/>
  <c r="K28" i="2"/>
  <c r="L28" i="2"/>
  <c r="M28" i="2"/>
  <c r="N28" i="2"/>
  <c r="O28" i="2"/>
  <c r="P28" i="2"/>
  <c r="Q28" i="2"/>
  <c r="R28" i="2"/>
  <c r="S28" i="2"/>
  <c r="T28" i="2"/>
  <c r="J29" i="2"/>
  <c r="K29" i="2"/>
  <c r="L29" i="2"/>
  <c r="M29" i="2"/>
  <c r="N29" i="2"/>
  <c r="O29" i="2"/>
  <c r="P29" i="2"/>
  <c r="Q29" i="2"/>
  <c r="R29" i="2"/>
  <c r="S29" i="2"/>
  <c r="T29" i="2"/>
  <c r="J30" i="2"/>
  <c r="K30" i="2"/>
  <c r="L30" i="2"/>
  <c r="M30" i="2"/>
  <c r="N30" i="2"/>
  <c r="O30" i="2"/>
  <c r="P30" i="2"/>
  <c r="Q30" i="2"/>
  <c r="R30" i="2"/>
  <c r="S30" i="2"/>
  <c r="T30" i="2"/>
  <c r="I28" i="2"/>
  <c r="I29" i="2"/>
  <c r="I30" i="2"/>
</calcChain>
</file>

<file path=xl/sharedStrings.xml><?xml version="1.0" encoding="utf-8"?>
<sst xmlns="http://schemas.openxmlformats.org/spreadsheetml/2006/main" count="907" uniqueCount="354">
  <si>
    <t>HIV-1 Fold Restriction</t>
  </si>
  <si>
    <t>Human TRIM5 variant</t>
  </si>
  <si>
    <t>WT</t>
  </si>
  <si>
    <t>G330E</t>
  </si>
  <si>
    <t>R332E</t>
  </si>
  <si>
    <t>R332P</t>
  </si>
  <si>
    <t>G333Y</t>
  </si>
  <si>
    <t>G333D</t>
  </si>
  <si>
    <t>R335A</t>
  </si>
  <si>
    <t>R335E</t>
  </si>
  <si>
    <t>Q337D</t>
  </si>
  <si>
    <t>Q337N</t>
  </si>
  <si>
    <t>V340stop</t>
  </si>
  <si>
    <t>NB: For raw HIV-1 data, see Figure 2 – source data 2</t>
  </si>
  <si>
    <t>SIVcpz fold restriction</t>
  </si>
  <si>
    <t>HIV-2 fold restriction</t>
  </si>
  <si>
    <t>SIVmac fold restriction</t>
  </si>
  <si>
    <t>Raw data</t>
  </si>
  <si>
    <t>Viral dose (uL)</t>
  </si>
  <si>
    <t>Empty</t>
  </si>
  <si>
    <t>Human</t>
  </si>
  <si>
    <t>Stop</t>
  </si>
  <si>
    <t>0*</t>
  </si>
  <si>
    <t>52.1*</t>
  </si>
  <si>
    <t>55.2*</t>
  </si>
  <si>
    <t>12.4*</t>
  </si>
  <si>
    <t>39.9*</t>
  </si>
  <si>
    <t>28.5*</t>
  </si>
  <si>
    <t>35.4*</t>
  </si>
  <si>
    <t>0.25*</t>
  </si>
  <si>
    <t>0.32*</t>
  </si>
  <si>
    <t>0.21*</t>
  </si>
  <si>
    <t>0.24*</t>
  </si>
  <si>
    <t>0.22*</t>
  </si>
  <si>
    <t>0.34*</t>
  </si>
  <si>
    <t>0.071*</t>
  </si>
  <si>
    <t>0.096*</t>
  </si>
  <si>
    <t>0.074*</t>
  </si>
  <si>
    <t>0.27*</t>
  </si>
  <si>
    <t>0.26*</t>
  </si>
  <si>
    <t>0.17*</t>
  </si>
  <si>
    <t>0.2*</t>
  </si>
  <si>
    <t>0.11*</t>
  </si>
  <si>
    <t>0.74*</t>
  </si>
  <si>
    <t>0.12*</t>
  </si>
  <si>
    <t>0.069*</t>
  </si>
  <si>
    <t>0.28*</t>
  </si>
  <si>
    <t>0.048*</t>
  </si>
  <si>
    <t>0.036*</t>
  </si>
  <si>
    <t>0.14*</t>
  </si>
  <si>
    <t>Log-transformed data</t>
  </si>
  <si>
    <t>Linear regression</t>
  </si>
  <si>
    <t>Best-fit values</t>
  </si>
  <si>
    <t>Slope</t>
  </si>
  <si>
    <t>Y-intercept</t>
  </si>
  <si>
    <t>log(x) for log(y) = 1</t>
  </si>
  <si>
    <t>x when y = 10</t>
  </si>
  <si>
    <t>fold inhibition</t>
  </si>
  <si>
    <t>0.57*</t>
  </si>
  <si>
    <t>26.6*</t>
  </si>
  <si>
    <t>18*</t>
  </si>
  <si>
    <t>3.68*</t>
  </si>
  <si>
    <t>4.28*</t>
  </si>
  <si>
    <t>7.73*</t>
  </si>
  <si>
    <t>4.52*</t>
  </si>
  <si>
    <t>3.47*</t>
  </si>
  <si>
    <t>6.67*</t>
  </si>
  <si>
    <t>33.4*</t>
  </si>
  <si>
    <t>37.8*</t>
  </si>
  <si>
    <t>20.6*</t>
  </si>
  <si>
    <t>4.31*</t>
  </si>
  <si>
    <t>9.38*</t>
  </si>
  <si>
    <t>3.57*</t>
  </si>
  <si>
    <t>2.92*</t>
  </si>
  <si>
    <t>17.7*</t>
  </si>
  <si>
    <t>24.1*</t>
  </si>
  <si>
    <t>14.7*</t>
  </si>
  <si>
    <t>0.18*</t>
  </si>
  <si>
    <t>0.045*</t>
  </si>
  <si>
    <t>0.047*</t>
  </si>
  <si>
    <t>0.5*</t>
  </si>
  <si>
    <t>0.1*</t>
  </si>
  <si>
    <t>0.043*</t>
  </si>
  <si>
    <t>0.093*</t>
  </si>
  <si>
    <t>0.07*</t>
  </si>
  <si>
    <t>0.19*</t>
  </si>
  <si>
    <t>0.46*</t>
  </si>
  <si>
    <t>21.8*</t>
  </si>
  <si>
    <t>32*</t>
  </si>
  <si>
    <t>3.95*</t>
  </si>
  <si>
    <t>1.91*</t>
  </si>
  <si>
    <t>6.56*</t>
  </si>
  <si>
    <t>4.7*</t>
  </si>
  <si>
    <t>6.39*</t>
  </si>
  <si>
    <t>4.86*</t>
  </si>
  <si>
    <t>2.14*</t>
  </si>
  <si>
    <t>30.1*</t>
  </si>
  <si>
    <t>38.5*</t>
  </si>
  <si>
    <t>20.7*</t>
  </si>
  <si>
    <t>2.98*</t>
  </si>
  <si>
    <t>9.34*</t>
  </si>
  <si>
    <t>4.9*</t>
  </si>
  <si>
    <t>3.59*</t>
  </si>
  <si>
    <t>2.75*</t>
  </si>
  <si>
    <t>0.77*</t>
  </si>
  <si>
    <t>22*</t>
  </si>
  <si>
    <t>15.3*</t>
  </si>
  <si>
    <t>2.5*</t>
  </si>
  <si>
    <t>10.6*</t>
  </si>
  <si>
    <t>2.44*</t>
  </si>
  <si>
    <t>0.45*</t>
  </si>
  <si>
    <t>1.68*</t>
  </si>
  <si>
    <t>0.33*</t>
  </si>
  <si>
    <t>0.59*</t>
  </si>
  <si>
    <t>0.16*</t>
  </si>
  <si>
    <t>99.7*</t>
  </si>
  <si>
    <t>98.6*</t>
  </si>
  <si>
    <t>99.4*</t>
  </si>
  <si>
    <t>99.5*</t>
  </si>
  <si>
    <t>99.8*</t>
  </si>
  <si>
    <t>85.1*</t>
  </si>
  <si>
    <t>84*</t>
  </si>
  <si>
    <t>75*</t>
  </si>
  <si>
    <t>81.7*</t>
  </si>
  <si>
    <t>77*</t>
  </si>
  <si>
    <t>87.3*</t>
  </si>
  <si>
    <t>84.9*</t>
  </si>
  <si>
    <t>92.7*</t>
  </si>
  <si>
    <t>93.8*</t>
  </si>
  <si>
    <t>69.1*</t>
  </si>
  <si>
    <t>66.8*</t>
  </si>
  <si>
    <t>76.5*</t>
  </si>
  <si>
    <t>73.9*</t>
  </si>
  <si>
    <t>78.9*</t>
  </si>
  <si>
    <t>75.9*</t>
  </si>
  <si>
    <t>95.3*</t>
  </si>
  <si>
    <t>95.2*</t>
  </si>
  <si>
    <t>76.9*</t>
  </si>
  <si>
    <t>89.5*</t>
  </si>
  <si>
    <t>98.3*</t>
  </si>
  <si>
    <t>96.1*</t>
  </si>
  <si>
    <t>97*</t>
  </si>
  <si>
    <t>99.1*</t>
  </si>
  <si>
    <t>99*</t>
  </si>
  <si>
    <t>60.3*</t>
  </si>
  <si>
    <t>59.9*</t>
  </si>
  <si>
    <t>54.5*</t>
  </si>
  <si>
    <t>54.7*</t>
  </si>
  <si>
    <t>59.7*</t>
  </si>
  <si>
    <t>57.9*</t>
  </si>
  <si>
    <t>77.9*</t>
  </si>
  <si>
    <t>79.5*</t>
  </si>
  <si>
    <t>85.3*</t>
  </si>
  <si>
    <t>85.2*</t>
  </si>
  <si>
    <t>94.3*</t>
  </si>
  <si>
    <t>90*</t>
  </si>
  <si>
    <t>89.2*</t>
  </si>
  <si>
    <t>94.8*</t>
  </si>
  <si>
    <t>60.1*</t>
  </si>
  <si>
    <t>65.1*</t>
  </si>
  <si>
    <t>65.8*</t>
  </si>
  <si>
    <t>93.1*</t>
  </si>
  <si>
    <t>84.3*</t>
  </si>
  <si>
    <t>78.5*</t>
  </si>
  <si>
    <t>70.9*</t>
  </si>
  <si>
    <t>71.5*</t>
  </si>
  <si>
    <t>83.9*</t>
  </si>
  <si>
    <t>44.2*</t>
  </si>
  <si>
    <t>44.7*</t>
  </si>
  <si>
    <t>81.1*</t>
  </si>
  <si>
    <t>78.4*</t>
  </si>
  <si>
    <t>67.8*</t>
  </si>
  <si>
    <t>62.1*</t>
  </si>
  <si>
    <t>65.3*</t>
  </si>
  <si>
    <t>60.2*</t>
  </si>
  <si>
    <t>65.9*</t>
  </si>
  <si>
    <t>2.54*</t>
  </si>
  <si>
    <t>99.2*</t>
  </si>
  <si>
    <t>99.3*</t>
  </si>
  <si>
    <t>99.9*</t>
  </si>
  <si>
    <t>82.3*</t>
  </si>
  <si>
    <t>82.4*</t>
  </si>
  <si>
    <t>82.6*</t>
  </si>
  <si>
    <t>77.2*</t>
  </si>
  <si>
    <t>90.1*</t>
  </si>
  <si>
    <t>87.6*</t>
  </si>
  <si>
    <t>93*</t>
  </si>
  <si>
    <t>93.4*</t>
  </si>
  <si>
    <t>68.5*</t>
  </si>
  <si>
    <t>70.4*</t>
  </si>
  <si>
    <t>69.7*</t>
  </si>
  <si>
    <t>78.1*</t>
  </si>
  <si>
    <t>95.8*</t>
  </si>
  <si>
    <t>96.4*</t>
  </si>
  <si>
    <t>97.1*</t>
  </si>
  <si>
    <t>97.5*</t>
  </si>
  <si>
    <t>57.5*</t>
  </si>
  <si>
    <t>56.3*</t>
  </si>
  <si>
    <t>53.2*</t>
  </si>
  <si>
    <t>50.5*</t>
  </si>
  <si>
    <t>60.4*</t>
  </si>
  <si>
    <t>80.3*</t>
  </si>
  <si>
    <t>51.6*</t>
  </si>
  <si>
    <t>50.9*</t>
  </si>
  <si>
    <t>53.5*</t>
  </si>
  <si>
    <t>53.6*</t>
  </si>
  <si>
    <t>84.4*</t>
  </si>
  <si>
    <t>83.7*</t>
  </si>
  <si>
    <t>57.3*</t>
  </si>
  <si>
    <t>95.4*</t>
  </si>
  <si>
    <t>90.3*</t>
  </si>
  <si>
    <t>88*</t>
  </si>
  <si>
    <t>89.7*</t>
  </si>
  <si>
    <t>96*</t>
  </si>
  <si>
    <t>94.9*</t>
  </si>
  <si>
    <t>64.6*</t>
  </si>
  <si>
    <t>63.4*</t>
  </si>
  <si>
    <t>65.7*</t>
  </si>
  <si>
    <t>66*</t>
  </si>
  <si>
    <t>93.3*</t>
  </si>
  <si>
    <t>93.2*</t>
  </si>
  <si>
    <t>88.5*</t>
  </si>
  <si>
    <t>81.9*</t>
  </si>
  <si>
    <t>72.4*</t>
  </si>
  <si>
    <t>72.9*</t>
  </si>
  <si>
    <t>82.5*</t>
  </si>
  <si>
    <t>83.5*</t>
  </si>
  <si>
    <t>81*</t>
  </si>
  <si>
    <t>69.5*</t>
  </si>
  <si>
    <t>52*</t>
  </si>
  <si>
    <t>52.2*</t>
  </si>
  <si>
    <t>64.3*</t>
  </si>
  <si>
    <t>65.4*</t>
  </si>
  <si>
    <t>53.3*</t>
  </si>
  <si>
    <t>1.16*</t>
  </si>
  <si>
    <t>1.27*</t>
  </si>
  <si>
    <t>5.58*</t>
  </si>
  <si>
    <t>7.31*</t>
  </si>
  <si>
    <t>17.9*</t>
  </si>
  <si>
    <t>95.1*</t>
  </si>
  <si>
    <t>95.7*</t>
  </si>
  <si>
    <t>70.5*</t>
  </si>
  <si>
    <t>69.9*</t>
  </si>
  <si>
    <t>59.2*</t>
  </si>
  <si>
    <t>56*</t>
  </si>
  <si>
    <t>100*</t>
  </si>
  <si>
    <t>62.8*</t>
  </si>
  <si>
    <t>61.4*</t>
  </si>
  <si>
    <t>91.8*</t>
  </si>
  <si>
    <t>96.7*</t>
  </si>
  <si>
    <t>91.7*</t>
  </si>
  <si>
    <t>64.2*</t>
  </si>
  <si>
    <t>82*</t>
  </si>
  <si>
    <t>80*</t>
  </si>
  <si>
    <t>90.8*</t>
  </si>
  <si>
    <t>90.2*</t>
  </si>
  <si>
    <t>79.9*</t>
  </si>
  <si>
    <t>88.4*</t>
  </si>
  <si>
    <t>58*</t>
  </si>
  <si>
    <t>66.3*</t>
  </si>
  <si>
    <t>58.9*</t>
  </si>
  <si>
    <t>81.2*</t>
  </si>
  <si>
    <t>79.2*</t>
  </si>
  <si>
    <t>68.2*</t>
  </si>
  <si>
    <t>66.9*</t>
  </si>
  <si>
    <t>74.7*</t>
  </si>
  <si>
    <t>66.2*</t>
  </si>
  <si>
    <t>65*</t>
  </si>
  <si>
    <t>60.6*</t>
  </si>
  <si>
    <t>58.5*</t>
  </si>
  <si>
    <t>0.55*</t>
  </si>
  <si>
    <t>0.64*</t>
  </si>
  <si>
    <t>0.99*</t>
  </si>
  <si>
    <t>0.71*</t>
  </si>
  <si>
    <t>Average</t>
  </si>
  <si>
    <t>97.2*</t>
  </si>
  <si>
    <t>97.3*</t>
  </si>
  <si>
    <t>97.9*</t>
  </si>
  <si>
    <t>88.1*</t>
  </si>
  <si>
    <t>70.7*</t>
  </si>
  <si>
    <t>76.7*</t>
  </si>
  <si>
    <t>77.3*</t>
  </si>
  <si>
    <t>78*</t>
  </si>
  <si>
    <t>73.5*</t>
  </si>
  <si>
    <t>80.9*</t>
  </si>
  <si>
    <t>52.7*</t>
  </si>
  <si>
    <t>1.26*</t>
  </si>
  <si>
    <t>4.71*</t>
  </si>
  <si>
    <t>5.72*</t>
  </si>
  <si>
    <t>6.77*</t>
  </si>
  <si>
    <t>5.59*</t>
  </si>
  <si>
    <t>0.072*</t>
  </si>
  <si>
    <t>5.88*</t>
  </si>
  <si>
    <t>6.03*</t>
  </si>
  <si>
    <t>0.73*</t>
  </si>
  <si>
    <t>6.47*</t>
  </si>
  <si>
    <t>6.51*</t>
  </si>
  <si>
    <t>8.97*</t>
  </si>
  <si>
    <t>3.03*</t>
  </si>
  <si>
    <t>5.3*</t>
  </si>
  <si>
    <t>4.76*</t>
  </si>
  <si>
    <t>4.96*</t>
  </si>
  <si>
    <t>4.39*</t>
  </si>
  <si>
    <t>0.62*</t>
  </si>
  <si>
    <t>5.75*</t>
  </si>
  <si>
    <t>7.22*</t>
  </si>
  <si>
    <t>3.35*</t>
  </si>
  <si>
    <t>8.96*</t>
  </si>
  <si>
    <t>4.59*</t>
  </si>
  <si>
    <t>6.71*</t>
  </si>
  <si>
    <t>6.02*</t>
  </si>
  <si>
    <t>6.89*</t>
  </si>
  <si>
    <t>7.06*</t>
  </si>
  <si>
    <t>1.14*</t>
  </si>
  <si>
    <t>10.3*</t>
  </si>
  <si>
    <t>4.37*</t>
  </si>
  <si>
    <t>80.6*</t>
  </si>
  <si>
    <t>71.7*</t>
  </si>
  <si>
    <t>64.5*</t>
  </si>
  <si>
    <t>79.4*</t>
  </si>
  <si>
    <t>73.2*</t>
  </si>
  <si>
    <t>47.4*</t>
  </si>
  <si>
    <t>58.4*</t>
  </si>
  <si>
    <t>53.8*</t>
  </si>
  <si>
    <t>59.6*</t>
  </si>
  <si>
    <t>64.9*</t>
  </si>
  <si>
    <t>50.3*</t>
  </si>
  <si>
    <t>38.2*</t>
  </si>
  <si>
    <t>55.3*</t>
  </si>
  <si>
    <t>0.65*</t>
  </si>
  <si>
    <t>1.5*</t>
  </si>
  <si>
    <t>7.39*</t>
  </si>
  <si>
    <t>9.09*</t>
  </si>
  <si>
    <t>0.37*</t>
  </si>
  <si>
    <t>1.69*</t>
  </si>
  <si>
    <t>12.9*</t>
  </si>
  <si>
    <t>2.31*</t>
  </si>
  <si>
    <t>83.4*</t>
  </si>
  <si>
    <t>72.1*</t>
  </si>
  <si>
    <t>70.6*</t>
  </si>
  <si>
    <t>77.5*</t>
  </si>
  <si>
    <t>78.2*</t>
  </si>
  <si>
    <t>70.8*</t>
  </si>
  <si>
    <t>41.3*</t>
  </si>
  <si>
    <t>69*</t>
  </si>
  <si>
    <t>57.8*</t>
  </si>
  <si>
    <t>51*</t>
  </si>
  <si>
    <t>69.2*</t>
  </si>
  <si>
    <t>61.8*</t>
  </si>
  <si>
    <t>5.69*</t>
  </si>
  <si>
    <t>0.48*</t>
  </si>
  <si>
    <t>16.7*</t>
  </si>
  <si>
    <t>log(x) for log(y) = 0</t>
  </si>
  <si>
    <t>x when y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</si>
</sst>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Helvetica"/>
      <family val="2"/>
    </font>
    <font>
      <sz val="12"/>
      <color rgb="FF000000"/>
      <name val="Helvetica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2"/>
      <color rgb="FFFF0000"/>
      <name val="Helvetic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2" fontId="0" fillId="0" borderId="0" xfId="0" applyNumberFormat="1"/>
    <xf numFmtId="164" fontId="0" fillId="0" borderId="0" xfId="0" applyNumberFormat="1" applyFont="1"/>
    <xf numFmtId="0" fontId="11" fillId="0" borderId="1" xfId="0" applyFont="1" applyBorder="1"/>
    <xf numFmtId="0" fontId="0" fillId="0" borderId="2" xfId="0" applyBorder="1"/>
    <xf numFmtId="0" fontId="0" fillId="0" borderId="3" xfId="0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/>
    <xf numFmtId="0" fontId="13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2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1" fillId="0" borderId="4" xfId="0" applyFont="1" applyBorder="1"/>
    <xf numFmtId="0" fontId="12" fillId="0" borderId="4" xfId="0" applyFont="1" applyBorder="1" applyAlignment="1">
      <alignment horizontal="left"/>
    </xf>
    <xf numFmtId="2" fontId="0" fillId="0" borderId="0" xfId="0" applyNumberFormat="1" applyBorder="1"/>
    <xf numFmtId="2" fontId="0" fillId="0" borderId="5" xfId="0" applyNumberFormat="1" applyBorder="1"/>
    <xf numFmtId="164" fontId="0" fillId="0" borderId="0" xfId="0" applyNumberFormat="1" applyFont="1" applyBorder="1"/>
    <xf numFmtId="164" fontId="0" fillId="0" borderId="5" xfId="0" applyNumberFormat="1" applyFont="1" applyBorder="1"/>
    <xf numFmtId="0" fontId="12" fillId="0" borderId="6" xfId="0" applyFont="1" applyBorder="1" applyAlignment="1">
      <alignment horizontal="left"/>
    </xf>
    <xf numFmtId="2" fontId="0" fillId="0" borderId="7" xfId="0" applyNumberFormat="1" applyBorder="1"/>
    <xf numFmtId="2" fontId="0" fillId="0" borderId="8" xfId="0" applyNumberFormat="1" applyBorder="1"/>
    <xf numFmtId="2" fontId="10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2" fillId="0" borderId="0" xfId="0" applyNumberFormat="1" applyFont="1" applyFill="1" applyBorder="1"/>
    <xf numFmtId="14" fontId="2" fillId="0" borderId="0" xfId="0" applyNumberFormat="1" applyFont="1" applyBorder="1"/>
    <xf numFmtId="2" fontId="1" fillId="0" borderId="0" xfId="0" applyNumberFormat="1" applyFont="1" applyFill="1" applyBorder="1"/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2" fontId="15" fillId="0" borderId="0" xfId="0" applyNumberFormat="1" applyFont="1" applyBorder="1"/>
    <xf numFmtId="2" fontId="1" fillId="0" borderId="7" xfId="0" applyNumberFormat="1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/>
    <xf numFmtId="14" fontId="0" fillId="0" borderId="0" xfId="0" applyNumberFormat="1"/>
    <xf numFmtId="0" fontId="12" fillId="0" borderId="0" xfId="0" applyFont="1" applyAlignment="1">
      <alignment horizontal="left"/>
    </xf>
    <xf numFmtId="2" fontId="0" fillId="0" borderId="0" xfId="0" applyNumberFormat="1" applyFill="1"/>
    <xf numFmtId="2" fontId="1" fillId="0" borderId="0" xfId="0" applyNumberFormat="1" applyFont="1"/>
    <xf numFmtId="0" fontId="8" fillId="0" borderId="1" xfId="0" applyFont="1" applyBorder="1"/>
    <xf numFmtId="14" fontId="2" fillId="0" borderId="2" xfId="0" applyNumberFormat="1" applyFont="1" applyBorder="1"/>
    <xf numFmtId="0" fontId="2" fillId="0" borderId="3" xfId="0" applyFont="1" applyBorder="1"/>
    <xf numFmtId="0" fontId="16" fillId="0" borderId="4" xfId="0" applyFont="1" applyBorder="1" applyAlignment="1">
      <alignment horizontal="center"/>
    </xf>
    <xf numFmtId="2" fontId="1" fillId="0" borderId="5" xfId="0" applyNumberFormat="1" applyFont="1" applyBorder="1"/>
    <xf numFmtId="0" fontId="16" fillId="0" borderId="6" xfId="0" applyFont="1" applyBorder="1" applyAlignment="1">
      <alignment horizontal="center"/>
    </xf>
    <xf numFmtId="2" fontId="1" fillId="0" borderId="7" xfId="0" applyNumberFormat="1" applyFont="1" applyFill="1" applyBorder="1"/>
    <xf numFmtId="2" fontId="1" fillId="0" borderId="8" xfId="0" applyNumberFormat="1" applyFont="1" applyBorder="1"/>
    <xf numFmtId="14" fontId="0" fillId="0" borderId="1" xfId="0" applyNumberFormat="1" applyBorder="1"/>
    <xf numFmtId="0" fontId="11" fillId="0" borderId="2" xfId="0" applyFont="1" applyBorder="1"/>
    <xf numFmtId="0" fontId="11" fillId="0" borderId="0" xfId="0" applyFont="1" applyBorder="1"/>
    <xf numFmtId="0" fontId="0" fillId="0" borderId="6" xfId="0" applyBorder="1"/>
    <xf numFmtId="0" fontId="12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14" fontId="8" fillId="0" borderId="0" xfId="0" applyNumberFormat="1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2" sqref="J2:L2"/>
    </sheetView>
  </sheetViews>
  <sheetFormatPr baseColWidth="10" defaultRowHeight="16" x14ac:dyDescent="0.2"/>
  <cols>
    <col min="1" max="1" width="21.5" bestFit="1" customWidth="1"/>
    <col min="2" max="3" width="12.83203125" bestFit="1" customWidth="1"/>
    <col min="4" max="4" width="12.1640625" customWidth="1"/>
    <col min="5" max="5" width="12.83203125" bestFit="1" customWidth="1"/>
    <col min="6" max="6" width="10.5" bestFit="1" customWidth="1"/>
    <col min="7" max="10" width="12.83203125" bestFit="1" customWidth="1"/>
  </cols>
  <sheetData>
    <row r="1" spans="1:12" x14ac:dyDescent="0.2">
      <c r="A1" s="55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">
      <c r="A2" s="57" t="s">
        <v>1</v>
      </c>
      <c r="B2" s="48">
        <v>43609</v>
      </c>
      <c r="C2" s="49">
        <v>43610</v>
      </c>
      <c r="D2" s="49">
        <v>43623</v>
      </c>
      <c r="E2" s="49">
        <v>43655</v>
      </c>
      <c r="F2" s="49">
        <v>43658</v>
      </c>
      <c r="G2" s="49">
        <v>43659</v>
      </c>
      <c r="H2" s="49">
        <v>43707</v>
      </c>
      <c r="I2" s="49">
        <v>43721</v>
      </c>
      <c r="J2" s="49">
        <v>43826</v>
      </c>
      <c r="K2" s="49">
        <v>43827</v>
      </c>
      <c r="L2" s="49">
        <v>43830</v>
      </c>
    </row>
    <row r="3" spans="1:12" x14ac:dyDescent="0.2">
      <c r="A3" s="58" t="s">
        <v>2</v>
      </c>
      <c r="B3" s="50">
        <v>2.6592498125898087</v>
      </c>
      <c r="C3" s="51"/>
      <c r="D3" s="51"/>
      <c r="E3" s="51">
        <v>2.0789262326699647</v>
      </c>
      <c r="F3" s="51">
        <v>1.7396706221360287</v>
      </c>
      <c r="G3" s="51">
        <v>1.3468172841338506</v>
      </c>
      <c r="H3" s="51">
        <v>2.4416320372494944</v>
      </c>
      <c r="I3" s="51">
        <v>3.7525414903316587</v>
      </c>
      <c r="J3" s="52">
        <v>1.5750017165790005</v>
      </c>
      <c r="K3" s="51">
        <v>2.821692916968551</v>
      </c>
      <c r="L3" s="59">
        <v>3.1</v>
      </c>
    </row>
    <row r="4" spans="1:12" x14ac:dyDescent="0.2">
      <c r="A4" s="58" t="s">
        <v>5</v>
      </c>
      <c r="B4" s="50">
        <v>28.146648791481745</v>
      </c>
      <c r="C4" s="51">
        <v>68.434296022162812</v>
      </c>
      <c r="D4" s="25"/>
      <c r="E4" s="51">
        <v>20.331164090928404</v>
      </c>
      <c r="F4" s="51"/>
      <c r="G4" s="51"/>
      <c r="H4" s="51">
        <v>17.685085622667312</v>
      </c>
      <c r="I4" s="51">
        <v>31.731488205859606</v>
      </c>
      <c r="J4" s="51"/>
      <c r="K4" s="51"/>
      <c r="L4" s="59"/>
    </row>
    <row r="5" spans="1:12" x14ac:dyDescent="0.2">
      <c r="A5" s="58" t="s">
        <v>8</v>
      </c>
      <c r="B5" s="50"/>
      <c r="C5" s="51"/>
      <c r="D5" s="51"/>
      <c r="E5" s="51"/>
      <c r="F5" s="51"/>
      <c r="G5" s="51"/>
      <c r="H5" s="51"/>
      <c r="I5" s="51"/>
      <c r="J5" s="52">
        <v>29.036560480261745</v>
      </c>
      <c r="K5" s="51">
        <v>60.823713832796543</v>
      </c>
      <c r="L5" s="59">
        <v>71.88</v>
      </c>
    </row>
    <row r="6" spans="1:12" x14ac:dyDescent="0.2">
      <c r="A6" s="58" t="s">
        <v>4</v>
      </c>
      <c r="B6" s="50"/>
      <c r="C6" s="51"/>
      <c r="D6" s="51"/>
      <c r="E6" s="51">
        <v>24.283622924715203</v>
      </c>
      <c r="F6" s="51">
        <v>15.260448808125753</v>
      </c>
      <c r="G6" s="51">
        <v>15.609422000651154</v>
      </c>
      <c r="H6" s="51"/>
      <c r="I6" s="51"/>
      <c r="J6" s="51"/>
      <c r="K6" s="51"/>
      <c r="L6" s="59"/>
    </row>
    <row r="7" spans="1:12" x14ac:dyDescent="0.2">
      <c r="A7" s="58" t="s">
        <v>9</v>
      </c>
      <c r="B7" s="50">
        <v>29.287318297243644</v>
      </c>
      <c r="C7" s="51">
        <v>24.611476766112393</v>
      </c>
      <c r="D7" s="25"/>
      <c r="E7" s="51">
        <v>21.219522527855332</v>
      </c>
      <c r="F7" s="51"/>
      <c r="G7" s="51"/>
      <c r="H7" s="51"/>
      <c r="I7" s="51"/>
      <c r="J7" s="51"/>
      <c r="K7" s="51"/>
      <c r="L7" s="59"/>
    </row>
    <row r="8" spans="1:12" x14ac:dyDescent="0.2">
      <c r="A8" s="58" t="s">
        <v>3</v>
      </c>
      <c r="B8" s="50">
        <v>33.602866945651229</v>
      </c>
      <c r="C8" s="51">
        <v>30.457790494925263</v>
      </c>
      <c r="D8" s="25"/>
      <c r="E8" s="51">
        <v>9.958521968474189</v>
      </c>
      <c r="F8" s="51"/>
      <c r="G8" s="51"/>
      <c r="H8" s="51"/>
      <c r="I8" s="51"/>
      <c r="J8" s="51"/>
      <c r="K8" s="51"/>
      <c r="L8" s="59"/>
    </row>
    <row r="9" spans="1:12" x14ac:dyDescent="0.2">
      <c r="A9" s="58" t="s">
        <v>7</v>
      </c>
      <c r="B9" s="50">
        <v>22.819824106604184</v>
      </c>
      <c r="C9" s="51">
        <v>22.593589311530941</v>
      </c>
      <c r="D9" s="51">
        <v>15.643124380139627</v>
      </c>
      <c r="E9" s="51">
        <v>9.2068298500110082</v>
      </c>
      <c r="F9" s="51"/>
      <c r="G9" s="51"/>
      <c r="H9" s="51"/>
      <c r="I9" s="51"/>
      <c r="J9" s="51"/>
      <c r="K9" s="51"/>
      <c r="L9" s="59"/>
    </row>
    <row r="10" spans="1:12" x14ac:dyDescent="0.2">
      <c r="A10" s="58" t="s">
        <v>10</v>
      </c>
      <c r="B10" s="50">
        <v>14.120581254789906</v>
      </c>
      <c r="C10" s="51">
        <v>12.25320330880329</v>
      </c>
      <c r="D10" s="25"/>
      <c r="E10" s="51">
        <v>12.421767524455623</v>
      </c>
      <c r="F10" s="51"/>
      <c r="G10" s="51"/>
      <c r="H10" s="51"/>
      <c r="I10" s="51"/>
      <c r="J10" s="51"/>
      <c r="K10" s="51"/>
      <c r="L10" s="59"/>
    </row>
    <row r="11" spans="1:12" x14ac:dyDescent="0.2">
      <c r="A11" s="58" t="s">
        <v>6</v>
      </c>
      <c r="B11" s="50"/>
      <c r="C11" s="51"/>
      <c r="D11" s="51"/>
      <c r="E11" s="51">
        <v>7.3544277379904859</v>
      </c>
      <c r="F11" s="51">
        <v>11.496607689952468</v>
      </c>
      <c r="G11" s="51">
        <v>9.3035592006553127</v>
      </c>
      <c r="H11" s="51"/>
      <c r="I11" s="51"/>
      <c r="J11" s="51"/>
      <c r="K11" s="51"/>
      <c r="L11" s="59"/>
    </row>
    <row r="12" spans="1:12" x14ac:dyDescent="0.2">
      <c r="A12" s="58" t="s">
        <v>11</v>
      </c>
      <c r="B12" s="50"/>
      <c r="C12" s="51"/>
      <c r="D12" s="51"/>
      <c r="E12" s="51"/>
      <c r="F12" s="51"/>
      <c r="G12" s="51"/>
      <c r="H12" s="51"/>
      <c r="I12" s="51">
        <v>13.520999965363831</v>
      </c>
      <c r="J12" s="52">
        <v>3.4405260456412328</v>
      </c>
      <c r="K12" s="51">
        <v>7.13</v>
      </c>
      <c r="L12" s="59">
        <v>7.28</v>
      </c>
    </row>
    <row r="13" spans="1:12" x14ac:dyDescent="0.2">
      <c r="A13" s="58" t="s">
        <v>12</v>
      </c>
      <c r="B13" s="53"/>
      <c r="C13" s="51"/>
      <c r="D13" s="53"/>
      <c r="E13" s="51">
        <v>1.2782823175200484</v>
      </c>
      <c r="F13" s="51">
        <v>1.2784517069333117</v>
      </c>
      <c r="G13" s="51">
        <v>1.1637477636682854</v>
      </c>
      <c r="H13" s="51">
        <v>0.97238406210735917</v>
      </c>
      <c r="I13" s="51"/>
      <c r="J13" s="52">
        <v>0.73324322314088819</v>
      </c>
      <c r="K13" s="51">
        <v>0.82453012020018335</v>
      </c>
      <c r="L13" s="59">
        <v>1.57</v>
      </c>
    </row>
    <row r="14" spans="1:12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6" spans="1:12" x14ac:dyDescent="0.2">
      <c r="A16" s="3" t="s">
        <v>13</v>
      </c>
    </row>
  </sheetData>
  <mergeCells count="1">
    <mergeCell ref="B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zoomScale="93" workbookViewId="0">
      <selection activeCell="F17" sqref="F17"/>
    </sheetView>
  </sheetViews>
  <sheetFormatPr baseColWidth="10" defaultRowHeight="16" x14ac:dyDescent="0.2"/>
  <cols>
    <col min="1" max="1" width="21.5" bestFit="1" customWidth="1"/>
    <col min="8" max="8" width="17.1640625" customWidth="1"/>
  </cols>
  <sheetData>
    <row r="1" spans="1:44" x14ac:dyDescent="0.2">
      <c r="B1" s="43" t="s">
        <v>14</v>
      </c>
      <c r="C1" s="43"/>
      <c r="D1" s="43"/>
      <c r="G1" s="60">
        <v>43826</v>
      </c>
      <c r="H1" s="13" t="s">
        <v>17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5"/>
    </row>
    <row r="2" spans="1:44" x14ac:dyDescent="0.2">
      <c r="A2" s="1" t="s">
        <v>1</v>
      </c>
      <c r="B2" s="49">
        <v>43826</v>
      </c>
      <c r="C2" s="49">
        <v>43827</v>
      </c>
      <c r="D2" s="49">
        <v>43830</v>
      </c>
      <c r="E2" s="1" t="s">
        <v>274</v>
      </c>
      <c r="H2" s="16" t="s">
        <v>18</v>
      </c>
      <c r="I2" s="44" t="s">
        <v>19</v>
      </c>
      <c r="J2" s="44"/>
      <c r="K2" s="44" t="s">
        <v>20</v>
      </c>
      <c r="L2" s="44"/>
      <c r="M2" s="44" t="s">
        <v>21</v>
      </c>
      <c r="N2" s="44"/>
      <c r="O2" s="44" t="s">
        <v>3</v>
      </c>
      <c r="P2" s="44"/>
      <c r="Q2" s="44" t="s">
        <v>4</v>
      </c>
      <c r="R2" s="44"/>
      <c r="S2" s="44" t="s">
        <v>5</v>
      </c>
      <c r="T2" s="44"/>
      <c r="U2" s="44" t="s">
        <v>7</v>
      </c>
      <c r="V2" s="44"/>
      <c r="W2" s="44" t="s">
        <v>6</v>
      </c>
      <c r="X2" s="44"/>
      <c r="Y2" s="44" t="s">
        <v>8</v>
      </c>
      <c r="Z2" s="44"/>
      <c r="AA2" s="44" t="s">
        <v>9</v>
      </c>
      <c r="AB2" s="44"/>
      <c r="AC2" s="44" t="s">
        <v>10</v>
      </c>
      <c r="AD2" s="44"/>
      <c r="AE2" s="44" t="s">
        <v>11</v>
      </c>
      <c r="AF2" s="46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x14ac:dyDescent="0.2">
      <c r="A3" s="2" t="s">
        <v>2</v>
      </c>
      <c r="B3" s="63">
        <v>1.9770527152521684</v>
      </c>
      <c r="C3" s="63">
        <v>2.4919570316160331</v>
      </c>
      <c r="D3" s="63">
        <v>1.7301689926370918</v>
      </c>
      <c r="E3" s="63">
        <f>AVERAGE(B3:D3)</f>
        <v>2.0663929131684311</v>
      </c>
      <c r="H3" s="19">
        <v>12.5</v>
      </c>
      <c r="I3" s="20" t="s">
        <v>115</v>
      </c>
      <c r="J3" s="20" t="s">
        <v>116</v>
      </c>
      <c r="K3" s="20" t="s">
        <v>117</v>
      </c>
      <c r="L3" s="20" t="s">
        <v>118</v>
      </c>
      <c r="M3" s="20" t="s">
        <v>119</v>
      </c>
      <c r="N3" s="20" t="s">
        <v>118</v>
      </c>
      <c r="O3" s="20" t="s">
        <v>120</v>
      </c>
      <c r="P3" s="20" t="s">
        <v>121</v>
      </c>
      <c r="Q3" s="20" t="s">
        <v>122</v>
      </c>
      <c r="R3" s="20" t="s">
        <v>123</v>
      </c>
      <c r="S3" s="20" t="s">
        <v>122</v>
      </c>
      <c r="T3" s="20" t="s">
        <v>124</v>
      </c>
      <c r="U3" s="20" t="s">
        <v>125</v>
      </c>
      <c r="V3" s="20" t="s">
        <v>126</v>
      </c>
      <c r="W3" s="20" t="s">
        <v>127</v>
      </c>
      <c r="X3" s="20" t="s">
        <v>128</v>
      </c>
      <c r="Y3" s="20" t="s">
        <v>129</v>
      </c>
      <c r="Z3" s="20" t="s">
        <v>130</v>
      </c>
      <c r="AA3" s="20" t="s">
        <v>131</v>
      </c>
      <c r="AB3" s="20" t="s">
        <v>132</v>
      </c>
      <c r="AC3" s="20" t="s">
        <v>133</v>
      </c>
      <c r="AD3" s="20" t="s">
        <v>134</v>
      </c>
      <c r="AE3" s="20" t="s">
        <v>135</v>
      </c>
      <c r="AF3" s="22" t="s">
        <v>136</v>
      </c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x14ac:dyDescent="0.2">
      <c r="A4" s="2" t="s">
        <v>5</v>
      </c>
      <c r="B4" s="63">
        <v>21.946813815424793</v>
      </c>
      <c r="C4" s="63">
        <v>27.479819854880223</v>
      </c>
      <c r="D4" s="63">
        <v>31.779118446125196</v>
      </c>
      <c r="E4" s="63">
        <f t="shared" ref="E4:E27" si="0">AVERAGE(B4:D4)</f>
        <v>27.068584038810069</v>
      </c>
      <c r="H4" s="19">
        <v>6.25</v>
      </c>
      <c r="I4" s="20" t="s">
        <v>139</v>
      </c>
      <c r="J4" s="20" t="s">
        <v>140</v>
      </c>
      <c r="K4" s="20" t="s">
        <v>141</v>
      </c>
      <c r="L4" s="20" t="s">
        <v>141</v>
      </c>
      <c r="M4" s="20" t="s">
        <v>142</v>
      </c>
      <c r="N4" s="20" t="s">
        <v>143</v>
      </c>
      <c r="O4" s="20" t="s">
        <v>144</v>
      </c>
      <c r="P4" s="20" t="s">
        <v>145</v>
      </c>
      <c r="Q4" s="20" t="s">
        <v>146</v>
      </c>
      <c r="R4" s="20" t="s">
        <v>147</v>
      </c>
      <c r="S4" s="21">
        <v>48.4</v>
      </c>
      <c r="T4" s="21">
        <v>50.1</v>
      </c>
      <c r="U4" s="20" t="s">
        <v>148</v>
      </c>
      <c r="V4" s="20" t="s">
        <v>149</v>
      </c>
      <c r="W4" s="20" t="s">
        <v>150</v>
      </c>
      <c r="X4" s="20" t="s">
        <v>151</v>
      </c>
      <c r="Y4" s="21">
        <v>37.200000000000003</v>
      </c>
      <c r="Z4" s="21">
        <v>39.200000000000003</v>
      </c>
      <c r="AA4" s="21">
        <v>46.6</v>
      </c>
      <c r="AB4" s="21">
        <v>47.3</v>
      </c>
      <c r="AC4" s="21">
        <v>48.9</v>
      </c>
      <c r="AD4" s="21">
        <v>50.9</v>
      </c>
      <c r="AE4" s="20" t="s">
        <v>152</v>
      </c>
      <c r="AF4" s="22" t="s">
        <v>153</v>
      </c>
      <c r="AG4" s="10"/>
      <c r="AH4" s="10"/>
      <c r="AI4" s="8"/>
      <c r="AJ4" s="8"/>
      <c r="AK4" s="10"/>
      <c r="AL4" s="10"/>
      <c r="AM4" s="8"/>
      <c r="AN4" s="8"/>
      <c r="AO4" s="10"/>
      <c r="AP4" s="10"/>
      <c r="AQ4" s="10"/>
      <c r="AR4" s="10"/>
    </row>
    <row r="5" spans="1:44" x14ac:dyDescent="0.2">
      <c r="A5" s="2" t="s">
        <v>8</v>
      </c>
      <c r="B5" s="63">
        <v>32.980936183556743</v>
      </c>
      <c r="C5" s="63">
        <v>42.511956532485037</v>
      </c>
      <c r="D5" s="63">
        <v>24.824262825067091</v>
      </c>
      <c r="E5" s="63">
        <f t="shared" si="0"/>
        <v>33.439051847036289</v>
      </c>
      <c r="H5" s="19">
        <v>3.125</v>
      </c>
      <c r="I5" s="20" t="s">
        <v>154</v>
      </c>
      <c r="J5" s="20" t="s">
        <v>155</v>
      </c>
      <c r="K5" s="20" t="s">
        <v>138</v>
      </c>
      <c r="L5" s="20" t="s">
        <v>156</v>
      </c>
      <c r="M5" s="20" t="s">
        <v>157</v>
      </c>
      <c r="N5" s="20" t="s">
        <v>154</v>
      </c>
      <c r="O5" s="21">
        <v>38.4</v>
      </c>
      <c r="P5" s="21">
        <v>36.1</v>
      </c>
      <c r="Q5" s="21">
        <v>31.3</v>
      </c>
      <c r="R5" s="21">
        <v>29.1</v>
      </c>
      <c r="S5" s="21">
        <v>29.7</v>
      </c>
      <c r="T5" s="21">
        <v>28.7</v>
      </c>
      <c r="U5" s="21">
        <v>39.6</v>
      </c>
      <c r="V5" s="21">
        <v>36.9</v>
      </c>
      <c r="W5" s="20" t="s">
        <v>158</v>
      </c>
      <c r="X5" s="20" t="s">
        <v>149</v>
      </c>
      <c r="Y5" s="21">
        <v>21.5</v>
      </c>
      <c r="Z5" s="21">
        <v>20.399999999999999</v>
      </c>
      <c r="AA5" s="21">
        <v>26.5</v>
      </c>
      <c r="AB5" s="21">
        <v>26.9</v>
      </c>
      <c r="AC5" s="21">
        <v>28.8</v>
      </c>
      <c r="AD5" s="21">
        <v>27.6</v>
      </c>
      <c r="AE5" s="20" t="s">
        <v>159</v>
      </c>
      <c r="AF5" s="22" t="s">
        <v>160</v>
      </c>
      <c r="AG5" s="10"/>
      <c r="AH5" s="10"/>
      <c r="AI5" s="8"/>
      <c r="AJ5" s="8"/>
      <c r="AK5" s="10"/>
      <c r="AL5" s="10"/>
      <c r="AM5" s="8"/>
      <c r="AN5" s="8"/>
      <c r="AO5" s="10"/>
      <c r="AP5" s="10"/>
      <c r="AQ5" s="10"/>
      <c r="AR5" s="10"/>
    </row>
    <row r="6" spans="1:44" x14ac:dyDescent="0.2">
      <c r="A6" s="2" t="s">
        <v>4</v>
      </c>
      <c r="B6" s="63">
        <v>23.643748610143845</v>
      </c>
      <c r="C6" s="63">
        <v>33.055932768811758</v>
      </c>
      <c r="D6" s="63">
        <v>26.138584837876582</v>
      </c>
      <c r="E6" s="63">
        <f t="shared" si="0"/>
        <v>27.612755405610727</v>
      </c>
      <c r="H6" s="19">
        <v>1.5625</v>
      </c>
      <c r="I6" s="20" t="s">
        <v>162</v>
      </c>
      <c r="J6" s="20" t="s">
        <v>163</v>
      </c>
      <c r="K6" s="20" t="s">
        <v>164</v>
      </c>
      <c r="L6" s="20" t="s">
        <v>165</v>
      </c>
      <c r="M6" s="20" t="s">
        <v>166</v>
      </c>
      <c r="N6" s="20" t="s">
        <v>123</v>
      </c>
      <c r="O6" s="21">
        <v>24</v>
      </c>
      <c r="P6" s="21">
        <v>20.5</v>
      </c>
      <c r="Q6" s="21">
        <v>15.4</v>
      </c>
      <c r="R6" s="21">
        <v>15.6</v>
      </c>
      <c r="S6" s="21">
        <v>15</v>
      </c>
      <c r="T6" s="21">
        <v>17.100000000000001</v>
      </c>
      <c r="U6" s="21">
        <v>24.4</v>
      </c>
      <c r="V6" s="21">
        <v>21.9</v>
      </c>
      <c r="W6" s="21">
        <v>39.1</v>
      </c>
      <c r="X6" s="21">
        <v>37.6</v>
      </c>
      <c r="Y6" s="21">
        <v>10.8</v>
      </c>
      <c r="Z6" s="21">
        <v>11.6</v>
      </c>
      <c r="AA6" s="21">
        <v>14.5</v>
      </c>
      <c r="AB6" s="21">
        <v>14</v>
      </c>
      <c r="AC6" s="21">
        <v>16.2</v>
      </c>
      <c r="AD6" s="21">
        <v>14.8</v>
      </c>
      <c r="AE6" s="20" t="s">
        <v>167</v>
      </c>
      <c r="AF6" s="22" t="s">
        <v>168</v>
      </c>
      <c r="AG6" s="10"/>
      <c r="AH6" s="10"/>
      <c r="AI6" s="8"/>
      <c r="AJ6" s="8"/>
      <c r="AK6" s="10"/>
      <c r="AL6" s="10"/>
      <c r="AM6" s="8"/>
      <c r="AN6" s="8"/>
      <c r="AO6" s="8"/>
      <c r="AP6" s="8"/>
      <c r="AQ6" s="10"/>
      <c r="AR6" s="10"/>
    </row>
    <row r="7" spans="1:44" x14ac:dyDescent="0.2">
      <c r="A7" s="2" t="s">
        <v>9</v>
      </c>
      <c r="B7" s="63">
        <v>25.603366005936604</v>
      </c>
      <c r="C7" s="63">
        <v>33.081098700745663</v>
      </c>
      <c r="D7" s="63">
        <v>35.469871655203328</v>
      </c>
      <c r="E7" s="63">
        <f t="shared" si="0"/>
        <v>31.384778787295193</v>
      </c>
      <c r="H7" s="19">
        <v>0.78125</v>
      </c>
      <c r="I7" s="20" t="s">
        <v>171</v>
      </c>
      <c r="J7" s="20" t="s">
        <v>172</v>
      </c>
      <c r="K7" s="21">
        <v>52.1</v>
      </c>
      <c r="L7" s="21">
        <v>54.5</v>
      </c>
      <c r="M7" s="20" t="s">
        <v>173</v>
      </c>
      <c r="N7" s="20" t="s">
        <v>174</v>
      </c>
      <c r="O7" s="21">
        <v>12.4</v>
      </c>
      <c r="P7" s="21">
        <v>11</v>
      </c>
      <c r="Q7" s="21">
        <v>7.95</v>
      </c>
      <c r="R7" s="21">
        <v>7.29</v>
      </c>
      <c r="S7" s="21">
        <v>7.66</v>
      </c>
      <c r="T7" s="21">
        <v>9.2100000000000009</v>
      </c>
      <c r="U7" s="21">
        <v>13.5</v>
      </c>
      <c r="V7" s="21">
        <v>12.3</v>
      </c>
      <c r="W7" s="21">
        <v>23.2</v>
      </c>
      <c r="X7" s="21">
        <v>22.9</v>
      </c>
      <c r="Y7" s="21">
        <v>5.93</v>
      </c>
      <c r="Z7" s="21">
        <v>5.71</v>
      </c>
      <c r="AA7" s="21">
        <v>7.73</v>
      </c>
      <c r="AB7" s="21">
        <v>7.05</v>
      </c>
      <c r="AC7" s="21">
        <v>7.75</v>
      </c>
      <c r="AD7" s="21">
        <v>8.44</v>
      </c>
      <c r="AE7" s="21">
        <v>30.1</v>
      </c>
      <c r="AF7" s="23">
        <v>30.2</v>
      </c>
      <c r="AG7" s="10"/>
      <c r="AH7" s="10"/>
      <c r="AI7" s="8"/>
      <c r="AJ7" s="8"/>
      <c r="AK7" s="10"/>
      <c r="AL7" s="10"/>
      <c r="AM7" s="8"/>
      <c r="AN7" s="8"/>
      <c r="AO7" s="8"/>
      <c r="AP7" s="8"/>
      <c r="AQ7" s="10"/>
      <c r="AR7" s="10"/>
    </row>
    <row r="8" spans="1:44" x14ac:dyDescent="0.2">
      <c r="A8" s="2" t="s">
        <v>3</v>
      </c>
      <c r="B8" s="63">
        <v>15.944106281517954</v>
      </c>
      <c r="C8" s="63">
        <v>23.580224342692972</v>
      </c>
      <c r="D8" s="63">
        <v>16.045699545549095</v>
      </c>
      <c r="E8" s="63">
        <f t="shared" si="0"/>
        <v>18.523343389920004</v>
      </c>
      <c r="H8" s="19">
        <v>0.390625</v>
      </c>
      <c r="I8" s="21">
        <v>47.6</v>
      </c>
      <c r="J8" s="21">
        <v>46.5</v>
      </c>
      <c r="K8" s="21">
        <v>33.299999999999997</v>
      </c>
      <c r="L8" s="21">
        <v>33.299999999999997</v>
      </c>
      <c r="M8" s="21">
        <v>45.5</v>
      </c>
      <c r="N8" s="21">
        <v>43.3</v>
      </c>
      <c r="O8" s="21">
        <v>6.58</v>
      </c>
      <c r="P8" s="21">
        <v>4.95</v>
      </c>
      <c r="Q8" s="21">
        <v>3.9</v>
      </c>
      <c r="R8" s="21">
        <v>3.78</v>
      </c>
      <c r="S8" s="21">
        <v>4.17</v>
      </c>
      <c r="T8" s="21">
        <v>5.81</v>
      </c>
      <c r="U8" s="21">
        <v>7.46</v>
      </c>
      <c r="V8" s="21">
        <v>6.95</v>
      </c>
      <c r="W8" s="21">
        <v>12.9</v>
      </c>
      <c r="X8" s="21">
        <v>14</v>
      </c>
      <c r="Y8" s="21">
        <v>3.3</v>
      </c>
      <c r="Z8" s="21">
        <v>3.12</v>
      </c>
      <c r="AA8" s="21">
        <v>3.88</v>
      </c>
      <c r="AB8" s="21">
        <v>3.73</v>
      </c>
      <c r="AC8" s="21">
        <v>4.2300000000000004</v>
      </c>
      <c r="AD8" s="21">
        <v>4.17</v>
      </c>
      <c r="AE8" s="21">
        <v>16.2</v>
      </c>
      <c r="AF8" s="23">
        <v>17.600000000000001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x14ac:dyDescent="0.2">
      <c r="A9" s="2" t="s">
        <v>7</v>
      </c>
      <c r="B9" s="63">
        <v>14.159535034780559</v>
      </c>
      <c r="C9" s="63">
        <v>14.582151234769109</v>
      </c>
      <c r="D9" s="63">
        <v>35.079733063322138</v>
      </c>
      <c r="E9" s="63">
        <f t="shared" si="0"/>
        <v>21.273806444290603</v>
      </c>
      <c r="H9" s="19">
        <v>0.1953125</v>
      </c>
      <c r="I9" s="21">
        <v>29.5</v>
      </c>
      <c r="J9" s="21">
        <v>29.3</v>
      </c>
      <c r="K9" s="21">
        <v>20.6</v>
      </c>
      <c r="L9" s="21">
        <v>18.7</v>
      </c>
      <c r="M9" s="21">
        <v>27.1</v>
      </c>
      <c r="N9" s="21">
        <v>27.2</v>
      </c>
      <c r="O9" s="21">
        <v>3.22</v>
      </c>
      <c r="P9" s="21">
        <v>3.43</v>
      </c>
      <c r="Q9" s="21">
        <v>2.12</v>
      </c>
      <c r="R9" s="21">
        <v>2.14</v>
      </c>
      <c r="S9" s="21">
        <v>2.5</v>
      </c>
      <c r="T9" s="21">
        <v>2.54</v>
      </c>
      <c r="U9" s="21">
        <v>3.59</v>
      </c>
      <c r="V9" s="21">
        <v>3.78</v>
      </c>
      <c r="W9" s="21">
        <v>6.53</v>
      </c>
      <c r="X9" s="21">
        <v>6.22</v>
      </c>
      <c r="Y9" s="21">
        <v>1.74</v>
      </c>
      <c r="Z9" s="21">
        <v>1.44</v>
      </c>
      <c r="AA9" s="21">
        <v>2.06</v>
      </c>
      <c r="AB9" s="21">
        <v>1.99</v>
      </c>
      <c r="AC9" s="21">
        <v>2.0499999999999998</v>
      </c>
      <c r="AD9" s="21">
        <v>2.31</v>
      </c>
      <c r="AE9" s="21">
        <v>8.83</v>
      </c>
      <c r="AF9" s="23">
        <v>9.65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x14ac:dyDescent="0.2">
      <c r="A10" s="2" t="s">
        <v>10</v>
      </c>
      <c r="B10" s="63">
        <v>23.982599487103876</v>
      </c>
      <c r="C10" s="63">
        <v>29.726209614164418</v>
      </c>
      <c r="D10" s="63">
        <v>19.749672298939966</v>
      </c>
      <c r="E10" s="63">
        <f t="shared" si="0"/>
        <v>24.486160466736084</v>
      </c>
      <c r="H10" s="19">
        <v>9.765625E-2</v>
      </c>
      <c r="I10" s="21">
        <v>18.7</v>
      </c>
      <c r="J10" s="21">
        <v>17</v>
      </c>
      <c r="K10" s="21">
        <v>11.2</v>
      </c>
      <c r="L10" s="21">
        <v>10.6</v>
      </c>
      <c r="M10" s="21">
        <v>18</v>
      </c>
      <c r="N10" s="21">
        <v>18.100000000000001</v>
      </c>
      <c r="O10" s="21">
        <v>1.77</v>
      </c>
      <c r="P10" s="21">
        <v>1.96</v>
      </c>
      <c r="Q10" s="21">
        <v>1.08</v>
      </c>
      <c r="R10" s="21">
        <v>1.19</v>
      </c>
      <c r="S10" s="21">
        <v>1.39</v>
      </c>
      <c r="T10" s="21">
        <v>1.48</v>
      </c>
      <c r="U10" s="20" t="s">
        <v>176</v>
      </c>
      <c r="V10" s="20" t="s">
        <v>176</v>
      </c>
      <c r="W10" s="21">
        <v>2.85</v>
      </c>
      <c r="X10" s="21">
        <v>3.27</v>
      </c>
      <c r="Y10" s="21">
        <v>1.01</v>
      </c>
      <c r="Z10" s="21">
        <v>0.87</v>
      </c>
      <c r="AA10" s="21">
        <v>1.2</v>
      </c>
      <c r="AB10" s="21">
        <v>1.26</v>
      </c>
      <c r="AC10" s="21">
        <v>1.23</v>
      </c>
      <c r="AD10" s="21">
        <v>1.03</v>
      </c>
      <c r="AE10" s="21">
        <v>4.68</v>
      </c>
      <c r="AF10" s="23">
        <v>6.15</v>
      </c>
      <c r="AG10" s="8"/>
      <c r="AH10" s="8"/>
      <c r="AI10" s="10"/>
      <c r="AJ10" s="10"/>
      <c r="AK10" s="8"/>
      <c r="AL10" s="8"/>
      <c r="AM10" s="8"/>
      <c r="AN10" s="8"/>
      <c r="AO10" s="8"/>
      <c r="AP10" s="8"/>
      <c r="AQ10" s="8"/>
      <c r="AR10" s="8"/>
    </row>
    <row r="11" spans="1:44" x14ac:dyDescent="0.2">
      <c r="A11" s="2" t="s">
        <v>6</v>
      </c>
      <c r="B11" s="63">
        <v>7.6455126965066551</v>
      </c>
      <c r="C11" s="63">
        <v>9.1600707982869594</v>
      </c>
      <c r="D11" s="63">
        <v>10.558575154789837</v>
      </c>
      <c r="E11" s="63">
        <f t="shared" si="0"/>
        <v>9.1213862165278172</v>
      </c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1:44" x14ac:dyDescent="0.2">
      <c r="A12" s="2" t="s">
        <v>11</v>
      </c>
      <c r="B12" s="63">
        <v>4.920388779564254</v>
      </c>
      <c r="C12" s="63">
        <v>6.9132105780592914</v>
      </c>
      <c r="D12" s="63">
        <v>4.0435422179797946</v>
      </c>
      <c r="E12" s="63">
        <f t="shared" si="0"/>
        <v>5.2923805252011134</v>
      </c>
      <c r="H12" s="27" t="s">
        <v>50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</row>
    <row r="13" spans="1:44" x14ac:dyDescent="0.2">
      <c r="A13" s="2" t="s">
        <v>12</v>
      </c>
      <c r="B13" s="63">
        <v>0.9458718471253611</v>
      </c>
      <c r="C13" s="63">
        <v>1.3269073777535976</v>
      </c>
      <c r="D13" s="63">
        <v>1.434140193218826</v>
      </c>
      <c r="E13" s="63">
        <f t="shared" si="0"/>
        <v>1.235639806032595</v>
      </c>
      <c r="H13" s="16" t="s">
        <v>18</v>
      </c>
      <c r="I13" s="44" t="s">
        <v>19</v>
      </c>
      <c r="J13" s="44"/>
      <c r="K13" s="44" t="s">
        <v>20</v>
      </c>
      <c r="L13" s="44"/>
      <c r="M13" s="44" t="s">
        <v>21</v>
      </c>
      <c r="N13" s="44"/>
      <c r="O13" s="44" t="s">
        <v>3</v>
      </c>
      <c r="P13" s="44"/>
      <c r="Q13" s="44" t="s">
        <v>4</v>
      </c>
      <c r="R13" s="44"/>
      <c r="S13" s="44" t="s">
        <v>5</v>
      </c>
      <c r="T13" s="44"/>
      <c r="U13" s="44" t="s">
        <v>7</v>
      </c>
      <c r="V13" s="44"/>
      <c r="W13" s="44" t="s">
        <v>6</v>
      </c>
      <c r="X13" s="44"/>
      <c r="Y13" s="44" t="s">
        <v>8</v>
      </c>
      <c r="Z13" s="44"/>
      <c r="AA13" s="44" t="s">
        <v>9</v>
      </c>
      <c r="AB13" s="44"/>
      <c r="AC13" s="44" t="s">
        <v>10</v>
      </c>
      <c r="AD13" s="44"/>
      <c r="AE13" s="44" t="s">
        <v>11</v>
      </c>
      <c r="AF13" s="46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x14ac:dyDescent="0.2">
      <c r="E14" s="11"/>
      <c r="H14" s="19">
        <v>1.09691001300806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3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x14ac:dyDescent="0.2">
      <c r="E15" s="11"/>
      <c r="H15" s="19">
        <v>0.79588001734407499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1.6848453616444099</v>
      </c>
      <c r="T15" s="21">
        <v>1.6998377258672499</v>
      </c>
      <c r="U15" s="21"/>
      <c r="V15" s="21"/>
      <c r="W15" s="21"/>
      <c r="X15" s="21"/>
      <c r="Y15" s="21">
        <v>1.5705429398819</v>
      </c>
      <c r="Z15" s="21">
        <v>1.5932860670204601</v>
      </c>
      <c r="AA15" s="21">
        <v>1.6683859166899999</v>
      </c>
      <c r="AB15" s="21">
        <v>1.67486114073781</v>
      </c>
      <c r="AC15" s="21">
        <v>1.6893088591236201</v>
      </c>
      <c r="AD15" s="21">
        <v>1.7067177823367601</v>
      </c>
      <c r="AE15" s="21"/>
      <c r="AF15" s="23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x14ac:dyDescent="0.2">
      <c r="A16" s="42"/>
      <c r="B16" s="1"/>
      <c r="C16" s="1"/>
      <c r="D16" s="1"/>
      <c r="E16" s="1"/>
      <c r="H16" s="19">
        <v>0.49485002168009401</v>
      </c>
      <c r="I16" s="21"/>
      <c r="J16" s="21"/>
      <c r="K16" s="21"/>
      <c r="L16" s="21"/>
      <c r="M16" s="21"/>
      <c r="N16" s="21"/>
      <c r="O16" s="21">
        <v>1.58433122436753</v>
      </c>
      <c r="P16" s="21">
        <v>1.5575072019056599</v>
      </c>
      <c r="Q16" s="21">
        <v>1.4955443375464501</v>
      </c>
      <c r="R16" s="21">
        <v>1.46389298898591</v>
      </c>
      <c r="S16" s="21">
        <v>1.4727564493172101</v>
      </c>
      <c r="T16" s="21">
        <v>1.4578818967339899</v>
      </c>
      <c r="U16" s="21">
        <v>1.59769518592551</v>
      </c>
      <c r="V16" s="21">
        <v>1.56702636615906</v>
      </c>
      <c r="W16" s="21"/>
      <c r="X16" s="21"/>
      <c r="Y16" s="21">
        <v>1.3324384599156101</v>
      </c>
      <c r="Z16" s="21">
        <v>1.3096301674259001</v>
      </c>
      <c r="AA16" s="21">
        <v>1.4232458739368099</v>
      </c>
      <c r="AB16" s="21">
        <v>1.4297522800024101</v>
      </c>
      <c r="AC16" s="21">
        <v>1.4593924877592299</v>
      </c>
      <c r="AD16" s="21">
        <v>1.4409090820652199</v>
      </c>
      <c r="AE16" s="21"/>
      <c r="AF16" s="23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x14ac:dyDescent="0.2">
      <c r="A17" s="17"/>
      <c r="B17" s="63"/>
      <c r="C17" s="63"/>
      <c r="D17" s="63"/>
      <c r="E17" s="11"/>
      <c r="H17" s="19">
        <v>0.19382002601611301</v>
      </c>
      <c r="I17" s="21"/>
      <c r="J17" s="21"/>
      <c r="K17" s="21"/>
      <c r="L17" s="21"/>
      <c r="M17" s="21"/>
      <c r="N17" s="21"/>
      <c r="O17" s="21">
        <v>1.3802112417116099</v>
      </c>
      <c r="P17" s="21">
        <v>1.31175386105575</v>
      </c>
      <c r="Q17" s="21">
        <v>1.18752072083646</v>
      </c>
      <c r="R17" s="21">
        <v>1.1931245983544601</v>
      </c>
      <c r="S17" s="21">
        <v>1.17609125905568</v>
      </c>
      <c r="T17" s="21">
        <v>1.2329961103921501</v>
      </c>
      <c r="U17" s="21">
        <v>1.3873898263387301</v>
      </c>
      <c r="V17" s="21">
        <v>1.34044411484012</v>
      </c>
      <c r="W17" s="21">
        <v>1.5921767573958701</v>
      </c>
      <c r="X17" s="21">
        <v>1.57518784492766</v>
      </c>
      <c r="Y17" s="21">
        <v>1.0334237554869501</v>
      </c>
      <c r="Z17" s="21">
        <v>1.0644579892269199</v>
      </c>
      <c r="AA17" s="21">
        <v>1.1613680022349699</v>
      </c>
      <c r="AB17" s="21">
        <v>1.14612803567824</v>
      </c>
      <c r="AC17" s="21">
        <v>1.2095150145426301</v>
      </c>
      <c r="AD17" s="21">
        <v>1.1702617153949599</v>
      </c>
      <c r="AE17" s="21"/>
      <c r="AF17" s="23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x14ac:dyDescent="0.2">
      <c r="A18" s="17"/>
      <c r="B18" s="63"/>
      <c r="C18" s="63"/>
      <c r="D18" s="63"/>
      <c r="E18" s="11"/>
      <c r="H18" s="19">
        <v>-0.107209969647868</v>
      </c>
      <c r="I18" s="21"/>
      <c r="J18" s="21"/>
      <c r="K18" s="21">
        <v>1.71683772329952</v>
      </c>
      <c r="L18" s="21">
        <v>1.7363965022766401</v>
      </c>
      <c r="M18" s="21"/>
      <c r="N18" s="21"/>
      <c r="O18" s="21">
        <v>1.09342168516224</v>
      </c>
      <c r="P18" s="21">
        <v>1.04139268515823</v>
      </c>
      <c r="Q18" s="21">
        <v>0.90036712865646995</v>
      </c>
      <c r="R18" s="21">
        <v>0.86272752831797495</v>
      </c>
      <c r="S18" s="21">
        <v>0.88422876963260399</v>
      </c>
      <c r="T18" s="21">
        <v>0.96425963019684902</v>
      </c>
      <c r="U18" s="21">
        <v>1.1303337684950101</v>
      </c>
      <c r="V18" s="21">
        <v>1.0899051114394001</v>
      </c>
      <c r="W18" s="21">
        <v>1.3654879848909001</v>
      </c>
      <c r="X18" s="21">
        <v>1.3598354823398899</v>
      </c>
      <c r="Y18" s="21">
        <v>0.77305469336426302</v>
      </c>
      <c r="Z18" s="21">
        <v>0.75663610824584804</v>
      </c>
      <c r="AA18" s="21">
        <v>0.88817949391832496</v>
      </c>
      <c r="AB18" s="21">
        <v>0.84818911699139898</v>
      </c>
      <c r="AC18" s="21">
        <v>0.88930170250631002</v>
      </c>
      <c r="AD18" s="21">
        <v>0.92634244662565501</v>
      </c>
      <c r="AE18" s="21">
        <v>1.47856649559384</v>
      </c>
      <c r="AF18" s="23">
        <v>1.4800069429571501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x14ac:dyDescent="0.2">
      <c r="A19" s="17"/>
      <c r="B19" s="63"/>
      <c r="C19" s="63"/>
      <c r="D19" s="63"/>
      <c r="E19" s="11"/>
      <c r="H19" s="19">
        <v>-0.40823996531184997</v>
      </c>
      <c r="I19" s="21">
        <v>1.67760695272049</v>
      </c>
      <c r="J19" s="21">
        <v>1.66745295288995</v>
      </c>
      <c r="K19" s="21">
        <v>1.52244423350632</v>
      </c>
      <c r="L19" s="21">
        <v>1.52244423350632</v>
      </c>
      <c r="M19" s="21">
        <v>1.6580113966571099</v>
      </c>
      <c r="N19" s="21">
        <v>1.63648789635337</v>
      </c>
      <c r="O19" s="21">
        <v>0.81822589361395504</v>
      </c>
      <c r="P19" s="21">
        <v>0.69460519893356898</v>
      </c>
      <c r="Q19" s="21">
        <v>0.59106460702649899</v>
      </c>
      <c r="R19" s="21">
        <v>0.57749179983722498</v>
      </c>
      <c r="S19" s="21">
        <v>0.62013605497375701</v>
      </c>
      <c r="T19" s="21">
        <v>0.764176132390331</v>
      </c>
      <c r="U19" s="21">
        <v>0.87273882747266895</v>
      </c>
      <c r="V19" s="21">
        <v>0.84198480459011404</v>
      </c>
      <c r="W19" s="21">
        <v>1.1105897102992499</v>
      </c>
      <c r="X19" s="21">
        <v>1.14612803567824</v>
      </c>
      <c r="Y19" s="21">
        <v>0.51851393987788696</v>
      </c>
      <c r="Z19" s="21">
        <v>0.49415459401844303</v>
      </c>
      <c r="AA19" s="21">
        <v>0.58883172559420704</v>
      </c>
      <c r="AB19" s="21">
        <v>0.57170883180868803</v>
      </c>
      <c r="AC19" s="21">
        <v>0.62634036737504195</v>
      </c>
      <c r="AD19" s="21">
        <v>0.62013605497375701</v>
      </c>
      <c r="AE19" s="21">
        <v>1.2095150145426301</v>
      </c>
      <c r="AF19" s="23">
        <v>1.2455126678141499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x14ac:dyDescent="0.2">
      <c r="A20" s="17"/>
      <c r="B20" s="63"/>
      <c r="C20" s="63"/>
      <c r="D20" s="63"/>
      <c r="E20" s="11"/>
      <c r="H20" s="19">
        <v>-0.70926996097583095</v>
      </c>
      <c r="I20" s="21">
        <v>1.4698220159781601</v>
      </c>
      <c r="J20" s="21">
        <v>1.46686762035411</v>
      </c>
      <c r="K20" s="21">
        <v>1.3138672203691499</v>
      </c>
      <c r="L20" s="21">
        <v>1.2718416065364999</v>
      </c>
      <c r="M20" s="21">
        <v>1.4329692908744101</v>
      </c>
      <c r="N20" s="21">
        <v>1.4345689040342</v>
      </c>
      <c r="O20" s="21">
        <v>0.50785587169583102</v>
      </c>
      <c r="P20" s="21">
        <v>0.53529412004277099</v>
      </c>
      <c r="Q20" s="21">
        <v>0.326335860928751</v>
      </c>
      <c r="R20" s="21">
        <v>0.33041377334919098</v>
      </c>
      <c r="S20" s="21">
        <v>0.39794000867203799</v>
      </c>
      <c r="T20" s="21">
        <v>0.404833716619938</v>
      </c>
      <c r="U20" s="21">
        <v>0.55509444857831902</v>
      </c>
      <c r="V20" s="21">
        <v>0.57749179983722498</v>
      </c>
      <c r="W20" s="21">
        <v>0.81491318127507395</v>
      </c>
      <c r="X20" s="21">
        <v>0.79379038469081897</v>
      </c>
      <c r="Y20" s="21">
        <v>0.24054924828259999</v>
      </c>
      <c r="Z20" s="21">
        <v>0.15836249209525</v>
      </c>
      <c r="AA20" s="21">
        <v>0.31386722036915299</v>
      </c>
      <c r="AB20" s="21">
        <v>0.29885307640970699</v>
      </c>
      <c r="AC20" s="21">
        <v>0.31175386105575398</v>
      </c>
      <c r="AD20" s="21">
        <v>0.363611979892144</v>
      </c>
      <c r="AE20" s="21">
        <v>0.94596070357756901</v>
      </c>
      <c r="AF20" s="23">
        <v>0.98452731334379295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x14ac:dyDescent="0.2">
      <c r="A21" s="17"/>
      <c r="B21" s="63"/>
      <c r="C21" s="63"/>
      <c r="D21" s="63"/>
      <c r="E21" s="11"/>
      <c r="H21" s="19">
        <v>-1.0102999566398101</v>
      </c>
      <c r="I21" s="21">
        <v>1.2718416065364999</v>
      </c>
      <c r="J21" s="21">
        <v>1.2304489213782701</v>
      </c>
      <c r="K21" s="21">
        <v>1.0492180226701799</v>
      </c>
      <c r="L21" s="21">
        <v>1.02530586526477</v>
      </c>
      <c r="M21" s="21">
        <v>1.25527250510331</v>
      </c>
      <c r="N21" s="21">
        <v>1.2576785748691801</v>
      </c>
      <c r="O21" s="21">
        <v>0.247973266361807</v>
      </c>
      <c r="P21" s="21">
        <v>0.29225607135647602</v>
      </c>
      <c r="Q21" s="21">
        <v>3.3423755486949702E-2</v>
      </c>
      <c r="R21" s="21">
        <v>7.5546961392530698E-2</v>
      </c>
      <c r="S21" s="21">
        <v>0.14301480025409499</v>
      </c>
      <c r="T21" s="21">
        <v>0.17026171539495699</v>
      </c>
      <c r="U21" s="21"/>
      <c r="V21" s="21"/>
      <c r="W21" s="21">
        <v>0.45484486000850999</v>
      </c>
      <c r="X21" s="21">
        <v>0.51454775266028596</v>
      </c>
      <c r="Y21" s="21">
        <v>4.32137378264258E-3</v>
      </c>
      <c r="Z21" s="21">
        <v>-6.0480747381381497E-2</v>
      </c>
      <c r="AA21" s="21">
        <v>7.9181246047624804E-2</v>
      </c>
      <c r="AB21" s="21">
        <v>0.10037054511756301</v>
      </c>
      <c r="AC21" s="21">
        <v>8.9905111439397903E-2</v>
      </c>
      <c r="AD21" s="21">
        <v>1.28372247051722E-2</v>
      </c>
      <c r="AE21" s="21">
        <v>0.67024585307412399</v>
      </c>
      <c r="AF21" s="23">
        <v>0.78887511577541702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x14ac:dyDescent="0.2">
      <c r="A22" s="17"/>
      <c r="B22" s="63"/>
      <c r="C22" s="63"/>
      <c r="D22" s="63"/>
      <c r="E22" s="11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/>
    </row>
    <row r="23" spans="1:44" x14ac:dyDescent="0.2">
      <c r="A23" s="17"/>
      <c r="B23" s="63"/>
      <c r="C23" s="63"/>
      <c r="D23" s="63"/>
      <c r="E23" s="11"/>
      <c r="H23" s="27" t="s">
        <v>51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6"/>
    </row>
    <row r="24" spans="1:44" x14ac:dyDescent="0.2">
      <c r="A24" s="17"/>
      <c r="B24" s="63"/>
      <c r="C24" s="63"/>
      <c r="D24" s="63"/>
      <c r="E24" s="11"/>
      <c r="H24" s="16"/>
      <c r="I24" s="17" t="s">
        <v>19</v>
      </c>
      <c r="J24" s="17" t="s">
        <v>20</v>
      </c>
      <c r="K24" s="17" t="s">
        <v>21</v>
      </c>
      <c r="L24" s="17" t="s">
        <v>3</v>
      </c>
      <c r="M24" s="17" t="s">
        <v>4</v>
      </c>
      <c r="N24" s="17" t="s">
        <v>5</v>
      </c>
      <c r="O24" s="17" t="s">
        <v>7</v>
      </c>
      <c r="P24" s="17" t="s">
        <v>6</v>
      </c>
      <c r="Q24" s="17" t="s">
        <v>8</v>
      </c>
      <c r="R24" s="17" t="s">
        <v>9</v>
      </c>
      <c r="S24" s="17" t="s">
        <v>10</v>
      </c>
      <c r="T24" s="17" t="s">
        <v>11</v>
      </c>
      <c r="U24" s="17"/>
      <c r="V24" s="17"/>
      <c r="W24" s="17"/>
      <c r="X24" s="17"/>
      <c r="Y24" s="17"/>
      <c r="Z24" s="17"/>
      <c r="AA24" s="25"/>
      <c r="AB24" s="25"/>
      <c r="AC24" s="25"/>
      <c r="AD24" s="25"/>
      <c r="AE24" s="25"/>
      <c r="AF24" s="26"/>
    </row>
    <row r="25" spans="1:44" x14ac:dyDescent="0.2">
      <c r="A25" s="17"/>
      <c r="B25" s="63"/>
      <c r="C25" s="63"/>
      <c r="D25" s="63"/>
      <c r="E25" s="11"/>
      <c r="H25" s="28" t="s">
        <v>52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5"/>
      <c r="AB25" s="25"/>
      <c r="AC25" s="25"/>
      <c r="AD25" s="25"/>
      <c r="AE25" s="25"/>
      <c r="AF25" s="26"/>
    </row>
    <row r="26" spans="1:44" x14ac:dyDescent="0.2">
      <c r="A26" s="17"/>
      <c r="B26" s="63"/>
      <c r="C26" s="63"/>
      <c r="D26" s="63"/>
      <c r="E26" s="11"/>
      <c r="H26" s="28" t="s">
        <v>53</v>
      </c>
      <c r="I26" s="21">
        <v>0.69989999999999997</v>
      </c>
      <c r="J26" s="21">
        <v>0.76329999999999998</v>
      </c>
      <c r="K26" s="21">
        <v>0.64910000000000001</v>
      </c>
      <c r="L26" s="21">
        <v>0.88160000000000005</v>
      </c>
      <c r="M26" s="21">
        <v>0.95</v>
      </c>
      <c r="N26" s="21">
        <v>0.85980000000000001</v>
      </c>
      <c r="O26" s="21">
        <v>0.84330000000000005</v>
      </c>
      <c r="P26" s="21">
        <v>0.91559999999999997</v>
      </c>
      <c r="Q26" s="21">
        <v>0.90349999999999997</v>
      </c>
      <c r="R26" s="21">
        <v>0.89680000000000004</v>
      </c>
      <c r="S26" s="21">
        <v>0.9173</v>
      </c>
      <c r="T26" s="21">
        <v>0.83430000000000004</v>
      </c>
      <c r="U26" s="21"/>
      <c r="V26" s="21"/>
      <c r="W26" s="21"/>
      <c r="X26" s="21"/>
      <c r="Y26" s="21"/>
      <c r="Z26" s="21"/>
      <c r="AA26" s="25"/>
      <c r="AB26" s="25"/>
      <c r="AC26" s="25"/>
      <c r="AD26" s="25"/>
      <c r="AE26" s="25"/>
      <c r="AF26" s="26"/>
    </row>
    <row r="27" spans="1:44" x14ac:dyDescent="0.2">
      <c r="A27" s="17"/>
      <c r="B27" s="63"/>
      <c r="C27" s="63"/>
      <c r="D27" s="63"/>
      <c r="E27" s="11"/>
      <c r="H27" s="28" t="s">
        <v>54</v>
      </c>
      <c r="I27" s="21">
        <v>1.96</v>
      </c>
      <c r="J27" s="21">
        <v>1.821</v>
      </c>
      <c r="K27" s="21">
        <v>1.9059999999999999</v>
      </c>
      <c r="L27" s="21">
        <v>1.149</v>
      </c>
      <c r="M27" s="21">
        <v>0.998</v>
      </c>
      <c r="N27" s="21">
        <v>1.026</v>
      </c>
      <c r="O27" s="21">
        <v>1.1859999999999999</v>
      </c>
      <c r="P27" s="21">
        <v>1.4470000000000001</v>
      </c>
      <c r="Q27" s="21">
        <v>0.86750000000000005</v>
      </c>
      <c r="R27" s="21">
        <v>0.96709999999999996</v>
      </c>
      <c r="S27" s="21">
        <v>0.99239999999999995</v>
      </c>
      <c r="T27" s="21">
        <v>1.5669999999999999</v>
      </c>
      <c r="U27" s="21"/>
      <c r="V27" s="21"/>
      <c r="W27" s="21"/>
      <c r="X27" s="21"/>
      <c r="Y27" s="21"/>
      <c r="Z27" s="21"/>
      <c r="AA27" s="25"/>
      <c r="AB27" s="25"/>
      <c r="AC27" s="25"/>
      <c r="AD27" s="25"/>
      <c r="AE27" s="25"/>
      <c r="AF27" s="26"/>
    </row>
    <row r="28" spans="1:44" x14ac:dyDescent="0.2">
      <c r="H28" s="28" t="s">
        <v>55</v>
      </c>
      <c r="I28" s="29">
        <f>(1-I27)/I26</f>
        <v>-1.3716245177882556</v>
      </c>
      <c r="J28" s="29">
        <f t="shared" ref="J28:T28" si="1">(1-J27)/J26</f>
        <v>-1.0755928206471899</v>
      </c>
      <c r="K28" s="29">
        <f t="shared" si="1"/>
        <v>-1.3957787706054536</v>
      </c>
      <c r="L28" s="29">
        <f t="shared" si="1"/>
        <v>-0.16901088929219601</v>
      </c>
      <c r="M28" s="29">
        <f t="shared" si="1"/>
        <v>2.105263157894739E-3</v>
      </c>
      <c r="N28" s="29">
        <f t="shared" si="1"/>
        <v>-3.0239590602465716E-2</v>
      </c>
      <c r="O28" s="29">
        <f t="shared" si="1"/>
        <v>-0.22056207755247234</v>
      </c>
      <c r="P28" s="29">
        <f t="shared" si="1"/>
        <v>-0.48820445609436441</v>
      </c>
      <c r="Q28" s="29">
        <f t="shared" si="1"/>
        <v>0.14665190924183724</v>
      </c>
      <c r="R28" s="29">
        <f t="shared" si="1"/>
        <v>3.6685994647636083E-2</v>
      </c>
      <c r="S28" s="29">
        <f t="shared" si="1"/>
        <v>8.2851847814237999E-3</v>
      </c>
      <c r="T28" s="29">
        <f t="shared" si="1"/>
        <v>-0.67961165048543681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/>
    </row>
    <row r="29" spans="1:44" x14ac:dyDescent="0.2">
      <c r="H29" s="28" t="s">
        <v>56</v>
      </c>
      <c r="I29" s="31">
        <f>10^I28</f>
        <v>4.2498684016688409E-2</v>
      </c>
      <c r="J29" s="31">
        <f t="shared" ref="J29:T29" si="2">10^J28</f>
        <v>8.4024740398217168E-2</v>
      </c>
      <c r="K29" s="31">
        <f t="shared" si="2"/>
        <v>4.0199553502827848E-2</v>
      </c>
      <c r="L29" s="31">
        <f t="shared" si="2"/>
        <v>0.67762451696451309</v>
      </c>
      <c r="M29" s="31">
        <f t="shared" si="2"/>
        <v>1.0048593159311134</v>
      </c>
      <c r="N29" s="31">
        <f t="shared" si="2"/>
        <v>0.93273958715555383</v>
      </c>
      <c r="O29" s="31">
        <f t="shared" si="2"/>
        <v>0.60178023897817379</v>
      </c>
      <c r="P29" s="31">
        <f t="shared" si="2"/>
        <v>0.32493428960153287</v>
      </c>
      <c r="Q29" s="31">
        <f t="shared" si="2"/>
        <v>1.4016897878011616</v>
      </c>
      <c r="R29" s="31">
        <f t="shared" si="2"/>
        <v>1.0881430552523057</v>
      </c>
      <c r="S29" s="31">
        <f t="shared" si="2"/>
        <v>1.0192604782019148</v>
      </c>
      <c r="T29" s="31">
        <f t="shared" si="2"/>
        <v>0.2091165231314808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44" x14ac:dyDescent="0.2">
      <c r="H30" s="33" t="s">
        <v>57</v>
      </c>
      <c r="I30" s="34">
        <f>I29/0.0425</f>
        <v>0.99996903568678608</v>
      </c>
      <c r="J30" s="34">
        <f t="shared" ref="J30:T30" si="3">J29/0.0425</f>
        <v>1.9770527152521684</v>
      </c>
      <c r="K30" s="34">
        <f t="shared" si="3"/>
        <v>0.9458718471253611</v>
      </c>
      <c r="L30" s="34">
        <f t="shared" si="3"/>
        <v>15.944106281517954</v>
      </c>
      <c r="M30" s="34">
        <f t="shared" si="3"/>
        <v>23.643748610143845</v>
      </c>
      <c r="N30" s="34">
        <f t="shared" si="3"/>
        <v>21.946813815424793</v>
      </c>
      <c r="O30" s="34">
        <f t="shared" si="3"/>
        <v>14.159535034780559</v>
      </c>
      <c r="P30" s="34">
        <f t="shared" si="3"/>
        <v>7.6455126965066551</v>
      </c>
      <c r="Q30" s="34">
        <f t="shared" si="3"/>
        <v>32.980936183556743</v>
      </c>
      <c r="R30" s="34">
        <f t="shared" si="3"/>
        <v>25.603366005936604</v>
      </c>
      <c r="S30" s="34">
        <f t="shared" si="3"/>
        <v>23.982599487103876</v>
      </c>
      <c r="T30" s="34">
        <f t="shared" si="3"/>
        <v>4.920388779564254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</row>
    <row r="33" spans="7:44" x14ac:dyDescent="0.2">
      <c r="G33" s="60">
        <v>43827</v>
      </c>
      <c r="H33" s="13" t="s">
        <v>17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5"/>
    </row>
    <row r="34" spans="7:44" x14ac:dyDescent="0.2">
      <c r="H34" s="16" t="s">
        <v>18</v>
      </c>
      <c r="I34" s="44" t="s">
        <v>19</v>
      </c>
      <c r="J34" s="44"/>
      <c r="K34" s="44" t="s">
        <v>20</v>
      </c>
      <c r="L34" s="44"/>
      <c r="M34" s="44" t="s">
        <v>21</v>
      </c>
      <c r="N34" s="44"/>
      <c r="O34" s="44" t="s">
        <v>3</v>
      </c>
      <c r="P34" s="44"/>
      <c r="Q34" s="44" t="s">
        <v>4</v>
      </c>
      <c r="R34" s="44"/>
      <c r="S34" s="44" t="s">
        <v>5</v>
      </c>
      <c r="T34" s="44"/>
      <c r="U34" s="44" t="s">
        <v>7</v>
      </c>
      <c r="V34" s="44"/>
      <c r="W34" s="44" t="s">
        <v>6</v>
      </c>
      <c r="X34" s="44"/>
      <c r="Y34" s="44" t="s">
        <v>8</v>
      </c>
      <c r="Z34" s="44"/>
      <c r="AA34" s="44" t="s">
        <v>9</v>
      </c>
      <c r="AB34" s="44"/>
      <c r="AC34" s="44" t="s">
        <v>10</v>
      </c>
      <c r="AD34" s="44"/>
      <c r="AE34" s="44" t="s">
        <v>11</v>
      </c>
      <c r="AF34" s="46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7:44" x14ac:dyDescent="0.2">
      <c r="H35" s="19">
        <v>12.5</v>
      </c>
      <c r="I35" s="20" t="s">
        <v>118</v>
      </c>
      <c r="J35" s="20" t="s">
        <v>177</v>
      </c>
      <c r="K35" s="20" t="s">
        <v>178</v>
      </c>
      <c r="L35" s="20" t="s">
        <v>178</v>
      </c>
      <c r="M35" s="20" t="s">
        <v>179</v>
      </c>
      <c r="N35" s="20" t="s">
        <v>179</v>
      </c>
      <c r="O35" s="20" t="s">
        <v>180</v>
      </c>
      <c r="P35" s="20" t="s">
        <v>181</v>
      </c>
      <c r="Q35" s="20" t="s">
        <v>182</v>
      </c>
      <c r="R35" s="20" t="s">
        <v>169</v>
      </c>
      <c r="S35" s="20" t="s">
        <v>183</v>
      </c>
      <c r="T35" s="20" t="s">
        <v>137</v>
      </c>
      <c r="U35" s="20" t="s">
        <v>184</v>
      </c>
      <c r="V35" s="20" t="s">
        <v>185</v>
      </c>
      <c r="W35" s="20" t="s">
        <v>186</v>
      </c>
      <c r="X35" s="20" t="s">
        <v>187</v>
      </c>
      <c r="Y35" s="20" t="s">
        <v>188</v>
      </c>
      <c r="Z35" s="20" t="s">
        <v>189</v>
      </c>
      <c r="AA35" s="20" t="s">
        <v>165</v>
      </c>
      <c r="AB35" s="20" t="s">
        <v>190</v>
      </c>
      <c r="AC35" s="20" t="s">
        <v>151</v>
      </c>
      <c r="AD35" s="20" t="s">
        <v>191</v>
      </c>
      <c r="AE35" s="20" t="s">
        <v>140</v>
      </c>
      <c r="AF35" s="22" t="s">
        <v>192</v>
      </c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7:44" x14ac:dyDescent="0.2">
      <c r="H36" s="19">
        <v>6.25</v>
      </c>
      <c r="I36" s="20" t="s">
        <v>139</v>
      </c>
      <c r="J36" s="20" t="s">
        <v>193</v>
      </c>
      <c r="K36" s="20" t="s">
        <v>194</v>
      </c>
      <c r="L36" s="20" t="s">
        <v>195</v>
      </c>
      <c r="M36" s="20" t="s">
        <v>142</v>
      </c>
      <c r="N36" s="20" t="s">
        <v>142</v>
      </c>
      <c r="O36" s="20" t="s">
        <v>196</v>
      </c>
      <c r="P36" s="20" t="s">
        <v>197</v>
      </c>
      <c r="Q36" s="20" t="s">
        <v>198</v>
      </c>
      <c r="R36" s="20" t="s">
        <v>199</v>
      </c>
      <c r="S36" s="21">
        <v>47.8</v>
      </c>
      <c r="T36" s="21">
        <v>53.3</v>
      </c>
      <c r="U36" s="20" t="s">
        <v>160</v>
      </c>
      <c r="V36" s="20" t="s">
        <v>200</v>
      </c>
      <c r="W36" s="20" t="s">
        <v>183</v>
      </c>
      <c r="X36" s="20" t="s">
        <v>201</v>
      </c>
      <c r="Y36" s="21">
        <v>40.4</v>
      </c>
      <c r="Z36" s="21">
        <v>42.5</v>
      </c>
      <c r="AA36" s="20" t="s">
        <v>202</v>
      </c>
      <c r="AB36" s="20" t="s">
        <v>203</v>
      </c>
      <c r="AC36" s="20" t="s">
        <v>204</v>
      </c>
      <c r="AD36" s="20" t="s">
        <v>205</v>
      </c>
      <c r="AE36" s="20" t="s">
        <v>206</v>
      </c>
      <c r="AF36" s="22" t="s">
        <v>207</v>
      </c>
      <c r="AG36" s="10"/>
      <c r="AH36" s="10"/>
      <c r="AI36" s="8"/>
      <c r="AJ36" s="8"/>
      <c r="AK36" s="10"/>
      <c r="AL36" s="10"/>
      <c r="AM36" s="8"/>
      <c r="AN36" s="8"/>
      <c r="AO36" s="10"/>
      <c r="AP36" s="10"/>
      <c r="AQ36" s="10"/>
      <c r="AR36" s="10"/>
    </row>
    <row r="37" spans="7:44" x14ac:dyDescent="0.2">
      <c r="H37" s="19">
        <v>3.125</v>
      </c>
      <c r="I37" s="20" t="s">
        <v>209</v>
      </c>
      <c r="J37" s="20" t="s">
        <v>210</v>
      </c>
      <c r="K37" s="20" t="s">
        <v>211</v>
      </c>
      <c r="L37" s="20" t="s">
        <v>212</v>
      </c>
      <c r="M37" s="20" t="s">
        <v>213</v>
      </c>
      <c r="N37" s="20" t="s">
        <v>214</v>
      </c>
      <c r="O37" s="21">
        <v>36.1</v>
      </c>
      <c r="P37" s="21">
        <v>36.6</v>
      </c>
      <c r="Q37" s="21">
        <v>29</v>
      </c>
      <c r="R37" s="21">
        <v>27.3</v>
      </c>
      <c r="S37" s="21">
        <v>31.2</v>
      </c>
      <c r="T37" s="21">
        <v>33.799999999999997</v>
      </c>
      <c r="U37" s="21">
        <v>46.1</v>
      </c>
      <c r="V37" s="21">
        <v>41.2</v>
      </c>
      <c r="W37" s="20" t="s">
        <v>215</v>
      </c>
      <c r="X37" s="20" t="s">
        <v>216</v>
      </c>
      <c r="Y37" s="21">
        <v>23.1</v>
      </c>
      <c r="Z37" s="21">
        <v>23.2</v>
      </c>
      <c r="AA37" s="21">
        <v>28.7</v>
      </c>
      <c r="AB37" s="21">
        <v>29.9</v>
      </c>
      <c r="AC37" s="21">
        <v>32.200000000000003</v>
      </c>
      <c r="AD37" s="21">
        <v>32.9</v>
      </c>
      <c r="AE37" s="20" t="s">
        <v>217</v>
      </c>
      <c r="AF37" s="22" t="s">
        <v>218</v>
      </c>
      <c r="AG37" s="10"/>
      <c r="AH37" s="10"/>
      <c r="AI37" s="8"/>
      <c r="AJ37" s="8"/>
      <c r="AK37" s="10"/>
      <c r="AL37" s="10"/>
      <c r="AM37" s="8"/>
      <c r="AN37" s="8"/>
      <c r="AO37" s="8"/>
      <c r="AP37" s="8"/>
      <c r="AQ37" s="10"/>
      <c r="AR37" s="10"/>
    </row>
    <row r="38" spans="7:44" x14ac:dyDescent="0.2">
      <c r="H38" s="19">
        <v>1.5625</v>
      </c>
      <c r="I38" s="20" t="s">
        <v>221</v>
      </c>
      <c r="J38" s="20" t="s">
        <v>222</v>
      </c>
      <c r="K38" s="20" t="s">
        <v>223</v>
      </c>
      <c r="L38" s="20" t="s">
        <v>224</v>
      </c>
      <c r="M38" s="20" t="s">
        <v>225</v>
      </c>
      <c r="N38" s="20" t="s">
        <v>226</v>
      </c>
      <c r="O38" s="21">
        <v>19.399999999999999</v>
      </c>
      <c r="P38" s="21">
        <v>20.8</v>
      </c>
      <c r="Q38" s="21">
        <v>16.899999999999999</v>
      </c>
      <c r="R38" s="21">
        <v>17.600000000000001</v>
      </c>
      <c r="S38" s="21">
        <v>18.3</v>
      </c>
      <c r="T38" s="21">
        <v>19.100000000000001</v>
      </c>
      <c r="U38" s="21">
        <v>27.4</v>
      </c>
      <c r="V38" s="21">
        <v>25.8</v>
      </c>
      <c r="W38" s="21">
        <v>44.2</v>
      </c>
      <c r="X38" s="21">
        <v>41.9</v>
      </c>
      <c r="Y38" s="21">
        <v>13.5</v>
      </c>
      <c r="Z38" s="21">
        <v>13.3</v>
      </c>
      <c r="AA38" s="21">
        <v>15.6</v>
      </c>
      <c r="AB38" s="21">
        <v>14.2</v>
      </c>
      <c r="AC38" s="21">
        <v>19.899999999999999</v>
      </c>
      <c r="AD38" s="21">
        <v>18.5</v>
      </c>
      <c r="AE38" s="21">
        <v>46</v>
      </c>
      <c r="AF38" s="23">
        <v>47</v>
      </c>
      <c r="AG38" s="10"/>
      <c r="AH38" s="10"/>
      <c r="AI38" s="8"/>
      <c r="AJ38" s="8"/>
      <c r="AK38" s="10"/>
      <c r="AL38" s="10"/>
      <c r="AM38" s="8"/>
      <c r="AN38" s="8"/>
      <c r="AO38" s="8"/>
      <c r="AP38" s="8"/>
      <c r="AQ38" s="10"/>
      <c r="AR38" s="10"/>
    </row>
    <row r="39" spans="7:44" x14ac:dyDescent="0.2">
      <c r="H39" s="19">
        <v>0.78125</v>
      </c>
      <c r="I39" s="20" t="s">
        <v>228</v>
      </c>
      <c r="J39" s="20" t="s">
        <v>175</v>
      </c>
      <c r="K39" s="20" t="s">
        <v>229</v>
      </c>
      <c r="L39" s="20" t="s">
        <v>230</v>
      </c>
      <c r="M39" s="20" t="s">
        <v>231</v>
      </c>
      <c r="N39" s="20" t="s">
        <v>232</v>
      </c>
      <c r="O39" s="21">
        <v>11.8</v>
      </c>
      <c r="P39" s="21">
        <v>12.4</v>
      </c>
      <c r="Q39" s="21">
        <v>8.0500000000000007</v>
      </c>
      <c r="R39" s="21">
        <v>8.5299999999999994</v>
      </c>
      <c r="S39" s="21">
        <v>8.44</v>
      </c>
      <c r="T39" s="21">
        <v>10.5</v>
      </c>
      <c r="U39" s="21">
        <v>14.9</v>
      </c>
      <c r="V39" s="21">
        <v>14.9</v>
      </c>
      <c r="W39" s="21">
        <v>24.4</v>
      </c>
      <c r="X39" s="21">
        <v>25.4</v>
      </c>
      <c r="Y39" s="21">
        <v>6.56</v>
      </c>
      <c r="Z39" s="21">
        <v>7.02</v>
      </c>
      <c r="AA39" s="21">
        <v>8.31</v>
      </c>
      <c r="AB39" s="21">
        <v>8.43</v>
      </c>
      <c r="AC39" s="21">
        <v>9.64</v>
      </c>
      <c r="AD39" s="21">
        <v>8.8000000000000007</v>
      </c>
      <c r="AE39" s="21">
        <v>27</v>
      </c>
      <c r="AF39" s="23">
        <v>27.4</v>
      </c>
      <c r="AG39" s="10"/>
      <c r="AH39" s="10"/>
      <c r="AI39" s="8"/>
      <c r="AJ39" s="8"/>
      <c r="AK39" s="10"/>
      <c r="AL39" s="10"/>
      <c r="AM39" s="8"/>
      <c r="AN39" s="8"/>
      <c r="AO39" s="8"/>
      <c r="AP39" s="8"/>
      <c r="AQ39" s="10"/>
      <c r="AR39" s="10"/>
    </row>
    <row r="40" spans="7:44" x14ac:dyDescent="0.2">
      <c r="H40" s="19">
        <v>0.390625</v>
      </c>
      <c r="I40" s="21">
        <v>46.5</v>
      </c>
      <c r="J40" s="21">
        <v>46.8</v>
      </c>
      <c r="K40" s="21">
        <v>33.5</v>
      </c>
      <c r="L40" s="21">
        <v>34.200000000000003</v>
      </c>
      <c r="M40" s="21">
        <v>45.1</v>
      </c>
      <c r="N40" s="21">
        <v>46.3</v>
      </c>
      <c r="O40" s="21">
        <v>6.78</v>
      </c>
      <c r="P40" s="21">
        <v>6.69</v>
      </c>
      <c r="Q40" s="21">
        <v>4.51</v>
      </c>
      <c r="R40" s="21">
        <v>4.29</v>
      </c>
      <c r="S40" s="21">
        <v>5.09</v>
      </c>
      <c r="T40" s="21">
        <v>6.51</v>
      </c>
      <c r="U40" s="21">
        <v>9.8800000000000008</v>
      </c>
      <c r="V40" s="21">
        <v>8.83</v>
      </c>
      <c r="W40" s="21">
        <v>15.2</v>
      </c>
      <c r="X40" s="21">
        <v>14.6</v>
      </c>
      <c r="Y40" s="21">
        <v>3.73</v>
      </c>
      <c r="Z40" s="21">
        <v>3.59</v>
      </c>
      <c r="AA40" s="21">
        <v>4.7</v>
      </c>
      <c r="AB40" s="21">
        <v>4.1900000000000004</v>
      </c>
      <c r="AC40" s="21">
        <v>4.4800000000000004</v>
      </c>
      <c r="AD40" s="21">
        <v>4.54</v>
      </c>
      <c r="AE40" s="21">
        <v>16.7</v>
      </c>
      <c r="AF40" s="23">
        <v>18.100000000000001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7:44" x14ac:dyDescent="0.2">
      <c r="H41" s="19">
        <v>0.1953125</v>
      </c>
      <c r="I41" s="21">
        <v>32.299999999999997</v>
      </c>
      <c r="J41" s="21">
        <v>33</v>
      </c>
      <c r="K41" s="21">
        <v>20.399999999999999</v>
      </c>
      <c r="L41" s="21">
        <v>19.399999999999999</v>
      </c>
      <c r="M41" s="21">
        <v>31.5</v>
      </c>
      <c r="N41" s="21">
        <v>25.4</v>
      </c>
      <c r="O41" s="21">
        <v>3.35</v>
      </c>
      <c r="P41" s="21">
        <v>2.88</v>
      </c>
      <c r="Q41" s="21">
        <v>2.2599999999999998</v>
      </c>
      <c r="R41" s="21">
        <v>1.88</v>
      </c>
      <c r="S41" s="21">
        <v>3.04</v>
      </c>
      <c r="T41" s="21">
        <v>2.86</v>
      </c>
      <c r="U41" s="21">
        <v>5.0599999999999996</v>
      </c>
      <c r="V41" s="21">
        <v>5.96</v>
      </c>
      <c r="W41" s="21">
        <v>7.86</v>
      </c>
      <c r="X41" s="21">
        <v>6.15</v>
      </c>
      <c r="Y41" s="21">
        <v>2.04</v>
      </c>
      <c r="Z41" s="21">
        <v>1.45</v>
      </c>
      <c r="AA41" s="21">
        <v>2.46</v>
      </c>
      <c r="AB41" s="21">
        <v>2.4700000000000002</v>
      </c>
      <c r="AC41" s="21">
        <v>2.2799999999999998</v>
      </c>
      <c r="AD41" s="21">
        <v>2.64</v>
      </c>
      <c r="AE41" s="21">
        <v>9.4700000000000006</v>
      </c>
      <c r="AF41" s="23">
        <v>9.58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7:44" x14ac:dyDescent="0.2">
      <c r="H42" s="19">
        <v>9.765625E-2</v>
      </c>
      <c r="I42" s="21">
        <v>21.5</v>
      </c>
      <c r="J42" s="21">
        <v>19.2</v>
      </c>
      <c r="K42" s="21">
        <v>12.9</v>
      </c>
      <c r="L42" s="21">
        <v>12.2</v>
      </c>
      <c r="M42" s="21">
        <v>19.7</v>
      </c>
      <c r="N42" s="21">
        <v>17.399999999999999</v>
      </c>
      <c r="O42" s="21">
        <v>1.73</v>
      </c>
      <c r="P42" s="21">
        <v>1.8</v>
      </c>
      <c r="Q42" s="21">
        <v>1.48</v>
      </c>
      <c r="R42" s="21">
        <v>1.1000000000000001</v>
      </c>
      <c r="S42" s="21">
        <v>1.97</v>
      </c>
      <c r="T42" s="21">
        <v>1.68</v>
      </c>
      <c r="U42" s="21">
        <v>3.53</v>
      </c>
      <c r="V42" s="21">
        <v>3.69</v>
      </c>
      <c r="W42" s="21">
        <v>4.21</v>
      </c>
      <c r="X42" s="21">
        <v>4.8099999999999996</v>
      </c>
      <c r="Y42" s="20" t="s">
        <v>234</v>
      </c>
      <c r="Z42" s="20" t="s">
        <v>235</v>
      </c>
      <c r="AA42" s="21">
        <v>1.23</v>
      </c>
      <c r="AB42" s="21">
        <v>1.41</v>
      </c>
      <c r="AC42" s="21">
        <v>1.29</v>
      </c>
      <c r="AD42" s="21">
        <v>1.1399999999999999</v>
      </c>
      <c r="AE42" s="20" t="s">
        <v>236</v>
      </c>
      <c r="AF42" s="22" t="s">
        <v>237</v>
      </c>
      <c r="AG42" s="8"/>
      <c r="AH42" s="8"/>
      <c r="AI42" s="8"/>
      <c r="AJ42" s="8"/>
      <c r="AK42" s="8"/>
      <c r="AL42" s="8"/>
      <c r="AM42" s="10"/>
      <c r="AN42" s="10"/>
      <c r="AO42" s="8"/>
      <c r="AP42" s="8"/>
      <c r="AQ42" s="8"/>
      <c r="AR42" s="8"/>
    </row>
    <row r="43" spans="7:44" x14ac:dyDescent="0.2"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6"/>
    </row>
    <row r="44" spans="7:44" x14ac:dyDescent="0.2">
      <c r="H44" s="27" t="s">
        <v>50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6"/>
    </row>
    <row r="45" spans="7:44" x14ac:dyDescent="0.2">
      <c r="H45" s="16" t="s">
        <v>18</v>
      </c>
      <c r="I45" s="44" t="s">
        <v>19</v>
      </c>
      <c r="J45" s="44"/>
      <c r="K45" s="44" t="s">
        <v>20</v>
      </c>
      <c r="L45" s="44"/>
      <c r="M45" s="44" t="s">
        <v>21</v>
      </c>
      <c r="N45" s="44"/>
      <c r="O45" s="44" t="s">
        <v>3</v>
      </c>
      <c r="P45" s="44"/>
      <c r="Q45" s="44" t="s">
        <v>4</v>
      </c>
      <c r="R45" s="44"/>
      <c r="S45" s="44" t="s">
        <v>5</v>
      </c>
      <c r="T45" s="44"/>
      <c r="U45" s="44" t="s">
        <v>7</v>
      </c>
      <c r="V45" s="44"/>
      <c r="W45" s="44" t="s">
        <v>6</v>
      </c>
      <c r="X45" s="44"/>
      <c r="Y45" s="44" t="s">
        <v>8</v>
      </c>
      <c r="Z45" s="44"/>
      <c r="AA45" s="44" t="s">
        <v>9</v>
      </c>
      <c r="AB45" s="44"/>
      <c r="AC45" s="44" t="s">
        <v>10</v>
      </c>
      <c r="AD45" s="44"/>
      <c r="AE45" s="44" t="s">
        <v>11</v>
      </c>
      <c r="AF45" s="46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7:44" x14ac:dyDescent="0.2">
      <c r="H46" s="19">
        <v>1.09691001300806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3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7:44" x14ac:dyDescent="0.2">
      <c r="H47" s="19">
        <v>0.79588001734407499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1.6794278966121201</v>
      </c>
      <c r="T47" s="21">
        <v>1.72672720902657</v>
      </c>
      <c r="U47" s="21"/>
      <c r="V47" s="21"/>
      <c r="W47" s="21"/>
      <c r="X47" s="21"/>
      <c r="Y47" s="21">
        <v>1.6063813651106</v>
      </c>
      <c r="Z47" s="21">
        <v>1.62838893005031</v>
      </c>
      <c r="AA47" s="21"/>
      <c r="AB47" s="21"/>
      <c r="AC47" s="21"/>
      <c r="AD47" s="21"/>
      <c r="AE47" s="21"/>
      <c r="AF47" s="23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7:44" x14ac:dyDescent="0.2">
      <c r="H48" s="19">
        <v>0.49485002168009401</v>
      </c>
      <c r="I48" s="21"/>
      <c r="J48" s="21"/>
      <c r="K48" s="21"/>
      <c r="L48" s="21"/>
      <c r="M48" s="21"/>
      <c r="N48" s="21"/>
      <c r="O48" s="21">
        <v>1.5575072019056599</v>
      </c>
      <c r="P48" s="21">
        <v>1.5634810853944101</v>
      </c>
      <c r="Q48" s="21">
        <v>1.4623979978989601</v>
      </c>
      <c r="R48" s="21">
        <v>1.43616264704076</v>
      </c>
      <c r="S48" s="21">
        <v>1.49415459401844</v>
      </c>
      <c r="T48" s="21">
        <v>1.52891670027765</v>
      </c>
      <c r="U48" s="21">
        <v>1.66370092538965</v>
      </c>
      <c r="V48" s="21">
        <v>1.6148972160331301</v>
      </c>
      <c r="W48" s="21"/>
      <c r="X48" s="21"/>
      <c r="Y48" s="21">
        <v>1.36361197989214</v>
      </c>
      <c r="Z48" s="21">
        <v>1.3654879848909001</v>
      </c>
      <c r="AA48" s="21">
        <v>1.4578818967339899</v>
      </c>
      <c r="AB48" s="21">
        <v>1.47567118832443</v>
      </c>
      <c r="AC48" s="21">
        <v>1.5078558716958299</v>
      </c>
      <c r="AD48" s="21">
        <v>1.51719589794997</v>
      </c>
      <c r="AE48" s="21"/>
      <c r="AF48" s="23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8:44" x14ac:dyDescent="0.2">
      <c r="H49" s="19">
        <v>0.19382002601611301</v>
      </c>
      <c r="I49" s="21"/>
      <c r="J49" s="21"/>
      <c r="K49" s="21"/>
      <c r="L49" s="21"/>
      <c r="M49" s="21"/>
      <c r="N49" s="21"/>
      <c r="O49" s="21">
        <v>1.28780172993023</v>
      </c>
      <c r="P49" s="21">
        <v>1.31806333496276</v>
      </c>
      <c r="Q49" s="21">
        <v>1.2278867046136701</v>
      </c>
      <c r="R49" s="21">
        <v>1.2455126678141499</v>
      </c>
      <c r="S49" s="21">
        <v>1.26245108973043</v>
      </c>
      <c r="T49" s="21">
        <v>1.2810333672477301</v>
      </c>
      <c r="U49" s="21">
        <v>1.4377505628203899</v>
      </c>
      <c r="V49" s="21">
        <v>1.4116197059632301</v>
      </c>
      <c r="W49" s="21">
        <v>1.6454222693490901</v>
      </c>
      <c r="X49" s="21">
        <v>1.6222140229663</v>
      </c>
      <c r="Y49" s="21">
        <v>1.1303337684950101</v>
      </c>
      <c r="Z49" s="21">
        <v>1.12385164096709</v>
      </c>
      <c r="AA49" s="21">
        <v>1.1931245983544601</v>
      </c>
      <c r="AB49" s="21">
        <v>1.15228834438306</v>
      </c>
      <c r="AC49" s="21">
        <v>1.2988530764097099</v>
      </c>
      <c r="AD49" s="21">
        <v>1.26717172840301</v>
      </c>
      <c r="AE49" s="21">
        <v>1.6627578316815701</v>
      </c>
      <c r="AF49" s="23">
        <v>1.67209785793572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8:44" x14ac:dyDescent="0.2">
      <c r="H50" s="19">
        <v>-0.107209969647868</v>
      </c>
      <c r="I50" s="21"/>
      <c r="J50" s="21"/>
      <c r="K50" s="21"/>
      <c r="L50" s="21"/>
      <c r="M50" s="21"/>
      <c r="N50" s="21"/>
      <c r="O50" s="21">
        <v>1.0718820073061299</v>
      </c>
      <c r="P50" s="21">
        <v>1.09342168516224</v>
      </c>
      <c r="Q50" s="21">
        <v>0.90579588036786896</v>
      </c>
      <c r="R50" s="21">
        <v>0.93094903116752303</v>
      </c>
      <c r="S50" s="21">
        <v>0.92634244662565501</v>
      </c>
      <c r="T50" s="21">
        <v>1.02118929906994</v>
      </c>
      <c r="U50" s="21">
        <v>1.17318626841227</v>
      </c>
      <c r="V50" s="21">
        <v>1.17318626841227</v>
      </c>
      <c r="W50" s="21">
        <v>1.3873898263387301</v>
      </c>
      <c r="X50" s="21">
        <v>1.4048337166199401</v>
      </c>
      <c r="Y50" s="21">
        <v>0.81690383937566002</v>
      </c>
      <c r="Z50" s="21">
        <v>0.846337112129805</v>
      </c>
      <c r="AA50" s="21">
        <v>0.91960102378411102</v>
      </c>
      <c r="AB50" s="21">
        <v>0.92582757462474197</v>
      </c>
      <c r="AC50" s="21">
        <v>0.98407703390283097</v>
      </c>
      <c r="AD50" s="21">
        <v>0.94448267215016901</v>
      </c>
      <c r="AE50" s="21">
        <v>1.43136376415899</v>
      </c>
      <c r="AF50" s="23">
        <v>1.4377505628203899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8:44" x14ac:dyDescent="0.2">
      <c r="H51" s="19">
        <v>-0.40823996531184997</v>
      </c>
      <c r="I51" s="21">
        <v>1.66745295288995</v>
      </c>
      <c r="J51" s="21">
        <v>1.67024585307412</v>
      </c>
      <c r="K51" s="21">
        <v>1.5250448070368501</v>
      </c>
      <c r="L51" s="21">
        <v>1.53402610605614</v>
      </c>
      <c r="M51" s="21">
        <v>1.6541765418779599</v>
      </c>
      <c r="N51" s="21">
        <v>1.66558099101795</v>
      </c>
      <c r="O51" s="21">
        <v>0.83122969386706302</v>
      </c>
      <c r="P51" s="21">
        <v>0.82542611776782304</v>
      </c>
      <c r="Q51" s="21">
        <v>0.65417654187796004</v>
      </c>
      <c r="R51" s="21">
        <v>0.63245729218472402</v>
      </c>
      <c r="S51" s="21">
        <v>0.70671778233675897</v>
      </c>
      <c r="T51" s="21">
        <v>0.81358098856819205</v>
      </c>
      <c r="U51" s="21">
        <v>0.99475694458762798</v>
      </c>
      <c r="V51" s="21">
        <v>0.94596070357756901</v>
      </c>
      <c r="W51" s="21">
        <v>1.18184358794477</v>
      </c>
      <c r="X51" s="21">
        <v>1.16435285578444</v>
      </c>
      <c r="Y51" s="21">
        <v>0.57170883180868803</v>
      </c>
      <c r="Z51" s="21">
        <v>0.55509444857831902</v>
      </c>
      <c r="AA51" s="21">
        <v>0.67209785793571797</v>
      </c>
      <c r="AB51" s="21">
        <v>0.62221402296629502</v>
      </c>
      <c r="AC51" s="21">
        <v>0.651278013998144</v>
      </c>
      <c r="AD51" s="21">
        <v>0.65705585285710399</v>
      </c>
      <c r="AE51" s="21">
        <v>1.22271647114758</v>
      </c>
      <c r="AF51" s="23">
        <v>1.2576785748691801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8:44" x14ac:dyDescent="0.2">
      <c r="H52" s="19">
        <v>-0.70926996097583095</v>
      </c>
      <c r="I52" s="21">
        <v>1.5092025223311001</v>
      </c>
      <c r="J52" s="21">
        <v>1.51851393987789</v>
      </c>
      <c r="K52" s="21">
        <v>1.3096301674259001</v>
      </c>
      <c r="L52" s="21">
        <v>1.28780172993023</v>
      </c>
      <c r="M52" s="21">
        <v>1.4983105537896</v>
      </c>
      <c r="N52" s="21">
        <v>1.4048337166199401</v>
      </c>
      <c r="O52" s="21">
        <v>0.52504480703684497</v>
      </c>
      <c r="P52" s="21">
        <v>0.45939248775923103</v>
      </c>
      <c r="Q52" s="21">
        <v>0.35410843914740098</v>
      </c>
      <c r="R52" s="21">
        <v>0.27415784926367998</v>
      </c>
      <c r="S52" s="21">
        <v>0.48287358360875399</v>
      </c>
      <c r="T52" s="21">
        <v>0.456366033129043</v>
      </c>
      <c r="U52" s="21">
        <v>0.70415051683979901</v>
      </c>
      <c r="V52" s="21">
        <v>0.77524625974023598</v>
      </c>
      <c r="W52" s="21">
        <v>0.89542254603940796</v>
      </c>
      <c r="X52" s="21">
        <v>0.78887511577541702</v>
      </c>
      <c r="Y52" s="21">
        <v>0.30963016742589899</v>
      </c>
      <c r="Z52" s="21">
        <v>0.16136800223497499</v>
      </c>
      <c r="AA52" s="21">
        <v>0.39093510710337898</v>
      </c>
      <c r="AB52" s="21">
        <v>0.39269695325966603</v>
      </c>
      <c r="AC52" s="21">
        <v>0.35793484700045403</v>
      </c>
      <c r="AD52" s="21">
        <v>0.421603926869831</v>
      </c>
      <c r="AE52" s="21">
        <v>0.97634997900327303</v>
      </c>
      <c r="AF52" s="23">
        <v>0.98136550907854403</v>
      </c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8:44" x14ac:dyDescent="0.2">
      <c r="H53" s="19">
        <v>-1.0102999566398101</v>
      </c>
      <c r="I53" s="21">
        <v>1.3324384599156101</v>
      </c>
      <c r="J53" s="21">
        <v>1.2833012287035499</v>
      </c>
      <c r="K53" s="21">
        <v>1.1105897102992499</v>
      </c>
      <c r="L53" s="21">
        <v>1.0863598306747499</v>
      </c>
      <c r="M53" s="21">
        <v>1.29446622616159</v>
      </c>
      <c r="N53" s="21">
        <v>1.2405492482825999</v>
      </c>
      <c r="O53" s="21">
        <v>0.23804610312879501</v>
      </c>
      <c r="P53" s="21">
        <v>0.25527250510330601</v>
      </c>
      <c r="Q53" s="21">
        <v>0.17026171539495699</v>
      </c>
      <c r="R53" s="21">
        <v>4.1392685158225098E-2</v>
      </c>
      <c r="S53" s="21">
        <v>0.29446622616159301</v>
      </c>
      <c r="T53" s="21">
        <v>0.22530928172586301</v>
      </c>
      <c r="U53" s="21">
        <v>0.54777470538782302</v>
      </c>
      <c r="V53" s="21">
        <v>0.56702636615905999</v>
      </c>
      <c r="W53" s="21">
        <v>0.62428209583566796</v>
      </c>
      <c r="X53" s="21">
        <v>0.68214507637383204</v>
      </c>
      <c r="Y53" s="21"/>
      <c r="Z53" s="21"/>
      <c r="AA53" s="21">
        <v>8.9905111439397903E-2</v>
      </c>
      <c r="AB53" s="21">
        <v>0.14921911265537999</v>
      </c>
      <c r="AC53" s="21">
        <v>0.11058971029924899</v>
      </c>
      <c r="AD53" s="21">
        <v>5.6904851336472599E-2</v>
      </c>
      <c r="AE53" s="21"/>
      <c r="AF53" s="23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8:44" x14ac:dyDescent="0.2"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6"/>
    </row>
    <row r="55" spans="8:44" x14ac:dyDescent="0.2">
      <c r="H55" s="27" t="s">
        <v>51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6"/>
    </row>
    <row r="56" spans="8:44" x14ac:dyDescent="0.2">
      <c r="H56" s="16"/>
      <c r="I56" s="17" t="s">
        <v>19</v>
      </c>
      <c r="J56" s="17" t="s">
        <v>20</v>
      </c>
      <c r="K56" s="17" t="s">
        <v>21</v>
      </c>
      <c r="L56" s="17" t="s">
        <v>3</v>
      </c>
      <c r="M56" s="17" t="s">
        <v>4</v>
      </c>
      <c r="N56" s="17" t="s">
        <v>5</v>
      </c>
      <c r="O56" s="17" t="s">
        <v>7</v>
      </c>
      <c r="P56" s="17" t="s">
        <v>6</v>
      </c>
      <c r="Q56" s="17" t="s">
        <v>8</v>
      </c>
      <c r="R56" s="17" t="s">
        <v>9</v>
      </c>
      <c r="S56" s="17" t="s">
        <v>10</v>
      </c>
      <c r="T56" s="17" t="s">
        <v>11</v>
      </c>
      <c r="U56" s="17"/>
      <c r="V56" s="17"/>
      <c r="W56" s="17"/>
      <c r="X56" s="17"/>
      <c r="Y56" s="17"/>
      <c r="Z56" s="17"/>
      <c r="AA56" s="25"/>
      <c r="AB56" s="25"/>
      <c r="AC56" s="25"/>
      <c r="AD56" s="25"/>
      <c r="AE56" s="25"/>
      <c r="AF56" s="26"/>
    </row>
    <row r="57" spans="8:44" x14ac:dyDescent="0.2">
      <c r="H57" s="28" t="s">
        <v>52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5"/>
      <c r="AB57" s="25"/>
      <c r="AC57" s="25"/>
      <c r="AD57" s="25"/>
      <c r="AE57" s="25"/>
      <c r="AF57" s="26"/>
    </row>
    <row r="58" spans="8:44" x14ac:dyDescent="0.2">
      <c r="H58" s="28" t="s">
        <v>53</v>
      </c>
      <c r="I58" s="21">
        <v>0.59960000000000002</v>
      </c>
      <c r="J58" s="21">
        <v>0.71599999999999997</v>
      </c>
      <c r="K58" s="21">
        <v>0.65169999999999995</v>
      </c>
      <c r="L58" s="21">
        <v>0.87849999999999995</v>
      </c>
      <c r="M58" s="21">
        <v>0.92630000000000001</v>
      </c>
      <c r="N58" s="21">
        <v>0.8216</v>
      </c>
      <c r="O58" s="21">
        <v>0.72770000000000001</v>
      </c>
      <c r="P58" s="21">
        <v>0.83550000000000002</v>
      </c>
      <c r="Q58" s="21">
        <v>0.91190000000000004</v>
      </c>
      <c r="R58" s="21">
        <v>0.88780000000000003</v>
      </c>
      <c r="S58" s="21">
        <v>0.96179999999999999</v>
      </c>
      <c r="T58" s="21">
        <v>0.75080000000000002</v>
      </c>
      <c r="U58" s="21"/>
      <c r="V58" s="21"/>
      <c r="W58" s="21"/>
      <c r="X58" s="21"/>
      <c r="Y58" s="21"/>
      <c r="Z58" s="21"/>
      <c r="AA58" s="25"/>
      <c r="AB58" s="25"/>
      <c r="AC58" s="25"/>
      <c r="AD58" s="25"/>
      <c r="AE58" s="25"/>
      <c r="AF58" s="26"/>
    </row>
    <row r="59" spans="8:44" x14ac:dyDescent="0.2">
      <c r="H59" s="28" t="s">
        <v>54</v>
      </c>
      <c r="I59" s="21">
        <v>1.9219999999999999</v>
      </c>
      <c r="J59" s="21">
        <v>1.8169999999999999</v>
      </c>
      <c r="K59" s="21">
        <v>1.9219999999999999</v>
      </c>
      <c r="L59" s="21">
        <v>1.145</v>
      </c>
      <c r="M59" s="21">
        <v>1.0169999999999999</v>
      </c>
      <c r="N59" s="21">
        <v>1.081</v>
      </c>
      <c r="O59" s="21">
        <v>1.272</v>
      </c>
      <c r="P59" s="21">
        <v>1.4810000000000001</v>
      </c>
      <c r="Q59" s="21">
        <v>0.91710000000000003</v>
      </c>
      <c r="R59" s="21">
        <v>1.016</v>
      </c>
      <c r="S59" s="21">
        <v>1.0620000000000001</v>
      </c>
      <c r="T59" s="21">
        <v>1.524</v>
      </c>
      <c r="U59" s="21"/>
      <c r="V59" s="21"/>
      <c r="W59" s="21"/>
      <c r="X59" s="21"/>
      <c r="Y59" s="21"/>
      <c r="Z59" s="21"/>
      <c r="AA59" s="25"/>
      <c r="AB59" s="25"/>
      <c r="AC59" s="25"/>
      <c r="AD59" s="25"/>
      <c r="AE59" s="25"/>
      <c r="AF59" s="26"/>
    </row>
    <row r="60" spans="8:44" x14ac:dyDescent="0.2">
      <c r="H60" s="28" t="s">
        <v>55</v>
      </c>
      <c r="I60" s="29">
        <f>(1-I59)/I58</f>
        <v>-1.5376917945296862</v>
      </c>
      <c r="J60" s="29">
        <f t="shared" ref="J60:T60" si="4">(1-J59)/J58</f>
        <v>-1.1410614525139664</v>
      </c>
      <c r="K60" s="29">
        <f t="shared" si="4"/>
        <v>-1.4147613932791161</v>
      </c>
      <c r="L60" s="29">
        <f t="shared" si="4"/>
        <v>-0.16505406943653958</v>
      </c>
      <c r="M60" s="29">
        <f t="shared" si="4"/>
        <v>-1.8352585555435501E-2</v>
      </c>
      <c r="N60" s="29">
        <f t="shared" si="4"/>
        <v>-9.8588120740019422E-2</v>
      </c>
      <c r="O60" s="29">
        <f t="shared" si="4"/>
        <v>-0.37378040401264262</v>
      </c>
      <c r="P60" s="29">
        <f t="shared" si="4"/>
        <v>-0.5757031717534411</v>
      </c>
      <c r="Q60" s="29">
        <f t="shared" si="4"/>
        <v>9.090909090909087E-2</v>
      </c>
      <c r="R60" s="29">
        <f t="shared" si="4"/>
        <v>-1.802207704437938E-2</v>
      </c>
      <c r="S60" s="29">
        <f t="shared" si="4"/>
        <v>-6.446246620919116E-2</v>
      </c>
      <c r="T60" s="29">
        <f t="shared" si="4"/>
        <v>-0.69792221630261053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6"/>
    </row>
    <row r="61" spans="8:44" x14ac:dyDescent="0.2">
      <c r="H61" s="28" t="s">
        <v>56</v>
      </c>
      <c r="I61" s="31">
        <f>10^I60</f>
        <v>2.8994004733274143E-2</v>
      </c>
      <c r="J61" s="31">
        <f t="shared" ref="J61:T61" si="5">10^J60</f>
        <v>7.2266753916864962E-2</v>
      </c>
      <c r="K61" s="31">
        <f t="shared" si="5"/>
        <v>3.848031395485433E-2</v>
      </c>
      <c r="L61" s="31">
        <f t="shared" si="5"/>
        <v>0.68382650593809624</v>
      </c>
      <c r="M61" s="31">
        <f t="shared" si="5"/>
        <v>0.95862205029554093</v>
      </c>
      <c r="N61" s="31">
        <f t="shared" si="5"/>
        <v>0.79691477579152648</v>
      </c>
      <c r="O61" s="31">
        <f t="shared" si="5"/>
        <v>0.42288238580830417</v>
      </c>
      <c r="P61" s="31">
        <f t="shared" si="5"/>
        <v>0.26564205315032186</v>
      </c>
      <c r="Q61" s="31">
        <f t="shared" si="5"/>
        <v>1.2328467394420661</v>
      </c>
      <c r="R61" s="31">
        <f t="shared" si="5"/>
        <v>0.95935186232162428</v>
      </c>
      <c r="S61" s="31">
        <f t="shared" si="5"/>
        <v>0.86206007881076818</v>
      </c>
      <c r="T61" s="31">
        <f t="shared" si="5"/>
        <v>0.20048310676371947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6"/>
    </row>
    <row r="62" spans="8:44" x14ac:dyDescent="0.2">
      <c r="H62" s="33" t="s">
        <v>57</v>
      </c>
      <c r="I62" s="34">
        <f>I61/0.029</f>
        <v>0.99979326666462554</v>
      </c>
      <c r="J62" s="34">
        <f t="shared" ref="J62:T62" si="6">J61/0.029</f>
        <v>2.4919570316160331</v>
      </c>
      <c r="K62" s="34">
        <f t="shared" si="6"/>
        <v>1.3269073777535976</v>
      </c>
      <c r="L62" s="34">
        <f t="shared" si="6"/>
        <v>23.580224342692972</v>
      </c>
      <c r="M62" s="34">
        <f t="shared" si="6"/>
        <v>33.055932768811758</v>
      </c>
      <c r="N62" s="34">
        <f t="shared" si="6"/>
        <v>27.479819854880223</v>
      </c>
      <c r="O62" s="34">
        <f t="shared" si="6"/>
        <v>14.582151234769109</v>
      </c>
      <c r="P62" s="34">
        <f t="shared" si="6"/>
        <v>9.1600707982869594</v>
      </c>
      <c r="Q62" s="34">
        <f t="shared" si="6"/>
        <v>42.511956532485037</v>
      </c>
      <c r="R62" s="34">
        <f t="shared" si="6"/>
        <v>33.081098700745663</v>
      </c>
      <c r="S62" s="34">
        <f t="shared" si="6"/>
        <v>29.726209614164418</v>
      </c>
      <c r="T62" s="34">
        <f t="shared" si="6"/>
        <v>6.9132105780592914</v>
      </c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</row>
    <row r="65" spans="7:44" x14ac:dyDescent="0.2">
      <c r="G65" s="60">
        <v>43830</v>
      </c>
      <c r="H65" s="13" t="s">
        <v>17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5"/>
    </row>
    <row r="66" spans="7:44" x14ac:dyDescent="0.2">
      <c r="H66" s="16" t="s">
        <v>18</v>
      </c>
      <c r="I66" s="44" t="s">
        <v>19</v>
      </c>
      <c r="J66" s="44"/>
      <c r="K66" s="44" t="s">
        <v>20</v>
      </c>
      <c r="L66" s="44"/>
      <c r="M66" s="44" t="s">
        <v>21</v>
      </c>
      <c r="N66" s="44"/>
      <c r="O66" s="44" t="s">
        <v>3</v>
      </c>
      <c r="P66" s="44"/>
      <c r="Q66" s="44" t="s">
        <v>4</v>
      </c>
      <c r="R66" s="44"/>
      <c r="S66" s="44" t="s">
        <v>5</v>
      </c>
      <c r="T66" s="44"/>
      <c r="U66" s="44" t="s">
        <v>7</v>
      </c>
      <c r="V66" s="44"/>
      <c r="W66" s="44" t="s">
        <v>6</v>
      </c>
      <c r="X66" s="44"/>
      <c r="Y66" s="44" t="s">
        <v>8</v>
      </c>
      <c r="Z66" s="44"/>
      <c r="AA66" s="44" t="s">
        <v>9</v>
      </c>
      <c r="AB66" s="44"/>
      <c r="AC66" s="44" t="s">
        <v>10</v>
      </c>
      <c r="AD66" s="44"/>
      <c r="AE66" s="44" t="s">
        <v>11</v>
      </c>
      <c r="AF66" s="46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7:44" x14ac:dyDescent="0.2">
      <c r="H67" s="19">
        <v>12.5</v>
      </c>
      <c r="I67" s="20" t="s">
        <v>238</v>
      </c>
      <c r="J67" s="20" t="s">
        <v>22</v>
      </c>
      <c r="K67" s="20" t="s">
        <v>239</v>
      </c>
      <c r="L67" s="20" t="s">
        <v>240</v>
      </c>
      <c r="M67" s="20" t="s">
        <v>154</v>
      </c>
      <c r="N67" s="20" t="s">
        <v>161</v>
      </c>
      <c r="O67" s="20" t="s">
        <v>241</v>
      </c>
      <c r="P67" s="20" t="s">
        <v>242</v>
      </c>
      <c r="Q67" s="20" t="s">
        <v>243</v>
      </c>
      <c r="R67" s="20" t="s">
        <v>244</v>
      </c>
      <c r="S67" s="21">
        <v>44.1</v>
      </c>
      <c r="T67" s="20" t="s">
        <v>245</v>
      </c>
      <c r="U67" s="21">
        <v>50</v>
      </c>
      <c r="V67" s="21">
        <v>48.2</v>
      </c>
      <c r="W67" s="20" t="s">
        <v>151</v>
      </c>
      <c r="X67" s="20" t="s">
        <v>182</v>
      </c>
      <c r="Y67" s="20" t="s">
        <v>174</v>
      </c>
      <c r="Z67" s="20" t="s">
        <v>200</v>
      </c>
      <c r="AA67" s="21">
        <v>44.4</v>
      </c>
      <c r="AB67" s="21">
        <v>47.7</v>
      </c>
      <c r="AC67" s="20" t="s">
        <v>246</v>
      </c>
      <c r="AD67" s="20" t="s">
        <v>247</v>
      </c>
      <c r="AE67" s="20" t="s">
        <v>248</v>
      </c>
      <c r="AF67" s="22" t="s">
        <v>219</v>
      </c>
      <c r="AG67" s="10"/>
      <c r="AH67" s="10"/>
      <c r="AI67" s="8"/>
      <c r="AJ67" s="8"/>
      <c r="AK67" s="10"/>
      <c r="AL67" s="10"/>
      <c r="AM67" s="10"/>
      <c r="AN67" s="10"/>
      <c r="AO67" s="10"/>
      <c r="AP67" s="10"/>
      <c r="AQ67" s="10"/>
      <c r="AR67" s="10"/>
    </row>
    <row r="68" spans="7:44" x14ac:dyDescent="0.2">
      <c r="H68" s="19">
        <v>6.25</v>
      </c>
      <c r="I68" s="20" t="s">
        <v>220</v>
      </c>
      <c r="J68" s="20" t="s">
        <v>249</v>
      </c>
      <c r="K68" s="20" t="s">
        <v>250</v>
      </c>
      <c r="L68" s="20" t="s">
        <v>127</v>
      </c>
      <c r="M68" s="20" t="s">
        <v>136</v>
      </c>
      <c r="N68" s="20" t="s">
        <v>157</v>
      </c>
      <c r="O68" s="21">
        <v>48.7</v>
      </c>
      <c r="P68" s="21">
        <v>46.8</v>
      </c>
      <c r="Q68" s="21">
        <v>36.799999999999997</v>
      </c>
      <c r="R68" s="21">
        <v>27.7</v>
      </c>
      <c r="S68" s="21">
        <v>29.7</v>
      </c>
      <c r="T68" s="21">
        <v>29.5</v>
      </c>
      <c r="U68" s="21">
        <v>27.4</v>
      </c>
      <c r="V68" s="21">
        <v>24.7</v>
      </c>
      <c r="W68" s="20" t="s">
        <v>159</v>
      </c>
      <c r="X68" s="20" t="s">
        <v>251</v>
      </c>
      <c r="Y68" s="21">
        <v>35</v>
      </c>
      <c r="Z68" s="21">
        <v>34.9</v>
      </c>
      <c r="AA68" s="21">
        <v>31.2</v>
      </c>
      <c r="AB68" s="21">
        <v>24.7</v>
      </c>
      <c r="AC68" s="21">
        <v>42.6</v>
      </c>
      <c r="AD68" s="21">
        <v>38.799999999999997</v>
      </c>
      <c r="AE68" s="20" t="s">
        <v>252</v>
      </c>
      <c r="AF68" s="22" t="s">
        <v>162</v>
      </c>
      <c r="AG68" s="10"/>
      <c r="AH68" s="10"/>
      <c r="AI68" s="8"/>
      <c r="AJ68" s="8"/>
      <c r="AK68" s="10"/>
      <c r="AL68" s="10"/>
      <c r="AM68" s="8"/>
      <c r="AN68" s="8"/>
      <c r="AO68" s="8"/>
      <c r="AP68" s="10"/>
      <c r="AQ68" s="10"/>
      <c r="AR68" s="10"/>
    </row>
    <row r="69" spans="7:44" x14ac:dyDescent="0.2">
      <c r="H69" s="19">
        <v>3.125</v>
      </c>
      <c r="I69" s="20" t="s">
        <v>254</v>
      </c>
      <c r="J69" s="20" t="s">
        <v>255</v>
      </c>
      <c r="K69" s="20" t="s">
        <v>170</v>
      </c>
      <c r="L69" s="20" t="s">
        <v>256</v>
      </c>
      <c r="M69" s="20" t="s">
        <v>156</v>
      </c>
      <c r="N69" s="20" t="s">
        <v>257</v>
      </c>
      <c r="O69" s="21">
        <v>29.1</v>
      </c>
      <c r="P69" s="21">
        <v>29.7</v>
      </c>
      <c r="Q69" s="21">
        <v>20.7</v>
      </c>
      <c r="R69" s="21">
        <v>19.600000000000001</v>
      </c>
      <c r="S69" s="21">
        <v>14.9</v>
      </c>
      <c r="T69" s="21">
        <v>17.100000000000001</v>
      </c>
      <c r="U69" s="21">
        <v>17.899999999999999</v>
      </c>
      <c r="V69" s="21">
        <v>13.1</v>
      </c>
      <c r="W69" s="21">
        <v>38.200000000000003</v>
      </c>
      <c r="X69" s="21">
        <v>44.5</v>
      </c>
      <c r="Y69" s="21">
        <v>20</v>
      </c>
      <c r="Z69" s="21">
        <v>19.399999999999999</v>
      </c>
      <c r="AA69" s="21">
        <v>16.600000000000001</v>
      </c>
      <c r="AB69" s="21">
        <v>15.1</v>
      </c>
      <c r="AC69" s="21">
        <v>23.9</v>
      </c>
      <c r="AD69" s="21">
        <v>21.2</v>
      </c>
      <c r="AE69" s="20" t="s">
        <v>258</v>
      </c>
      <c r="AF69" s="22" t="s">
        <v>259</v>
      </c>
      <c r="AG69" s="10"/>
      <c r="AH69" s="10"/>
      <c r="AI69" s="8"/>
      <c r="AJ69" s="8"/>
      <c r="AK69" s="10"/>
      <c r="AL69" s="10"/>
      <c r="AM69" s="8"/>
      <c r="AN69" s="8"/>
      <c r="AO69" s="8"/>
      <c r="AP69" s="8"/>
      <c r="AQ69" s="10"/>
      <c r="AR69" s="10"/>
    </row>
    <row r="70" spans="7:44" x14ac:dyDescent="0.2">
      <c r="H70" s="19">
        <v>1.5625</v>
      </c>
      <c r="I70" s="20" t="s">
        <v>261</v>
      </c>
      <c r="J70" s="20" t="s">
        <v>262</v>
      </c>
      <c r="K70" s="20" t="s">
        <v>263</v>
      </c>
      <c r="L70" s="20" t="s">
        <v>264</v>
      </c>
      <c r="M70" s="20" t="s">
        <v>265</v>
      </c>
      <c r="N70" s="20" t="s">
        <v>253</v>
      </c>
      <c r="O70" s="21">
        <v>17.8</v>
      </c>
      <c r="P70" s="21">
        <v>19.600000000000001</v>
      </c>
      <c r="Q70" s="21">
        <v>11.4</v>
      </c>
      <c r="R70" s="21">
        <v>11.5</v>
      </c>
      <c r="S70" s="21">
        <v>9.8699999999999992</v>
      </c>
      <c r="T70" s="21">
        <v>12</v>
      </c>
      <c r="U70" s="21">
        <v>8.5</v>
      </c>
      <c r="V70" s="21">
        <v>8.16</v>
      </c>
      <c r="W70" s="21">
        <v>23.2</v>
      </c>
      <c r="X70" s="21">
        <v>26.2</v>
      </c>
      <c r="Y70" s="21">
        <v>11.6</v>
      </c>
      <c r="Z70" s="21">
        <v>12.2</v>
      </c>
      <c r="AA70" s="21">
        <v>8.09</v>
      </c>
      <c r="AB70" s="21">
        <v>7.3</v>
      </c>
      <c r="AC70" s="21">
        <v>15.4</v>
      </c>
      <c r="AD70" s="21">
        <v>14.5</v>
      </c>
      <c r="AE70" s="21">
        <v>45.4</v>
      </c>
      <c r="AF70" s="23">
        <v>45</v>
      </c>
      <c r="AG70" s="8"/>
      <c r="AH70" s="8"/>
      <c r="AI70" s="8"/>
      <c r="AJ70" s="8"/>
      <c r="AK70" s="10"/>
      <c r="AL70" s="10"/>
      <c r="AM70" s="8"/>
      <c r="AN70" s="8"/>
      <c r="AO70" s="8"/>
      <c r="AP70" s="8"/>
      <c r="AQ70" s="10"/>
      <c r="AR70" s="10"/>
    </row>
    <row r="71" spans="7:44" x14ac:dyDescent="0.2">
      <c r="H71" s="19">
        <v>0.78125</v>
      </c>
      <c r="I71" s="20" t="s">
        <v>251</v>
      </c>
      <c r="J71" s="20" t="s">
        <v>267</v>
      </c>
      <c r="K71" s="21">
        <v>49.2</v>
      </c>
      <c r="L71" s="21">
        <v>48</v>
      </c>
      <c r="M71" s="20" t="s">
        <v>268</v>
      </c>
      <c r="N71" s="20" t="s">
        <v>269</v>
      </c>
      <c r="O71" s="21">
        <v>9.2100000000000009</v>
      </c>
      <c r="P71" s="21">
        <v>8.85</v>
      </c>
      <c r="Q71" s="21">
        <v>6.9</v>
      </c>
      <c r="R71" s="21">
        <v>6.32</v>
      </c>
      <c r="S71" s="21">
        <v>4.3899999999999997</v>
      </c>
      <c r="T71" s="21">
        <v>5.63</v>
      </c>
      <c r="U71" s="21">
        <v>5.51</v>
      </c>
      <c r="V71" s="21">
        <v>3.83</v>
      </c>
      <c r="W71" s="21">
        <v>15.1</v>
      </c>
      <c r="X71" s="21">
        <v>14.1</v>
      </c>
      <c r="Y71" s="21">
        <v>5.88</v>
      </c>
      <c r="Z71" s="21">
        <v>5.97</v>
      </c>
      <c r="AA71" s="21">
        <v>4.99</v>
      </c>
      <c r="AB71" s="21">
        <v>5.34</v>
      </c>
      <c r="AC71" s="21">
        <v>7.97</v>
      </c>
      <c r="AD71" s="21">
        <v>7.07</v>
      </c>
      <c r="AE71" s="21">
        <v>26.2</v>
      </c>
      <c r="AF71" s="23">
        <v>28.5</v>
      </c>
      <c r="AG71" s="8"/>
      <c r="AH71" s="8"/>
      <c r="AI71" s="8"/>
      <c r="AJ71" s="8"/>
      <c r="AK71" s="10"/>
      <c r="AL71" s="10"/>
      <c r="AM71" s="8"/>
      <c r="AN71" s="8"/>
      <c r="AO71" s="8"/>
      <c r="AP71" s="8"/>
      <c r="AQ71" s="8"/>
      <c r="AR71" s="8"/>
    </row>
    <row r="72" spans="7:44" x14ac:dyDescent="0.2">
      <c r="H72" s="19">
        <v>0.390625</v>
      </c>
      <c r="I72" s="21">
        <v>55.5</v>
      </c>
      <c r="J72" s="21">
        <v>50.2</v>
      </c>
      <c r="K72" s="21">
        <v>35.5</v>
      </c>
      <c r="L72" s="21">
        <v>36</v>
      </c>
      <c r="M72" s="21">
        <v>40.299999999999997</v>
      </c>
      <c r="N72" s="21">
        <v>43.5</v>
      </c>
      <c r="O72" s="21">
        <v>6.17</v>
      </c>
      <c r="P72" s="21">
        <v>6.19</v>
      </c>
      <c r="Q72" s="21">
        <v>2.92</v>
      </c>
      <c r="R72" s="21">
        <v>3.22</v>
      </c>
      <c r="S72" s="21">
        <v>2.3199999999999998</v>
      </c>
      <c r="T72" s="21">
        <v>3.22</v>
      </c>
      <c r="U72" s="21">
        <v>2.94</v>
      </c>
      <c r="V72" s="21">
        <v>2.67</v>
      </c>
      <c r="W72" s="21">
        <v>6.88</v>
      </c>
      <c r="X72" s="21">
        <v>7.5</v>
      </c>
      <c r="Y72" s="21">
        <v>3.3</v>
      </c>
      <c r="Z72" s="21">
        <v>3.23</v>
      </c>
      <c r="AA72" s="21">
        <v>2.15</v>
      </c>
      <c r="AB72" s="21">
        <v>3.1</v>
      </c>
      <c r="AC72" s="21">
        <v>5.01</v>
      </c>
      <c r="AD72" s="21">
        <v>4.08</v>
      </c>
      <c r="AE72" s="21">
        <v>17.100000000000001</v>
      </c>
      <c r="AF72" s="23">
        <v>19.5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7:44" x14ac:dyDescent="0.2">
      <c r="H73" s="19">
        <v>0.1953125</v>
      </c>
      <c r="I73" s="21">
        <v>37.799999999999997</v>
      </c>
      <c r="J73" s="21">
        <v>32.9</v>
      </c>
      <c r="K73" s="21">
        <v>23.9</v>
      </c>
      <c r="L73" s="21">
        <v>22.2</v>
      </c>
      <c r="M73" s="21">
        <v>24.7</v>
      </c>
      <c r="N73" s="21">
        <v>28.8</v>
      </c>
      <c r="O73" s="21">
        <v>2.83</v>
      </c>
      <c r="P73" s="21">
        <v>3.3</v>
      </c>
      <c r="Q73" s="21">
        <v>1.87</v>
      </c>
      <c r="R73" s="21">
        <v>1.74</v>
      </c>
      <c r="S73" s="21">
        <v>1.43</v>
      </c>
      <c r="T73" s="21">
        <v>2.0699999999999998</v>
      </c>
      <c r="U73" s="21">
        <v>1.58</v>
      </c>
      <c r="V73" s="21">
        <v>1.32</v>
      </c>
      <c r="W73" s="21">
        <v>4.07</v>
      </c>
      <c r="X73" s="21">
        <v>4.5</v>
      </c>
      <c r="Y73" s="21">
        <v>1.98</v>
      </c>
      <c r="Z73" s="21">
        <v>2.0699999999999998</v>
      </c>
      <c r="AA73" s="21">
        <v>1.22</v>
      </c>
      <c r="AB73" s="21">
        <v>1.24</v>
      </c>
      <c r="AC73" s="21">
        <v>2.2599999999999998</v>
      </c>
      <c r="AD73" s="21">
        <v>2.11</v>
      </c>
      <c r="AE73" s="21">
        <v>9.9700000000000006</v>
      </c>
      <c r="AF73" s="23">
        <v>10.5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7:44" x14ac:dyDescent="0.2">
      <c r="H74" s="19">
        <v>9.765625E-2</v>
      </c>
      <c r="I74" s="21">
        <v>15.6</v>
      </c>
      <c r="J74" s="21">
        <v>15.1</v>
      </c>
      <c r="K74" s="21">
        <v>8.39</v>
      </c>
      <c r="L74" s="21">
        <v>8.1</v>
      </c>
      <c r="M74" s="21">
        <v>10.8</v>
      </c>
      <c r="N74" s="21">
        <v>11.8</v>
      </c>
      <c r="O74" s="21">
        <v>1.22</v>
      </c>
      <c r="P74" s="21">
        <v>0.74</v>
      </c>
      <c r="Q74" s="21">
        <v>0.82</v>
      </c>
      <c r="R74" s="21">
        <v>0.63</v>
      </c>
      <c r="S74" s="21">
        <v>0.59</v>
      </c>
      <c r="T74" s="21">
        <v>0.62</v>
      </c>
      <c r="U74" s="21">
        <v>0.65</v>
      </c>
      <c r="V74" s="21">
        <v>0.56000000000000005</v>
      </c>
      <c r="W74" s="21">
        <v>1.6</v>
      </c>
      <c r="X74" s="21">
        <v>1.49</v>
      </c>
      <c r="Y74" s="20" t="s">
        <v>270</v>
      </c>
      <c r="Z74" s="20" t="s">
        <v>271</v>
      </c>
      <c r="AA74" s="21">
        <v>0.69</v>
      </c>
      <c r="AB74" s="21">
        <v>0.6</v>
      </c>
      <c r="AC74" s="20" t="s">
        <v>272</v>
      </c>
      <c r="AD74" s="20" t="s">
        <v>273</v>
      </c>
      <c r="AE74" s="21">
        <v>3.96</v>
      </c>
      <c r="AF74" s="23">
        <v>4.45</v>
      </c>
      <c r="AG74" s="8"/>
      <c r="AH74" s="8"/>
      <c r="AI74" s="8"/>
      <c r="AJ74" s="8"/>
      <c r="AK74" s="8"/>
      <c r="AL74" s="8"/>
      <c r="AM74" s="10"/>
      <c r="AN74" s="10"/>
      <c r="AO74" s="10"/>
      <c r="AP74" s="10"/>
      <c r="AQ74" s="8"/>
      <c r="AR74" s="8"/>
    </row>
    <row r="75" spans="7:44" x14ac:dyDescent="0.2"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6"/>
    </row>
    <row r="76" spans="7:44" x14ac:dyDescent="0.2">
      <c r="H76" s="27" t="s">
        <v>50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6"/>
    </row>
    <row r="77" spans="7:44" x14ac:dyDescent="0.2">
      <c r="H77" s="16" t="s">
        <v>18</v>
      </c>
      <c r="I77" s="44" t="s">
        <v>19</v>
      </c>
      <c r="J77" s="44"/>
      <c r="K77" s="44" t="s">
        <v>20</v>
      </c>
      <c r="L77" s="44"/>
      <c r="M77" s="44" t="s">
        <v>21</v>
      </c>
      <c r="N77" s="44"/>
      <c r="O77" s="44" t="s">
        <v>3</v>
      </c>
      <c r="P77" s="44"/>
      <c r="Q77" s="44" t="s">
        <v>4</v>
      </c>
      <c r="R77" s="44"/>
      <c r="S77" s="44" t="s">
        <v>5</v>
      </c>
      <c r="T77" s="44"/>
      <c r="U77" s="44" t="s">
        <v>7</v>
      </c>
      <c r="V77" s="44"/>
      <c r="W77" s="44" t="s">
        <v>6</v>
      </c>
      <c r="X77" s="44"/>
      <c r="Y77" s="44" t="s">
        <v>8</v>
      </c>
      <c r="Z77" s="44"/>
      <c r="AA77" s="44" t="s">
        <v>9</v>
      </c>
      <c r="AB77" s="44"/>
      <c r="AC77" s="44" t="s">
        <v>10</v>
      </c>
      <c r="AD77" s="44"/>
      <c r="AE77" s="44" t="s">
        <v>11</v>
      </c>
      <c r="AF77" s="46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7:44" x14ac:dyDescent="0.2">
      <c r="H78" s="19">
        <v>1.09691001300806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>
        <v>1.6444385894678399</v>
      </c>
      <c r="T78" s="21"/>
      <c r="U78" s="21">
        <v>1.6989700043360201</v>
      </c>
      <c r="V78" s="21">
        <v>1.68304703823885</v>
      </c>
      <c r="W78" s="21"/>
      <c r="X78" s="21"/>
      <c r="Y78" s="21"/>
      <c r="Z78" s="21"/>
      <c r="AA78" s="21">
        <v>1.6473829701146201</v>
      </c>
      <c r="AB78" s="21">
        <v>1.6785183790401099</v>
      </c>
      <c r="AC78" s="21"/>
      <c r="AD78" s="21"/>
      <c r="AE78" s="21"/>
      <c r="AF78" s="23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7:44" x14ac:dyDescent="0.2">
      <c r="H79" s="19">
        <v>0.79588001734407499</v>
      </c>
      <c r="I79" s="21"/>
      <c r="J79" s="21"/>
      <c r="K79" s="21"/>
      <c r="L79" s="21"/>
      <c r="M79" s="21"/>
      <c r="N79" s="21"/>
      <c r="O79" s="21">
        <v>1.68752896121463</v>
      </c>
      <c r="P79" s="21">
        <v>1.67024585307412</v>
      </c>
      <c r="Q79" s="21">
        <v>1.5658478186735201</v>
      </c>
      <c r="R79" s="21">
        <v>1.44247976906445</v>
      </c>
      <c r="S79" s="21">
        <v>1.4727564493172101</v>
      </c>
      <c r="T79" s="21">
        <v>1.4698220159781601</v>
      </c>
      <c r="U79" s="21">
        <v>1.4377505628203899</v>
      </c>
      <c r="V79" s="21">
        <v>1.39269695325967</v>
      </c>
      <c r="W79" s="21"/>
      <c r="X79" s="21"/>
      <c r="Y79" s="21">
        <v>1.5440680443502799</v>
      </c>
      <c r="Z79" s="21">
        <v>1.5428254269591799</v>
      </c>
      <c r="AA79" s="21">
        <v>1.49415459401844</v>
      </c>
      <c r="AB79" s="21">
        <v>1.39269695325967</v>
      </c>
      <c r="AC79" s="21">
        <v>1.62940959910272</v>
      </c>
      <c r="AD79" s="21">
        <v>1.5888317255942099</v>
      </c>
      <c r="AE79" s="21"/>
      <c r="AF79" s="23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7:44" x14ac:dyDescent="0.2">
      <c r="H80" s="19">
        <v>0.49485002168009401</v>
      </c>
      <c r="I80" s="21"/>
      <c r="J80" s="21"/>
      <c r="K80" s="21"/>
      <c r="L80" s="21"/>
      <c r="M80" s="21"/>
      <c r="N80" s="21"/>
      <c r="O80" s="21">
        <v>1.46389298898591</v>
      </c>
      <c r="P80" s="21">
        <v>1.4727564493172101</v>
      </c>
      <c r="Q80" s="21">
        <v>1.31597034545692</v>
      </c>
      <c r="R80" s="21">
        <v>1.2922560713564799</v>
      </c>
      <c r="S80" s="21">
        <v>1.17318626841227</v>
      </c>
      <c r="T80" s="21">
        <v>1.2329961103921501</v>
      </c>
      <c r="U80" s="21">
        <v>1.25285303097989</v>
      </c>
      <c r="V80" s="21">
        <v>1.11727129565576</v>
      </c>
      <c r="W80" s="21">
        <v>1.58206336291171</v>
      </c>
      <c r="X80" s="21">
        <v>1.64836001098093</v>
      </c>
      <c r="Y80" s="21">
        <v>1.3010299956639799</v>
      </c>
      <c r="Z80" s="21">
        <v>1.28780172993023</v>
      </c>
      <c r="AA80" s="21">
        <v>1.2201080880400601</v>
      </c>
      <c r="AB80" s="21">
        <v>1.1789769472931699</v>
      </c>
      <c r="AC80" s="21">
        <v>1.37839790094814</v>
      </c>
      <c r="AD80" s="21">
        <v>1.3263358609287501</v>
      </c>
      <c r="AE80" s="21"/>
      <c r="AF80" s="23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8:44" x14ac:dyDescent="0.2">
      <c r="H81" s="19">
        <v>0.19382002601611301</v>
      </c>
      <c r="I81" s="21"/>
      <c r="J81" s="21"/>
      <c r="K81" s="21"/>
      <c r="L81" s="21"/>
      <c r="M81" s="21"/>
      <c r="N81" s="21"/>
      <c r="O81" s="21">
        <v>1.2504200023088901</v>
      </c>
      <c r="P81" s="21">
        <v>1.2922560713564799</v>
      </c>
      <c r="Q81" s="21">
        <v>1.0569048513364701</v>
      </c>
      <c r="R81" s="21">
        <v>1.06069784035361</v>
      </c>
      <c r="S81" s="21">
        <v>0.99431715266963705</v>
      </c>
      <c r="T81" s="21">
        <v>1.07918124604762</v>
      </c>
      <c r="U81" s="21">
        <v>0.92941892571429296</v>
      </c>
      <c r="V81" s="21">
        <v>0.91169015875386095</v>
      </c>
      <c r="W81" s="21">
        <v>1.3654879848909001</v>
      </c>
      <c r="X81" s="21">
        <v>1.4183012913197499</v>
      </c>
      <c r="Y81" s="21">
        <v>1.0644579892269199</v>
      </c>
      <c r="Z81" s="21">
        <v>1.0863598306747499</v>
      </c>
      <c r="AA81" s="21">
        <v>0.90794852161227202</v>
      </c>
      <c r="AB81" s="21">
        <v>0.863322860120456</v>
      </c>
      <c r="AC81" s="21">
        <v>1.18752072083646</v>
      </c>
      <c r="AD81" s="21">
        <v>1.1613680022349699</v>
      </c>
      <c r="AE81" s="21">
        <v>1.6570558528571</v>
      </c>
      <c r="AF81" s="23">
        <v>1.65321251377534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8:44" x14ac:dyDescent="0.2">
      <c r="H82" s="19">
        <v>-0.107209969647868</v>
      </c>
      <c r="I82" s="21"/>
      <c r="J82" s="21"/>
      <c r="K82" s="21">
        <v>1.6919651027673599</v>
      </c>
      <c r="L82" s="21">
        <v>1.6812412373755901</v>
      </c>
      <c r="M82" s="21"/>
      <c r="N82" s="21"/>
      <c r="O82" s="21">
        <v>0.96425963019684902</v>
      </c>
      <c r="P82" s="21">
        <v>0.94694327069782502</v>
      </c>
      <c r="Q82" s="21">
        <v>0.838849090737255</v>
      </c>
      <c r="R82" s="21">
        <v>0.80071707828238503</v>
      </c>
      <c r="S82" s="21">
        <v>0.64246452024212097</v>
      </c>
      <c r="T82" s="21">
        <v>0.75050839485134602</v>
      </c>
      <c r="U82" s="21">
        <v>0.74115159885178505</v>
      </c>
      <c r="V82" s="21">
        <v>0.58319877396862296</v>
      </c>
      <c r="W82" s="21">
        <v>1.1789769472931699</v>
      </c>
      <c r="X82" s="21">
        <v>1.1492191126553799</v>
      </c>
      <c r="Y82" s="21">
        <v>0.76937732607613896</v>
      </c>
      <c r="Z82" s="21">
        <v>0.77597433112936898</v>
      </c>
      <c r="AA82" s="21">
        <v>0.69810054562338997</v>
      </c>
      <c r="AB82" s="21">
        <v>0.72754125702855599</v>
      </c>
      <c r="AC82" s="21">
        <v>0.90145832139611204</v>
      </c>
      <c r="AD82" s="21">
        <v>0.849419413796899</v>
      </c>
      <c r="AE82" s="21">
        <v>1.4183012913197499</v>
      </c>
      <c r="AF82" s="23">
        <v>1.45484486000851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8:44" x14ac:dyDescent="0.2">
      <c r="H83" s="19">
        <v>-0.40823996531184997</v>
      </c>
      <c r="I83" s="21">
        <v>1.7442929831226801</v>
      </c>
      <c r="J83" s="21">
        <v>1.7007037171450201</v>
      </c>
      <c r="K83" s="21">
        <v>1.55022835305509</v>
      </c>
      <c r="L83" s="21">
        <v>1.5563025007672899</v>
      </c>
      <c r="M83" s="21">
        <v>1.60530504614111</v>
      </c>
      <c r="N83" s="21">
        <v>1.6384892569546401</v>
      </c>
      <c r="O83" s="21">
        <v>0.790285164033242</v>
      </c>
      <c r="P83" s="21">
        <v>0.79169064902011799</v>
      </c>
      <c r="Q83" s="21">
        <v>0.46538285144841801</v>
      </c>
      <c r="R83" s="21">
        <v>0.50785587169583102</v>
      </c>
      <c r="S83" s="21">
        <v>0.36548798489090001</v>
      </c>
      <c r="T83" s="21">
        <v>0.50785587169583102</v>
      </c>
      <c r="U83" s="21">
        <v>0.46834733041215698</v>
      </c>
      <c r="V83" s="21">
        <v>0.42651126136457501</v>
      </c>
      <c r="W83" s="21">
        <v>0.83758843823551099</v>
      </c>
      <c r="X83" s="21">
        <v>0.87506126339169998</v>
      </c>
      <c r="Y83" s="21">
        <v>0.51851393987788696</v>
      </c>
      <c r="Z83" s="21">
        <v>0.50920252233110297</v>
      </c>
      <c r="AA83" s="21">
        <v>0.332438459915605</v>
      </c>
      <c r="AB83" s="21">
        <v>0.49136169383427297</v>
      </c>
      <c r="AC83" s="21">
        <v>0.69983772586724602</v>
      </c>
      <c r="AD83" s="21">
        <v>0.61066016308988003</v>
      </c>
      <c r="AE83" s="21">
        <v>1.2329961103921501</v>
      </c>
      <c r="AF83" s="23">
        <v>1.2900346113625201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8:44" x14ac:dyDescent="0.2">
      <c r="H84" s="19">
        <v>-0.70926996097583095</v>
      </c>
      <c r="I84" s="21">
        <v>1.57749179983723</v>
      </c>
      <c r="J84" s="21">
        <v>1.51719589794997</v>
      </c>
      <c r="K84" s="21">
        <v>1.37839790094814</v>
      </c>
      <c r="L84" s="21">
        <v>1.3463529744506399</v>
      </c>
      <c r="M84" s="21">
        <v>1.39269695325967</v>
      </c>
      <c r="N84" s="21">
        <v>1.4593924877592299</v>
      </c>
      <c r="O84" s="21">
        <v>0.45178643552428999</v>
      </c>
      <c r="P84" s="21">
        <v>0.51851393987788696</v>
      </c>
      <c r="Q84" s="21">
        <v>0.27184160653649903</v>
      </c>
      <c r="R84" s="21">
        <v>0.24054924828259999</v>
      </c>
      <c r="S84" s="21">
        <v>0.155336037465062</v>
      </c>
      <c r="T84" s="21">
        <v>0.31597034545691799</v>
      </c>
      <c r="U84" s="21">
        <v>0.198657086954423</v>
      </c>
      <c r="V84" s="21">
        <v>0.12057393120585</v>
      </c>
      <c r="W84" s="21">
        <v>0.60959440922522001</v>
      </c>
      <c r="X84" s="21">
        <v>0.65321251377534395</v>
      </c>
      <c r="Y84" s="21">
        <v>0.29666519026153099</v>
      </c>
      <c r="Z84" s="21">
        <v>0.31597034545691799</v>
      </c>
      <c r="AA84" s="21">
        <v>8.63598306747482E-2</v>
      </c>
      <c r="AB84" s="21">
        <v>9.3421685162235105E-2</v>
      </c>
      <c r="AC84" s="21">
        <v>0.35410843914740098</v>
      </c>
      <c r="AD84" s="21">
        <v>0.32428245529769301</v>
      </c>
      <c r="AE84" s="21">
        <v>0.99869515831165601</v>
      </c>
      <c r="AF84" s="23">
        <v>1.02118929906994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8:44" x14ac:dyDescent="0.2">
      <c r="H85" s="19">
        <v>-1.0102999566398101</v>
      </c>
      <c r="I85" s="21">
        <v>1.1931245983544601</v>
      </c>
      <c r="J85" s="21">
        <v>1.1789769472931699</v>
      </c>
      <c r="K85" s="21">
        <v>0.92376196082869999</v>
      </c>
      <c r="L85" s="21">
        <v>0.90848501887864996</v>
      </c>
      <c r="M85" s="21">
        <v>1.0334237554869501</v>
      </c>
      <c r="N85" s="21">
        <v>1.0718820073061299</v>
      </c>
      <c r="O85" s="21">
        <v>8.63598306747482E-2</v>
      </c>
      <c r="P85" s="21">
        <v>-0.13076828026902401</v>
      </c>
      <c r="Q85" s="21">
        <v>-8.6186147616283307E-2</v>
      </c>
      <c r="R85" s="21">
        <v>-0.20065945054641801</v>
      </c>
      <c r="S85" s="21">
        <v>-0.22914798835785599</v>
      </c>
      <c r="T85" s="21">
        <v>-0.207608310501746</v>
      </c>
      <c r="U85" s="21">
        <v>-0.18708664335714401</v>
      </c>
      <c r="V85" s="21">
        <v>-0.25181197299379998</v>
      </c>
      <c r="W85" s="21">
        <v>0.20411998265592499</v>
      </c>
      <c r="X85" s="21">
        <v>0.173186268412274</v>
      </c>
      <c r="Y85" s="21"/>
      <c r="Z85" s="21"/>
      <c r="AA85" s="21">
        <v>-0.161150909262745</v>
      </c>
      <c r="AB85" s="21">
        <v>-0.22184874961635601</v>
      </c>
      <c r="AC85" s="21"/>
      <c r="AD85" s="21"/>
      <c r="AE85" s="21">
        <v>0.59769518592551196</v>
      </c>
      <c r="AF85" s="23">
        <v>0.64836001098093199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8:44" x14ac:dyDescent="0.2"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6"/>
    </row>
    <row r="87" spans="8:44" x14ac:dyDescent="0.2">
      <c r="H87" s="27" t="s">
        <v>51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6"/>
    </row>
    <row r="88" spans="8:44" x14ac:dyDescent="0.2">
      <c r="H88" s="16"/>
      <c r="I88" s="17" t="s">
        <v>19</v>
      </c>
      <c r="J88" s="17" t="s">
        <v>20</v>
      </c>
      <c r="K88" s="17" t="s">
        <v>21</v>
      </c>
      <c r="L88" s="17" t="s">
        <v>3</v>
      </c>
      <c r="M88" s="17" t="s">
        <v>4</v>
      </c>
      <c r="N88" s="17" t="s">
        <v>5</v>
      </c>
      <c r="O88" s="17" t="s">
        <v>7</v>
      </c>
      <c r="P88" s="17" t="s">
        <v>6</v>
      </c>
      <c r="Q88" s="17" t="s">
        <v>8</v>
      </c>
      <c r="R88" s="17" t="s">
        <v>9</v>
      </c>
      <c r="S88" s="17" t="s">
        <v>10</v>
      </c>
      <c r="T88" s="17" t="s">
        <v>11</v>
      </c>
      <c r="U88" s="17"/>
      <c r="V88" s="17"/>
      <c r="W88" s="17"/>
      <c r="X88" s="17"/>
      <c r="Y88" s="17"/>
      <c r="Z88" s="17"/>
      <c r="AA88" s="25"/>
      <c r="AB88" s="25"/>
      <c r="AC88" s="25"/>
      <c r="AD88" s="25"/>
      <c r="AE88" s="25"/>
      <c r="AF88" s="26"/>
    </row>
    <row r="89" spans="8:44" x14ac:dyDescent="0.2">
      <c r="H89" s="28" t="s">
        <v>52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5"/>
      <c r="AB89" s="25"/>
      <c r="AC89" s="25"/>
      <c r="AD89" s="25"/>
      <c r="AE89" s="25"/>
      <c r="AF89" s="26"/>
    </row>
    <row r="90" spans="8:44" x14ac:dyDescent="0.2">
      <c r="H90" s="28" t="s">
        <v>53</v>
      </c>
      <c r="I90" s="21">
        <v>0.89100000000000001</v>
      </c>
      <c r="J90" s="21">
        <v>0.83130000000000004</v>
      </c>
      <c r="K90" s="21">
        <v>0.94550000000000001</v>
      </c>
      <c r="L90" s="21">
        <v>0.89570000000000005</v>
      </c>
      <c r="M90" s="21">
        <v>0.90290000000000004</v>
      </c>
      <c r="N90" s="21">
        <v>0.87829999999999997</v>
      </c>
      <c r="O90" s="21">
        <v>0.87490000000000001</v>
      </c>
      <c r="P90" s="21">
        <v>0.92269999999999996</v>
      </c>
      <c r="Q90" s="21">
        <v>0.83809999999999996</v>
      </c>
      <c r="R90" s="21">
        <v>0.88129999999999997</v>
      </c>
      <c r="S90" s="21">
        <v>0.82950000000000002</v>
      </c>
      <c r="T90" s="21">
        <v>0.82740000000000002</v>
      </c>
      <c r="U90" s="21"/>
      <c r="V90" s="21"/>
      <c r="W90" s="21"/>
      <c r="X90" s="21"/>
      <c r="Y90" s="21"/>
      <c r="Z90" s="21"/>
      <c r="AA90" s="25"/>
      <c r="AB90" s="25"/>
      <c r="AC90" s="25"/>
      <c r="AD90" s="25"/>
      <c r="AE90" s="25"/>
      <c r="AF90" s="26"/>
    </row>
    <row r="91" spans="8:44" x14ac:dyDescent="0.2">
      <c r="H91" s="28" t="s">
        <v>54</v>
      </c>
      <c r="I91" s="21">
        <v>2.117</v>
      </c>
      <c r="J91" s="21">
        <v>1.8440000000000001</v>
      </c>
      <c r="K91" s="21">
        <v>2.0369999999999999</v>
      </c>
      <c r="L91" s="21">
        <v>1.0429999999999999</v>
      </c>
      <c r="M91" s="21">
        <v>0.85199999999999998</v>
      </c>
      <c r="N91" s="21">
        <v>0.78149999999999997</v>
      </c>
      <c r="O91" s="21">
        <v>0.74480000000000002</v>
      </c>
      <c r="P91" s="21">
        <v>1.212</v>
      </c>
      <c r="Q91" s="21">
        <v>0.88139999999999996</v>
      </c>
      <c r="R91" s="21">
        <v>0.73870000000000002</v>
      </c>
      <c r="S91" s="21">
        <v>0.96499999999999997</v>
      </c>
      <c r="T91" s="21">
        <v>1.5349999999999999</v>
      </c>
      <c r="U91" s="21"/>
      <c r="V91" s="21"/>
      <c r="W91" s="21"/>
      <c r="X91" s="21"/>
      <c r="Y91" s="21"/>
      <c r="Z91" s="21"/>
      <c r="AA91" s="25"/>
      <c r="AB91" s="25"/>
      <c r="AC91" s="25"/>
      <c r="AD91" s="25"/>
      <c r="AE91" s="25"/>
      <c r="AF91" s="26"/>
    </row>
    <row r="92" spans="8:44" x14ac:dyDescent="0.2">
      <c r="H92" s="28" t="s">
        <v>55</v>
      </c>
      <c r="I92" s="29">
        <f>(1-I91)/I90</f>
        <v>-1.2536475869809203</v>
      </c>
      <c r="J92" s="29">
        <f t="shared" ref="J92:T92" si="7">(1-J91)/J90</f>
        <v>-1.0152772765547937</v>
      </c>
      <c r="K92" s="29">
        <f t="shared" si="7"/>
        <v>-1.096774193548387</v>
      </c>
      <c r="L92" s="29">
        <f t="shared" si="7"/>
        <v>-4.8007145249525429E-2</v>
      </c>
      <c r="M92" s="29">
        <f t="shared" si="7"/>
        <v>0.16391626979731977</v>
      </c>
      <c r="N92" s="29">
        <f t="shared" si="7"/>
        <v>0.24877604463167485</v>
      </c>
      <c r="O92" s="29">
        <f t="shared" si="7"/>
        <v>0.29169047891187561</v>
      </c>
      <c r="P92" s="29">
        <f t="shared" si="7"/>
        <v>-0.22976048553159203</v>
      </c>
      <c r="Q92" s="29">
        <f t="shared" si="7"/>
        <v>0.14151055959909323</v>
      </c>
      <c r="R92" s="29">
        <f t="shared" si="7"/>
        <v>0.29649381595370472</v>
      </c>
      <c r="S92" s="29">
        <f t="shared" si="7"/>
        <v>4.2194092827004259E-2</v>
      </c>
      <c r="T92" s="29">
        <f t="shared" si="7"/>
        <v>-0.64660381919265153</v>
      </c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6"/>
    </row>
    <row r="93" spans="8:44" x14ac:dyDescent="0.2">
      <c r="H93" s="28" t="s">
        <v>56</v>
      </c>
      <c r="I93" s="31">
        <f>10^I92</f>
        <v>5.5763806691142996E-2</v>
      </c>
      <c r="J93" s="31">
        <f t="shared" ref="J93:T93" si="8">10^J92</f>
        <v>9.6543429789149732E-2</v>
      </c>
      <c r="K93" s="31">
        <f t="shared" si="8"/>
        <v>8.00250227816105E-2</v>
      </c>
      <c r="L93" s="31">
        <f t="shared" si="8"/>
        <v>0.89535003464163954</v>
      </c>
      <c r="M93" s="31">
        <f t="shared" si="8"/>
        <v>1.4585330339535134</v>
      </c>
      <c r="N93" s="31">
        <f t="shared" si="8"/>
        <v>1.773274809293786</v>
      </c>
      <c r="O93" s="31">
        <f t="shared" si="8"/>
        <v>1.9574491049333755</v>
      </c>
      <c r="P93" s="31">
        <f t="shared" si="8"/>
        <v>0.58916849363727297</v>
      </c>
      <c r="Q93" s="31">
        <f t="shared" si="8"/>
        <v>1.3851938656387437</v>
      </c>
      <c r="R93" s="31">
        <f t="shared" si="8"/>
        <v>1.9792188383603457</v>
      </c>
      <c r="S93" s="31">
        <f t="shared" si="8"/>
        <v>1.1020317142808502</v>
      </c>
      <c r="T93" s="31">
        <f t="shared" si="8"/>
        <v>0.22562965576327257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6"/>
    </row>
    <row r="94" spans="8:44" x14ac:dyDescent="0.2">
      <c r="H94" s="33" t="s">
        <v>57</v>
      </c>
      <c r="I94" s="34">
        <f>I93/0.0558</f>
        <v>0.99935137439324362</v>
      </c>
      <c r="J94" s="34">
        <f t="shared" ref="J94:T94" si="9">J93/0.0558</f>
        <v>1.7301689926370918</v>
      </c>
      <c r="K94" s="34">
        <f t="shared" si="9"/>
        <v>1.434140193218826</v>
      </c>
      <c r="L94" s="34">
        <f t="shared" si="9"/>
        <v>16.045699545549095</v>
      </c>
      <c r="M94" s="34">
        <f t="shared" si="9"/>
        <v>26.138584837876582</v>
      </c>
      <c r="N94" s="34">
        <f t="shared" si="9"/>
        <v>31.779118446125196</v>
      </c>
      <c r="O94" s="34">
        <f t="shared" si="9"/>
        <v>35.079733063322138</v>
      </c>
      <c r="P94" s="34">
        <f t="shared" si="9"/>
        <v>10.558575154789837</v>
      </c>
      <c r="Q94" s="34">
        <f t="shared" si="9"/>
        <v>24.824262825067091</v>
      </c>
      <c r="R94" s="34">
        <f t="shared" si="9"/>
        <v>35.469871655203328</v>
      </c>
      <c r="S94" s="34">
        <f t="shared" si="9"/>
        <v>19.749672298939966</v>
      </c>
      <c r="T94" s="34">
        <f t="shared" si="9"/>
        <v>4.0435422179797946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1"/>
    </row>
    <row r="98" spans="9:20" x14ac:dyDescent="0.2">
      <c r="I98" s="17" t="s">
        <v>19</v>
      </c>
      <c r="J98" s="17" t="s">
        <v>20</v>
      </c>
      <c r="K98" s="17" t="s">
        <v>21</v>
      </c>
      <c r="L98" s="17" t="s">
        <v>3</v>
      </c>
      <c r="M98" s="17" t="s">
        <v>4</v>
      </c>
      <c r="N98" s="17" t="s">
        <v>5</v>
      </c>
      <c r="O98" s="17" t="s">
        <v>7</v>
      </c>
      <c r="P98" s="17" t="s">
        <v>6</v>
      </c>
      <c r="Q98" s="17" t="s">
        <v>8</v>
      </c>
      <c r="R98" s="17" t="s">
        <v>9</v>
      </c>
      <c r="S98" s="17" t="s">
        <v>10</v>
      </c>
      <c r="T98" s="17" t="s">
        <v>11</v>
      </c>
    </row>
    <row r="99" spans="9:20" x14ac:dyDescent="0.2">
      <c r="I99" s="11">
        <v>0.99996903568678608</v>
      </c>
      <c r="J99" s="11">
        <v>1.9770527152521684</v>
      </c>
      <c r="K99" s="11">
        <v>0.9458718471253611</v>
      </c>
      <c r="L99" s="11">
        <v>15.944106281517954</v>
      </c>
      <c r="M99" s="11">
        <v>23.643748610143845</v>
      </c>
      <c r="N99" s="11">
        <v>21.946813815424793</v>
      </c>
      <c r="O99" s="11">
        <v>14.159535034780559</v>
      </c>
      <c r="P99" s="11">
        <v>7.6455126965066551</v>
      </c>
      <c r="Q99" s="11">
        <v>32.980936183556743</v>
      </c>
      <c r="R99" s="11">
        <v>25.603366005936604</v>
      </c>
      <c r="S99" s="11">
        <v>23.982599487103876</v>
      </c>
      <c r="T99" s="11">
        <v>4.920388779564254</v>
      </c>
    </row>
    <row r="100" spans="9:20" x14ac:dyDescent="0.2">
      <c r="I100" s="11">
        <v>0.99979326666462554</v>
      </c>
      <c r="J100" s="11">
        <v>2.4919570316160331</v>
      </c>
      <c r="K100" s="11">
        <v>1.3269073777535976</v>
      </c>
      <c r="L100" s="11">
        <v>23.580224342692972</v>
      </c>
      <c r="M100" s="11">
        <v>33.055932768811758</v>
      </c>
      <c r="N100" s="11">
        <v>27.479819854880223</v>
      </c>
      <c r="O100" s="11">
        <v>14.582151234769109</v>
      </c>
      <c r="P100" s="11">
        <v>9.1600707982869594</v>
      </c>
      <c r="Q100" s="11">
        <v>42.511956532485037</v>
      </c>
      <c r="R100" s="11">
        <v>33.081098700745663</v>
      </c>
      <c r="S100" s="11">
        <v>29.726209614164418</v>
      </c>
      <c r="T100" s="11">
        <v>6.9132105780592914</v>
      </c>
    </row>
    <row r="101" spans="9:20" x14ac:dyDescent="0.2">
      <c r="I101" s="11">
        <v>0.99935137439324362</v>
      </c>
      <c r="J101" s="11">
        <v>1.7301689926370918</v>
      </c>
      <c r="K101" s="11">
        <v>1.434140193218826</v>
      </c>
      <c r="L101" s="11">
        <v>16.045699545549095</v>
      </c>
      <c r="M101" s="11">
        <v>26.138584837876582</v>
      </c>
      <c r="N101" s="11">
        <v>31.779118446125196</v>
      </c>
      <c r="O101" s="11">
        <v>35.079733063322138</v>
      </c>
      <c r="P101" s="11">
        <v>10.558575154789837</v>
      </c>
      <c r="Q101" s="11">
        <v>24.824262825067091</v>
      </c>
      <c r="R101" s="11">
        <v>35.469871655203328</v>
      </c>
      <c r="S101" s="11">
        <v>19.749672298939966</v>
      </c>
      <c r="T101" s="11">
        <v>4.0435422179797946</v>
      </c>
    </row>
  </sheetData>
  <mergeCells count="109">
    <mergeCell ref="B1:D1"/>
    <mergeCell ref="I2:J2"/>
    <mergeCell ref="AQ2:AR2"/>
    <mergeCell ref="AO2:AP2"/>
    <mergeCell ref="AM2:AN2"/>
    <mergeCell ref="AK2:AL2"/>
    <mergeCell ref="AI2:AJ2"/>
    <mergeCell ref="AG2:AH2"/>
    <mergeCell ref="AE2:AF2"/>
    <mergeCell ref="AC2:AD2"/>
    <mergeCell ref="AA2:AB2"/>
    <mergeCell ref="Y2:Z2"/>
    <mergeCell ref="W2:X2"/>
    <mergeCell ref="U2:V2"/>
    <mergeCell ref="S2:T2"/>
    <mergeCell ref="Q2:R2"/>
    <mergeCell ref="I13:J13"/>
    <mergeCell ref="AQ13:AR13"/>
    <mergeCell ref="AO13:AP13"/>
    <mergeCell ref="AM13:AN13"/>
    <mergeCell ref="AK13:AL13"/>
    <mergeCell ref="AI13:AJ13"/>
    <mergeCell ref="AG13:AH13"/>
    <mergeCell ref="AE13:AF13"/>
    <mergeCell ref="AC13:AD13"/>
    <mergeCell ref="AA13:AB13"/>
    <mergeCell ref="Y13:Z13"/>
    <mergeCell ref="W13:X13"/>
    <mergeCell ref="U13:V13"/>
    <mergeCell ref="Q34:R34"/>
    <mergeCell ref="O34:P34"/>
    <mergeCell ref="S13:T13"/>
    <mergeCell ref="Q13:R13"/>
    <mergeCell ref="O13:P13"/>
    <mergeCell ref="M13:N13"/>
    <mergeCell ref="K13:L13"/>
    <mergeCell ref="O2:P2"/>
    <mergeCell ref="M2:N2"/>
    <mergeCell ref="K2:L2"/>
    <mergeCell ref="AI34:AJ34"/>
    <mergeCell ref="AG34:AH34"/>
    <mergeCell ref="AE34:AF34"/>
    <mergeCell ref="AC34:AD34"/>
    <mergeCell ref="AA34:AB34"/>
    <mergeCell ref="Y34:Z34"/>
    <mergeCell ref="W34:X34"/>
    <mergeCell ref="U34:V34"/>
    <mergeCell ref="S34:T34"/>
    <mergeCell ref="I66:J66"/>
    <mergeCell ref="M66:N66"/>
    <mergeCell ref="K66:L66"/>
    <mergeCell ref="M34:N34"/>
    <mergeCell ref="K34:L34"/>
    <mergeCell ref="I45:J45"/>
    <mergeCell ref="AQ45:AR45"/>
    <mergeCell ref="AO45:AP45"/>
    <mergeCell ref="AM45:AN45"/>
    <mergeCell ref="AK45:AL45"/>
    <mergeCell ref="AI45:AJ45"/>
    <mergeCell ref="AG45:AH45"/>
    <mergeCell ref="AE45:AF45"/>
    <mergeCell ref="AC45:AD45"/>
    <mergeCell ref="AA45:AB45"/>
    <mergeCell ref="Y45:Z45"/>
    <mergeCell ref="W45:X45"/>
    <mergeCell ref="U45:V45"/>
    <mergeCell ref="S45:T45"/>
    <mergeCell ref="I34:J34"/>
    <mergeCell ref="AQ34:AR34"/>
    <mergeCell ref="AO34:AP34"/>
    <mergeCell ref="AM34:AN34"/>
    <mergeCell ref="AK34:AL34"/>
    <mergeCell ref="AQ66:AR66"/>
    <mergeCell ref="AO66:AP66"/>
    <mergeCell ref="AM66:AN66"/>
    <mergeCell ref="AK66:AL66"/>
    <mergeCell ref="AI66:AJ66"/>
    <mergeCell ref="Q45:R45"/>
    <mergeCell ref="O45:P45"/>
    <mergeCell ref="M45:N45"/>
    <mergeCell ref="K45:L45"/>
    <mergeCell ref="W66:X66"/>
    <mergeCell ref="U66:V66"/>
    <mergeCell ref="S66:T66"/>
    <mergeCell ref="Q66:R66"/>
    <mergeCell ref="O66:P66"/>
    <mergeCell ref="AG66:AH66"/>
    <mergeCell ref="AE66:AF66"/>
    <mergeCell ref="AC66:AD66"/>
    <mergeCell ref="AA66:AB66"/>
    <mergeCell ref="Y66:Z66"/>
    <mergeCell ref="M77:N77"/>
    <mergeCell ref="K77:L77"/>
    <mergeCell ref="I77:J77"/>
    <mergeCell ref="AQ77:AR77"/>
    <mergeCell ref="AO77:AP77"/>
    <mergeCell ref="AM77:AN77"/>
    <mergeCell ref="AK77:AL77"/>
    <mergeCell ref="AI77:AJ77"/>
    <mergeCell ref="AG77:AH77"/>
    <mergeCell ref="AE77:AF77"/>
    <mergeCell ref="AC77:AD77"/>
    <mergeCell ref="AA77:AB77"/>
    <mergeCell ref="Y77:Z77"/>
    <mergeCell ref="W77:X77"/>
    <mergeCell ref="U77:V77"/>
    <mergeCell ref="S77:T77"/>
    <mergeCell ref="Q77:R77"/>
    <mergeCell ref="O77:P7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zoomScale="83" workbookViewId="0">
      <selection activeCell="D33" sqref="D33"/>
    </sheetView>
  </sheetViews>
  <sheetFormatPr baseColWidth="10" defaultRowHeight="16" x14ac:dyDescent="0.2"/>
  <cols>
    <col min="1" max="1" width="21.5" bestFit="1" customWidth="1"/>
    <col min="8" max="8" width="19.33203125" bestFit="1" customWidth="1"/>
    <col min="9" max="10" width="11.33203125" bestFit="1" customWidth="1"/>
    <col min="11" max="11" width="12.33203125" bestFit="1" customWidth="1"/>
    <col min="12" max="13" width="13.33203125" bestFit="1" customWidth="1"/>
    <col min="14" max="14" width="12.33203125" bestFit="1" customWidth="1"/>
    <col min="15" max="15" width="11.33203125" bestFit="1" customWidth="1"/>
    <col min="16" max="16" width="13.33203125" bestFit="1" customWidth="1"/>
    <col min="17" max="19" width="12.33203125" bestFit="1" customWidth="1"/>
    <col min="20" max="20" width="11.33203125" bestFit="1" customWidth="1"/>
  </cols>
  <sheetData>
    <row r="1" spans="1:25" x14ac:dyDescent="0.2">
      <c r="A1" s="6"/>
      <c r="B1" s="47" t="s">
        <v>15</v>
      </c>
      <c r="C1" s="47"/>
      <c r="D1" s="47"/>
    </row>
    <row r="2" spans="1:25" x14ac:dyDescent="0.2">
      <c r="A2" s="64" t="s">
        <v>1</v>
      </c>
      <c r="B2" s="65">
        <v>43836</v>
      </c>
      <c r="C2" s="65">
        <v>43852</v>
      </c>
      <c r="D2" s="65">
        <v>43853</v>
      </c>
      <c r="E2" s="66" t="s">
        <v>274</v>
      </c>
      <c r="F2" s="1"/>
      <c r="G2" s="72">
        <v>43836</v>
      </c>
      <c r="H2" s="73" t="s">
        <v>17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9"/>
      <c r="V2" s="9"/>
      <c r="W2" s="9"/>
      <c r="X2" s="9"/>
      <c r="Y2" s="9"/>
    </row>
    <row r="3" spans="1:25" x14ac:dyDescent="0.2">
      <c r="A3" s="67" t="s">
        <v>2</v>
      </c>
      <c r="B3" s="51">
        <v>0.47065000766049214</v>
      </c>
      <c r="C3" s="50">
        <v>1.2080312581633532</v>
      </c>
      <c r="D3" s="50">
        <v>1.8062617429192884</v>
      </c>
      <c r="E3" s="68">
        <f>AVERAGE(B3:D3)</f>
        <v>1.1616476695810445</v>
      </c>
      <c r="F3" s="11"/>
      <c r="G3" s="24"/>
      <c r="H3" s="38" t="s">
        <v>18</v>
      </c>
      <c r="I3" s="38" t="s">
        <v>19</v>
      </c>
      <c r="J3" s="38" t="s">
        <v>20</v>
      </c>
      <c r="K3" s="38" t="s">
        <v>21</v>
      </c>
      <c r="L3" s="38" t="s">
        <v>3</v>
      </c>
      <c r="M3" s="38" t="s">
        <v>4</v>
      </c>
      <c r="N3" s="38" t="s">
        <v>5</v>
      </c>
      <c r="O3" s="38" t="s">
        <v>7</v>
      </c>
      <c r="P3" s="38" t="s">
        <v>6</v>
      </c>
      <c r="Q3" s="38" t="s">
        <v>8</v>
      </c>
      <c r="R3" s="38" t="s">
        <v>9</v>
      </c>
      <c r="S3" s="38" t="s">
        <v>10</v>
      </c>
      <c r="T3" s="39" t="s">
        <v>11</v>
      </c>
      <c r="U3" s="8"/>
      <c r="V3" s="10"/>
      <c r="W3" s="8"/>
      <c r="X3" s="8"/>
      <c r="Y3" s="10"/>
    </row>
    <row r="4" spans="1:25" x14ac:dyDescent="0.2">
      <c r="A4" s="67" t="s">
        <v>5</v>
      </c>
      <c r="B4" s="51">
        <v>12.862637001167828</v>
      </c>
      <c r="C4" s="51">
        <v>43.582415659682383</v>
      </c>
      <c r="D4" s="51">
        <v>33.537304915332456</v>
      </c>
      <c r="E4" s="68">
        <f t="shared" ref="E4:E13" si="0">AVERAGE(B4:D4)</f>
        <v>29.994119192060889</v>
      </c>
      <c r="F4" s="11"/>
      <c r="G4" s="24"/>
      <c r="H4" s="21">
        <v>6.25</v>
      </c>
      <c r="I4" s="20" t="s">
        <v>22</v>
      </c>
      <c r="J4" s="20" t="s">
        <v>23</v>
      </c>
      <c r="K4" s="20" t="s">
        <v>24</v>
      </c>
      <c r="L4" s="20" t="s">
        <v>25</v>
      </c>
      <c r="M4" s="21">
        <v>6.62</v>
      </c>
      <c r="N4" s="21">
        <v>5.22</v>
      </c>
      <c r="O4" s="21">
        <v>10.7</v>
      </c>
      <c r="P4" s="20" t="s">
        <v>26</v>
      </c>
      <c r="Q4" s="21">
        <v>5.41</v>
      </c>
      <c r="R4" s="21">
        <v>11</v>
      </c>
      <c r="S4" s="21">
        <v>15.4</v>
      </c>
      <c r="T4" s="23">
        <v>9.24</v>
      </c>
      <c r="U4" s="8"/>
      <c r="V4" s="8"/>
      <c r="W4" s="8"/>
      <c r="X4" s="8"/>
      <c r="Y4" s="8"/>
    </row>
    <row r="5" spans="1:25" x14ac:dyDescent="0.2">
      <c r="A5" s="67" t="s">
        <v>8</v>
      </c>
      <c r="B5" s="51">
        <v>12.318714776152209</v>
      </c>
      <c r="C5" s="51">
        <v>103.41004728317775</v>
      </c>
      <c r="D5" s="51">
        <v>139.43279689643501</v>
      </c>
      <c r="E5" s="68">
        <f t="shared" si="0"/>
        <v>85.053852985254991</v>
      </c>
      <c r="F5" s="11"/>
      <c r="G5" s="24"/>
      <c r="H5" s="21">
        <v>2.0833333333300001</v>
      </c>
      <c r="I5" s="21">
        <v>21.6</v>
      </c>
      <c r="J5" s="20" t="s">
        <v>27</v>
      </c>
      <c r="K5" s="20" t="s">
        <v>28</v>
      </c>
      <c r="L5" s="21">
        <v>6.78</v>
      </c>
      <c r="M5" s="21">
        <v>2.29</v>
      </c>
      <c r="N5" s="21">
        <v>2.1</v>
      </c>
      <c r="O5" s="21">
        <v>4.46</v>
      </c>
      <c r="P5" s="21">
        <v>18.5</v>
      </c>
      <c r="Q5" s="21">
        <v>1.98</v>
      </c>
      <c r="R5" s="21">
        <v>4.83</v>
      </c>
      <c r="S5" s="21">
        <v>6.47</v>
      </c>
      <c r="T5" s="23">
        <v>3.87</v>
      </c>
      <c r="U5" s="8"/>
      <c r="V5" s="8"/>
      <c r="W5" s="8"/>
      <c r="X5" s="8"/>
      <c r="Y5" s="8"/>
    </row>
    <row r="6" spans="1:25" x14ac:dyDescent="0.2">
      <c r="A6" s="67" t="s">
        <v>4</v>
      </c>
      <c r="B6" s="51">
        <v>9.3267082862047914</v>
      </c>
      <c r="C6" s="50">
        <v>40.131579991414107</v>
      </c>
      <c r="D6" s="50">
        <v>36.789510555127968</v>
      </c>
      <c r="E6" s="68">
        <f t="shared" si="0"/>
        <v>28.74926627758229</v>
      </c>
      <c r="F6" s="11"/>
      <c r="G6" s="24"/>
      <c r="H6" s="21">
        <v>0.69444444443999997</v>
      </c>
      <c r="I6" s="21">
        <v>6.83</v>
      </c>
      <c r="J6" s="21">
        <v>13.1</v>
      </c>
      <c r="K6" s="21">
        <v>17.100000000000001</v>
      </c>
      <c r="L6" s="21">
        <v>2.31</v>
      </c>
      <c r="M6" s="21">
        <v>0.9</v>
      </c>
      <c r="N6" s="21">
        <v>0.6</v>
      </c>
      <c r="O6" s="21">
        <v>2.2599999999999998</v>
      </c>
      <c r="P6" s="21">
        <v>5.33</v>
      </c>
      <c r="Q6" s="21">
        <v>0.66</v>
      </c>
      <c r="R6" s="21">
        <v>1.84</v>
      </c>
      <c r="S6" s="21">
        <v>2.73</v>
      </c>
      <c r="T6" s="23">
        <v>1.24</v>
      </c>
      <c r="U6" s="10"/>
      <c r="V6" s="8"/>
      <c r="W6" s="10"/>
      <c r="X6" s="10"/>
      <c r="Y6" s="8"/>
    </row>
    <row r="7" spans="1:25" x14ac:dyDescent="0.2">
      <c r="A7" s="67" t="s">
        <v>9</v>
      </c>
      <c r="B7" s="51">
        <v>3.9553435574321192</v>
      </c>
      <c r="C7" s="51">
        <v>5.1082069152126124</v>
      </c>
      <c r="D7" s="51">
        <v>9.9293102289499604</v>
      </c>
      <c r="E7" s="68">
        <f t="shared" si="0"/>
        <v>6.3309535671982315</v>
      </c>
      <c r="F7" s="11"/>
      <c r="G7" s="24"/>
      <c r="H7" s="21">
        <v>0.23148148148</v>
      </c>
      <c r="I7" s="21">
        <v>2.65</v>
      </c>
      <c r="J7" s="21">
        <v>4.49</v>
      </c>
      <c r="K7" s="21">
        <v>6.73</v>
      </c>
      <c r="L7" s="21">
        <v>0.82</v>
      </c>
      <c r="M7" s="20" t="s">
        <v>29</v>
      </c>
      <c r="N7" s="20" t="s">
        <v>30</v>
      </c>
      <c r="O7" s="21">
        <v>0.87</v>
      </c>
      <c r="P7" s="21">
        <v>1.83</v>
      </c>
      <c r="Q7" s="20" t="s">
        <v>31</v>
      </c>
      <c r="R7" s="21">
        <v>0.71</v>
      </c>
      <c r="S7" s="21">
        <v>1.2</v>
      </c>
      <c r="T7" s="23">
        <v>0.41</v>
      </c>
      <c r="U7" s="10"/>
      <c r="V7" s="8"/>
      <c r="W7" s="10"/>
      <c r="X7" s="10"/>
      <c r="Y7" s="8"/>
    </row>
    <row r="8" spans="1:25" x14ac:dyDescent="0.2">
      <c r="A8" s="67" t="s">
        <v>3</v>
      </c>
      <c r="B8" s="51">
        <v>3.3479277667742173</v>
      </c>
      <c r="C8" s="50">
        <v>25.954210025582206</v>
      </c>
      <c r="D8" s="50">
        <v>6.23756305635946</v>
      </c>
      <c r="E8" s="68">
        <f t="shared" si="0"/>
        <v>11.84656694957196</v>
      </c>
      <c r="F8" s="11"/>
      <c r="G8" s="24"/>
      <c r="H8" s="21">
        <v>7.7160493819999995E-2</v>
      </c>
      <c r="I8" s="21">
        <v>0.91</v>
      </c>
      <c r="J8" s="21">
        <v>1.84</v>
      </c>
      <c r="K8" s="21">
        <v>2.4900000000000002</v>
      </c>
      <c r="L8" s="20" t="s">
        <v>34</v>
      </c>
      <c r="M8" s="20" t="s">
        <v>35</v>
      </c>
      <c r="N8" s="20" t="s">
        <v>36</v>
      </c>
      <c r="O8" s="20" t="s">
        <v>33</v>
      </c>
      <c r="P8" s="21">
        <v>0.51</v>
      </c>
      <c r="Q8" s="20" t="s">
        <v>37</v>
      </c>
      <c r="R8" s="20" t="s">
        <v>38</v>
      </c>
      <c r="S8" s="20" t="s">
        <v>39</v>
      </c>
      <c r="T8" s="22" t="s">
        <v>40</v>
      </c>
      <c r="U8" s="10"/>
      <c r="V8" s="10"/>
      <c r="W8" s="10"/>
      <c r="X8" s="10"/>
      <c r="Y8" s="10"/>
    </row>
    <row r="9" spans="1:25" x14ac:dyDescent="0.2">
      <c r="A9" s="67" t="s">
        <v>7</v>
      </c>
      <c r="B9" s="51">
        <v>3.0744099808297158</v>
      </c>
      <c r="C9" s="51">
        <v>10.048621139825491</v>
      </c>
      <c r="D9" s="51">
        <v>6.6001047348422874</v>
      </c>
      <c r="E9" s="68">
        <f t="shared" si="0"/>
        <v>6.5743786184991642</v>
      </c>
      <c r="F9" s="11"/>
      <c r="G9" s="24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2"/>
      <c r="U9" s="10"/>
      <c r="V9" s="10"/>
      <c r="W9" s="10"/>
      <c r="X9" s="10"/>
      <c r="Y9" s="10"/>
    </row>
    <row r="10" spans="1:25" x14ac:dyDescent="0.2">
      <c r="A10" s="67" t="s">
        <v>10</v>
      </c>
      <c r="B10" s="51">
        <v>2.1736694611975977</v>
      </c>
      <c r="C10" s="51">
        <v>13.576897722880505</v>
      </c>
      <c r="D10" s="51">
        <v>9.0977849921749492</v>
      </c>
      <c r="E10" s="68">
        <f t="shared" si="0"/>
        <v>8.2827840587510178</v>
      </c>
      <c r="F10" s="11"/>
      <c r="G10" s="24"/>
      <c r="H10" s="74" t="s">
        <v>50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10"/>
      <c r="V10" s="10"/>
      <c r="W10" s="10"/>
      <c r="X10" s="10"/>
      <c r="Y10" s="10"/>
    </row>
    <row r="11" spans="1:25" x14ac:dyDescent="0.2">
      <c r="A11" s="67" t="s">
        <v>6</v>
      </c>
      <c r="B11" s="51">
        <v>1.6413723979570691</v>
      </c>
      <c r="C11" s="51">
        <v>4.348118179273893</v>
      </c>
      <c r="D11" s="51">
        <v>3.9314719268368763</v>
      </c>
      <c r="E11" s="68">
        <f t="shared" si="0"/>
        <v>3.306987501355946</v>
      </c>
      <c r="F11" s="11"/>
      <c r="G11" s="24"/>
      <c r="H11" s="38" t="s">
        <v>18</v>
      </c>
      <c r="I11" s="38" t="s">
        <v>19</v>
      </c>
      <c r="J11" s="38" t="s">
        <v>20</v>
      </c>
      <c r="K11" s="38" t="s">
        <v>21</v>
      </c>
      <c r="L11" s="38" t="s">
        <v>3</v>
      </c>
      <c r="M11" s="38" t="s">
        <v>4</v>
      </c>
      <c r="N11" s="38" t="s">
        <v>5</v>
      </c>
      <c r="O11" s="38" t="s">
        <v>7</v>
      </c>
      <c r="P11" s="38" t="s">
        <v>6</v>
      </c>
      <c r="Q11" s="38" t="s">
        <v>8</v>
      </c>
      <c r="R11" s="38" t="s">
        <v>9</v>
      </c>
      <c r="S11" s="38" t="s">
        <v>10</v>
      </c>
      <c r="T11" s="39" t="s">
        <v>11</v>
      </c>
    </row>
    <row r="12" spans="1:25" x14ac:dyDescent="0.2">
      <c r="A12" s="67" t="s">
        <v>11</v>
      </c>
      <c r="B12" s="51">
        <v>6.5721825174215676</v>
      </c>
      <c r="C12" s="51">
        <v>11.833157554133964</v>
      </c>
      <c r="D12" s="55">
        <v>18.873451030744032</v>
      </c>
      <c r="E12" s="68">
        <f t="shared" si="0"/>
        <v>12.426263700766521</v>
      </c>
      <c r="F12" s="11"/>
      <c r="G12" s="24"/>
      <c r="H12" s="21">
        <v>0.79588001734407499</v>
      </c>
      <c r="I12" s="21"/>
      <c r="J12" s="21"/>
      <c r="K12" s="21"/>
      <c r="L12" s="21"/>
      <c r="M12" s="21">
        <v>0.82085798943970001</v>
      </c>
      <c r="N12" s="21">
        <v>0.71767050300226198</v>
      </c>
      <c r="O12" s="21">
        <v>1.0293837776852099</v>
      </c>
      <c r="P12" s="21"/>
      <c r="Q12" s="21">
        <v>0.73319726510656902</v>
      </c>
      <c r="R12" s="21">
        <v>1.04139268515823</v>
      </c>
      <c r="S12" s="21">
        <v>1.18752072083646</v>
      </c>
      <c r="T12" s="23">
        <v>0.96567197122010695</v>
      </c>
    </row>
    <row r="13" spans="1:25" x14ac:dyDescent="0.2">
      <c r="A13" s="69" t="s">
        <v>21</v>
      </c>
      <c r="B13" s="54">
        <v>0.31503741445843042</v>
      </c>
      <c r="C13" s="70">
        <v>2.9812020285814738</v>
      </c>
      <c r="D13" s="70">
        <v>1.4080976932332803</v>
      </c>
      <c r="E13" s="71">
        <f t="shared" si="0"/>
        <v>1.5681123787577282</v>
      </c>
      <c r="F13" s="11"/>
      <c r="G13" s="24"/>
      <c r="H13" s="21">
        <v>0.31875876262371799</v>
      </c>
      <c r="I13" s="21">
        <v>1.33445375115093</v>
      </c>
      <c r="J13" s="21"/>
      <c r="K13" s="21"/>
      <c r="L13" s="21">
        <v>0.83122969386706302</v>
      </c>
      <c r="M13" s="21">
        <v>0.35983548233988799</v>
      </c>
      <c r="N13" s="21">
        <v>0.32221929473391903</v>
      </c>
      <c r="O13" s="21">
        <v>0.64933485871214203</v>
      </c>
      <c r="P13" s="21">
        <v>1.26717172840301</v>
      </c>
      <c r="Q13" s="21">
        <v>0.29666519026153099</v>
      </c>
      <c r="R13" s="21">
        <v>0.68394713075151203</v>
      </c>
      <c r="S13" s="21">
        <v>0.81090428066870002</v>
      </c>
      <c r="T13" s="23">
        <v>0.58771096501891096</v>
      </c>
      <c r="U13" s="9"/>
      <c r="V13" s="9"/>
      <c r="W13" s="9"/>
      <c r="X13" s="9"/>
      <c r="Y13" s="9"/>
    </row>
    <row r="14" spans="1:25" x14ac:dyDescent="0.2">
      <c r="E14" s="11"/>
      <c r="F14" s="11"/>
      <c r="G14" s="24"/>
      <c r="H14" s="21">
        <v>-0.158362492098029</v>
      </c>
      <c r="I14" s="21">
        <v>0.83442070368153298</v>
      </c>
      <c r="J14" s="21">
        <v>1.11727129565576</v>
      </c>
      <c r="K14" s="21">
        <v>1.2329961103921501</v>
      </c>
      <c r="L14" s="21">
        <v>0.363611979892144</v>
      </c>
      <c r="M14" s="21">
        <v>-4.5757490560675101E-2</v>
      </c>
      <c r="N14" s="21">
        <v>-0.22184874961635601</v>
      </c>
      <c r="O14" s="21">
        <v>0.35410843914740098</v>
      </c>
      <c r="P14" s="21">
        <v>0.72672720902657195</v>
      </c>
      <c r="Q14" s="21">
        <v>-0.180456064458131</v>
      </c>
      <c r="R14" s="21">
        <v>0.26481782300953599</v>
      </c>
      <c r="S14" s="21">
        <v>0.43616264704075602</v>
      </c>
      <c r="T14" s="23">
        <v>9.3421685162235105E-2</v>
      </c>
      <c r="U14" s="8"/>
      <c r="V14" s="8"/>
      <c r="W14" s="8"/>
      <c r="X14" s="8"/>
      <c r="Y14" s="8"/>
    </row>
    <row r="15" spans="1:25" x14ac:dyDescent="0.2">
      <c r="E15" s="11"/>
      <c r="F15" s="11"/>
      <c r="G15" s="24"/>
      <c r="H15" s="21">
        <v>-0.63548374681769204</v>
      </c>
      <c r="I15" s="21">
        <v>0.42324587393680801</v>
      </c>
      <c r="J15" s="21">
        <v>0.65224634100332302</v>
      </c>
      <c r="K15" s="21">
        <v>0.82801506422397697</v>
      </c>
      <c r="L15" s="21">
        <v>-8.6186147616283307E-2</v>
      </c>
      <c r="M15" s="21"/>
      <c r="N15" s="21"/>
      <c r="O15" s="21">
        <v>-6.0480747381381497E-2</v>
      </c>
      <c r="P15" s="21">
        <v>0.26245108973042902</v>
      </c>
      <c r="Q15" s="21"/>
      <c r="R15" s="21">
        <v>-0.14874165128092501</v>
      </c>
      <c r="S15" s="21">
        <v>7.9181246047624804E-2</v>
      </c>
      <c r="T15" s="23">
        <v>-0.38721614328026499</v>
      </c>
      <c r="U15" s="8"/>
      <c r="V15" s="8"/>
      <c r="W15" s="8"/>
      <c r="X15" s="8"/>
      <c r="Y15" s="8"/>
    </row>
    <row r="16" spans="1:25" x14ac:dyDescent="0.2">
      <c r="F16" s="1"/>
      <c r="G16" s="24"/>
      <c r="H16" s="21">
        <v>-1.1126050015748801</v>
      </c>
      <c r="I16" s="21">
        <v>-4.0958607678906397E-2</v>
      </c>
      <c r="J16" s="21">
        <v>0.26481782300953599</v>
      </c>
      <c r="K16" s="21">
        <v>0.39619934709573601</v>
      </c>
      <c r="L16" s="21"/>
      <c r="M16" s="21"/>
      <c r="N16" s="21"/>
      <c r="O16" s="21"/>
      <c r="P16" s="21">
        <v>-0.29242982390206401</v>
      </c>
      <c r="Q16" s="21"/>
      <c r="R16" s="21"/>
      <c r="S16" s="21"/>
      <c r="T16" s="23"/>
      <c r="U16" s="8"/>
      <c r="V16" s="8"/>
      <c r="W16" s="8"/>
      <c r="X16" s="8"/>
      <c r="Y16" s="8"/>
    </row>
    <row r="17" spans="1:26" x14ac:dyDescent="0.2">
      <c r="A17" s="7"/>
      <c r="B17" s="5"/>
      <c r="C17" s="5"/>
      <c r="D17" s="5"/>
      <c r="E17" s="1"/>
      <c r="F17" s="11"/>
      <c r="G17" s="24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8"/>
      <c r="V17" s="8"/>
      <c r="W17" s="8"/>
      <c r="X17" s="8"/>
      <c r="Y17" s="8"/>
    </row>
    <row r="18" spans="1:26" x14ac:dyDescent="0.2">
      <c r="A18" s="17"/>
      <c r="B18" s="11"/>
      <c r="C18" s="36"/>
      <c r="D18" s="36"/>
      <c r="E18" s="11"/>
      <c r="F18" s="11"/>
      <c r="G18" s="24"/>
      <c r="H18" s="74" t="s">
        <v>51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37"/>
      <c r="V18" s="37"/>
      <c r="W18" s="37"/>
      <c r="X18" s="37"/>
      <c r="Y18" s="37"/>
      <c r="Z18" s="37"/>
    </row>
    <row r="19" spans="1:26" x14ac:dyDescent="0.2">
      <c r="A19" s="17"/>
      <c r="B19" s="11"/>
      <c r="C19" s="36"/>
      <c r="D19" s="36"/>
      <c r="E19" s="11"/>
      <c r="F19" s="11"/>
      <c r="G19" s="24"/>
      <c r="H19" s="38"/>
      <c r="I19" s="38" t="s">
        <v>19</v>
      </c>
      <c r="J19" s="38" t="s">
        <v>20</v>
      </c>
      <c r="K19" s="38" t="s">
        <v>21</v>
      </c>
      <c r="L19" s="38" t="s">
        <v>3</v>
      </c>
      <c r="M19" s="38" t="s">
        <v>4</v>
      </c>
      <c r="N19" s="38" t="s">
        <v>5</v>
      </c>
      <c r="O19" s="38" t="s">
        <v>7</v>
      </c>
      <c r="P19" s="38" t="s">
        <v>6</v>
      </c>
      <c r="Q19" s="38" t="s">
        <v>8</v>
      </c>
      <c r="R19" s="38" t="s">
        <v>9</v>
      </c>
      <c r="S19" s="38" t="s">
        <v>10</v>
      </c>
      <c r="T19" s="39" t="s">
        <v>11</v>
      </c>
      <c r="U19" s="8"/>
      <c r="V19" s="8"/>
      <c r="W19" s="8"/>
      <c r="X19" s="8"/>
      <c r="Y19" s="8"/>
      <c r="Z19" s="8"/>
    </row>
    <row r="20" spans="1:26" x14ac:dyDescent="0.2">
      <c r="A20" s="17"/>
      <c r="B20" s="11"/>
      <c r="C20" s="36"/>
      <c r="D20" s="36"/>
      <c r="E20" s="11"/>
      <c r="F20" s="11"/>
      <c r="G20" s="24"/>
      <c r="H20" s="76" t="s">
        <v>52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8"/>
      <c r="V20" s="8"/>
      <c r="W20" s="8"/>
      <c r="X20" s="8"/>
      <c r="Y20" s="8"/>
      <c r="Z20" s="8"/>
    </row>
    <row r="21" spans="1:26" x14ac:dyDescent="0.2">
      <c r="A21" s="17"/>
      <c r="B21" s="36"/>
      <c r="C21" s="36"/>
      <c r="D21" s="36"/>
      <c r="E21" s="11"/>
      <c r="F21" s="11"/>
      <c r="G21" s="24"/>
      <c r="H21" s="76" t="s">
        <v>53</v>
      </c>
      <c r="I21" s="21">
        <v>0.95099999999999996</v>
      </c>
      <c r="J21" s="21">
        <v>0.89329999999999998</v>
      </c>
      <c r="K21" s="21">
        <v>0.87690000000000001</v>
      </c>
      <c r="L21" s="21">
        <v>0.96140000000000003</v>
      </c>
      <c r="M21" s="21">
        <v>0.90820000000000001</v>
      </c>
      <c r="N21" s="21">
        <v>0.98460000000000003</v>
      </c>
      <c r="O21" s="21">
        <v>0.74719999999999998</v>
      </c>
      <c r="P21" s="21">
        <v>1.0780000000000001</v>
      </c>
      <c r="Q21" s="21">
        <v>0.95750000000000002</v>
      </c>
      <c r="R21" s="21">
        <v>0.83620000000000005</v>
      </c>
      <c r="S21" s="21">
        <v>0.77539999999999998</v>
      </c>
      <c r="T21" s="23">
        <v>0.95430000000000004</v>
      </c>
      <c r="U21" s="8"/>
      <c r="V21" s="8"/>
      <c r="W21" s="8"/>
      <c r="X21" s="8"/>
      <c r="Y21" s="8"/>
      <c r="Z21" s="8"/>
    </row>
    <row r="22" spans="1:26" x14ac:dyDescent="0.2">
      <c r="A22" s="17"/>
      <c r="B22" s="11"/>
      <c r="C22" s="36"/>
      <c r="D22" s="36"/>
      <c r="E22" s="11"/>
      <c r="F22" s="11"/>
      <c r="G22" s="24"/>
      <c r="H22" s="76" t="s">
        <v>54</v>
      </c>
      <c r="I22" s="21">
        <v>1.0149999999999999</v>
      </c>
      <c r="J22" s="21">
        <v>1.246</v>
      </c>
      <c r="K22" s="21">
        <v>1.3759999999999999</v>
      </c>
      <c r="L22" s="21">
        <v>0.52180000000000004</v>
      </c>
      <c r="M22" s="21">
        <v>8.8819999999999996E-2</v>
      </c>
      <c r="N22" s="21">
        <v>-4.1160000000000002E-2</v>
      </c>
      <c r="O22" s="21">
        <v>0.43319999999999997</v>
      </c>
      <c r="P22" s="21">
        <v>0.91879999999999995</v>
      </c>
      <c r="Q22" s="21">
        <v>-2.206E-2</v>
      </c>
      <c r="R22" s="21">
        <v>0.39329999999999998</v>
      </c>
      <c r="S22" s="21">
        <v>0.56630000000000003</v>
      </c>
      <c r="T22" s="23">
        <v>0.2384</v>
      </c>
      <c r="U22" s="9"/>
      <c r="V22" s="9"/>
      <c r="W22" s="9"/>
      <c r="X22" s="9"/>
      <c r="Y22" s="9"/>
    </row>
    <row r="23" spans="1:26" x14ac:dyDescent="0.2">
      <c r="A23" s="17"/>
      <c r="B23" s="11"/>
      <c r="C23" s="36"/>
      <c r="D23" s="36"/>
      <c r="E23" s="11"/>
      <c r="F23" s="11"/>
      <c r="G23" s="24"/>
      <c r="H23" s="76" t="s">
        <v>352</v>
      </c>
      <c r="I23" s="29">
        <f>(0-I22)/I21</f>
        <v>-1.0672975814931651</v>
      </c>
      <c r="J23" s="29">
        <f t="shared" ref="J23:T23" si="1">(0-J22)/J21</f>
        <v>-1.3948281652300458</v>
      </c>
      <c r="K23" s="29">
        <f t="shared" si="1"/>
        <v>-1.5691641008096702</v>
      </c>
      <c r="L23" s="29">
        <f t="shared" si="1"/>
        <v>-0.54275015602246723</v>
      </c>
      <c r="M23" s="29">
        <f t="shared" si="1"/>
        <v>-9.7797841885047337E-2</v>
      </c>
      <c r="N23" s="29">
        <f t="shared" si="1"/>
        <v>4.1803778184034128E-2</v>
      </c>
      <c r="O23" s="29">
        <f t="shared" si="1"/>
        <v>-0.57976445396145604</v>
      </c>
      <c r="P23" s="29">
        <f t="shared" si="1"/>
        <v>-0.85231910946196654</v>
      </c>
      <c r="Q23" s="29">
        <f t="shared" si="1"/>
        <v>2.303916449086162E-2</v>
      </c>
      <c r="R23" s="29">
        <f t="shared" si="1"/>
        <v>-0.47034202343936854</v>
      </c>
      <c r="S23" s="29">
        <f t="shared" si="1"/>
        <v>-0.73033273149342282</v>
      </c>
      <c r="T23" s="30">
        <f t="shared" si="1"/>
        <v>-0.24981661951168393</v>
      </c>
      <c r="U23" s="8"/>
      <c r="V23" s="8"/>
      <c r="W23" s="8"/>
      <c r="X23" s="8"/>
      <c r="Y23" s="8"/>
    </row>
    <row r="24" spans="1:26" x14ac:dyDescent="0.2">
      <c r="A24" s="17"/>
      <c r="B24" s="11"/>
      <c r="C24" s="36"/>
      <c r="D24" s="36"/>
      <c r="E24" s="11"/>
      <c r="F24" s="11"/>
      <c r="G24" s="24"/>
      <c r="H24" s="76" t="s">
        <v>353</v>
      </c>
      <c r="I24" s="31">
        <f>10^I23</f>
        <v>8.5645079829521506E-2</v>
      </c>
      <c r="J24" s="31">
        <f t="shared" ref="J24:T24" si="2">10^J23</f>
        <v>4.0287640655738123E-2</v>
      </c>
      <c r="K24" s="31">
        <f t="shared" si="2"/>
        <v>2.6967202677641643E-2</v>
      </c>
      <c r="L24" s="31">
        <f t="shared" si="2"/>
        <v>0.28658261683587299</v>
      </c>
      <c r="M24" s="31">
        <f t="shared" si="2"/>
        <v>0.79836622929913004</v>
      </c>
      <c r="N24" s="31">
        <f t="shared" si="2"/>
        <v>1.101041727299966</v>
      </c>
      <c r="O24" s="31">
        <f t="shared" si="2"/>
        <v>0.26316949435902365</v>
      </c>
      <c r="P24" s="31">
        <f t="shared" si="2"/>
        <v>0.1405014772651251</v>
      </c>
      <c r="Q24" s="31">
        <f t="shared" si="2"/>
        <v>1.0544819848386291</v>
      </c>
      <c r="R24" s="31">
        <f t="shared" si="2"/>
        <v>0.33857740851618939</v>
      </c>
      <c r="S24" s="31">
        <f t="shared" si="2"/>
        <v>0.18606610587851435</v>
      </c>
      <c r="T24" s="32">
        <f t="shared" si="2"/>
        <v>0.56257882349128618</v>
      </c>
      <c r="U24" s="8"/>
      <c r="V24" s="8"/>
      <c r="W24" s="8"/>
      <c r="X24" s="8"/>
      <c r="Y24" s="8"/>
    </row>
    <row r="25" spans="1:26" x14ac:dyDescent="0.2">
      <c r="A25" s="17"/>
      <c r="B25" s="11"/>
      <c r="C25" s="36"/>
      <c r="D25" s="36"/>
      <c r="E25" s="11"/>
      <c r="F25" s="11"/>
      <c r="G25" s="75"/>
      <c r="H25" s="77" t="s">
        <v>57</v>
      </c>
      <c r="I25" s="34">
        <f>I24/0.0856</f>
        <v>1.0005266335224476</v>
      </c>
      <c r="J25" s="34">
        <f t="shared" ref="J25:T25" si="3">J24/0.0856</f>
        <v>0.47065000766049214</v>
      </c>
      <c r="K25" s="34">
        <f t="shared" si="3"/>
        <v>0.31503741445843042</v>
      </c>
      <c r="L25" s="34">
        <f t="shared" si="3"/>
        <v>3.3479277667742173</v>
      </c>
      <c r="M25" s="34">
        <f t="shared" si="3"/>
        <v>9.3267082862047914</v>
      </c>
      <c r="N25" s="34">
        <f t="shared" si="3"/>
        <v>12.862637001167828</v>
      </c>
      <c r="O25" s="34">
        <f t="shared" si="3"/>
        <v>3.0744099808297158</v>
      </c>
      <c r="P25" s="34">
        <f t="shared" si="3"/>
        <v>1.6413723979570691</v>
      </c>
      <c r="Q25" s="34">
        <f t="shared" si="3"/>
        <v>12.318714776152209</v>
      </c>
      <c r="R25" s="34">
        <f t="shared" si="3"/>
        <v>3.9553435574321192</v>
      </c>
      <c r="S25" s="34">
        <f t="shared" si="3"/>
        <v>2.1736694611975977</v>
      </c>
      <c r="T25" s="35">
        <f t="shared" si="3"/>
        <v>6.5721825174215676</v>
      </c>
      <c r="U25" s="8"/>
      <c r="V25" s="8"/>
      <c r="W25" s="8"/>
      <c r="X25" s="8"/>
      <c r="Y25" s="8"/>
    </row>
    <row r="26" spans="1:26" x14ac:dyDescent="0.2">
      <c r="A26" s="17"/>
      <c r="B26" s="11"/>
      <c r="C26" s="36"/>
      <c r="D26" s="36"/>
      <c r="E26" s="11"/>
      <c r="F26" s="11"/>
      <c r="U26" s="11"/>
      <c r="V26" s="11"/>
      <c r="W26" s="11"/>
      <c r="X26" s="11"/>
      <c r="Y26" s="11"/>
    </row>
    <row r="27" spans="1:26" x14ac:dyDescent="0.2">
      <c r="A27" s="17"/>
      <c r="B27" s="11"/>
      <c r="C27" s="36"/>
      <c r="D27" s="36"/>
      <c r="E27" s="11"/>
      <c r="F27" s="11"/>
      <c r="U27" s="12"/>
      <c r="V27" s="12"/>
      <c r="W27" s="12"/>
      <c r="X27" s="12"/>
      <c r="Y27" s="12"/>
    </row>
    <row r="28" spans="1:26" x14ac:dyDescent="0.2">
      <c r="A28" s="17"/>
      <c r="B28" s="11"/>
      <c r="C28" s="36"/>
      <c r="D28" s="36"/>
      <c r="E28" s="11"/>
      <c r="G28" s="72">
        <v>43852</v>
      </c>
      <c r="H28" s="73" t="s">
        <v>17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  <c r="V28" s="11"/>
      <c r="W28" s="11"/>
      <c r="X28" s="11"/>
      <c r="Y28" s="11"/>
    </row>
    <row r="29" spans="1:26" x14ac:dyDescent="0.2">
      <c r="G29" s="24"/>
      <c r="H29" s="38" t="s">
        <v>18</v>
      </c>
      <c r="I29" s="38" t="s">
        <v>19</v>
      </c>
      <c r="J29" s="38" t="s">
        <v>20</v>
      </c>
      <c r="K29" s="38" t="s">
        <v>21</v>
      </c>
      <c r="L29" s="38" t="s">
        <v>3</v>
      </c>
      <c r="M29" s="38" t="s">
        <v>4</v>
      </c>
      <c r="N29" s="38" t="s">
        <v>5</v>
      </c>
      <c r="O29" s="38" t="s">
        <v>7</v>
      </c>
      <c r="P29" s="38" t="s">
        <v>6</v>
      </c>
      <c r="Q29" s="38" t="s">
        <v>8</v>
      </c>
      <c r="R29" s="38" t="s">
        <v>9</v>
      </c>
      <c r="S29" s="38" t="s">
        <v>10</v>
      </c>
      <c r="T29" s="39" t="s">
        <v>11</v>
      </c>
      <c r="U29" s="37"/>
      <c r="V29" s="37"/>
      <c r="W29" s="37"/>
      <c r="X29" s="37"/>
      <c r="Y29" s="37"/>
      <c r="Z29" s="37"/>
    </row>
    <row r="30" spans="1:26" x14ac:dyDescent="0.2">
      <c r="A30" s="37"/>
      <c r="B30" s="60"/>
      <c r="C30" s="60"/>
      <c r="D30" s="60"/>
      <c r="E30" s="60"/>
      <c r="G30" s="24"/>
      <c r="H30" s="21">
        <v>25</v>
      </c>
      <c r="I30" s="20" t="s">
        <v>58</v>
      </c>
      <c r="J30" s="20" t="s">
        <v>59</v>
      </c>
      <c r="K30" s="20" t="s">
        <v>60</v>
      </c>
      <c r="L30" s="21">
        <v>4.8899999999999997</v>
      </c>
      <c r="M30" s="21">
        <v>3.95</v>
      </c>
      <c r="N30" s="20" t="s">
        <v>61</v>
      </c>
      <c r="O30" s="20" t="s">
        <v>62</v>
      </c>
      <c r="P30" s="20" t="s">
        <v>63</v>
      </c>
      <c r="Q30" s="21">
        <v>3.78</v>
      </c>
      <c r="R30" s="20" t="s">
        <v>64</v>
      </c>
      <c r="S30" s="20" t="s">
        <v>65</v>
      </c>
      <c r="T30" s="22" t="s">
        <v>66</v>
      </c>
      <c r="U30" s="10"/>
      <c r="V30" s="10"/>
      <c r="W30" s="10"/>
      <c r="X30" s="8"/>
      <c r="Y30" s="10"/>
      <c r="Z30" s="10"/>
    </row>
    <row r="31" spans="1:26" x14ac:dyDescent="0.2">
      <c r="G31" s="24"/>
      <c r="H31" s="21">
        <v>8.3333300000000001</v>
      </c>
      <c r="I31" s="20" t="s">
        <v>67</v>
      </c>
      <c r="J31" s="20" t="s">
        <v>68</v>
      </c>
      <c r="K31" s="20" t="s">
        <v>69</v>
      </c>
      <c r="L31" s="21">
        <v>4.51</v>
      </c>
      <c r="M31" s="21">
        <v>2.0099999999999998</v>
      </c>
      <c r="N31" s="21">
        <v>2.7</v>
      </c>
      <c r="O31" s="20" t="s">
        <v>70</v>
      </c>
      <c r="P31" s="20" t="s">
        <v>71</v>
      </c>
      <c r="Q31" s="21">
        <v>1.31</v>
      </c>
      <c r="R31" s="20" t="s">
        <v>72</v>
      </c>
      <c r="S31" s="21">
        <v>5.42</v>
      </c>
      <c r="T31" s="22" t="s">
        <v>73</v>
      </c>
      <c r="U31" s="10"/>
      <c r="V31" s="8"/>
      <c r="W31" s="10"/>
      <c r="X31" s="8"/>
      <c r="Y31" s="10"/>
      <c r="Z31" s="10"/>
    </row>
    <row r="32" spans="1:26" x14ac:dyDescent="0.2">
      <c r="G32" s="24"/>
      <c r="H32" s="21">
        <v>2.7777799999999999</v>
      </c>
      <c r="I32" s="21">
        <v>21.5</v>
      </c>
      <c r="J32" s="20" t="s">
        <v>75</v>
      </c>
      <c r="K32" s="20" t="s">
        <v>76</v>
      </c>
      <c r="L32" s="21">
        <v>2</v>
      </c>
      <c r="M32" s="21">
        <v>0.93</v>
      </c>
      <c r="N32" s="21">
        <v>0.78</v>
      </c>
      <c r="O32" s="21">
        <v>3.06</v>
      </c>
      <c r="P32" s="21">
        <v>7.6</v>
      </c>
      <c r="Q32" s="21">
        <v>0.31</v>
      </c>
      <c r="R32" s="21">
        <v>3.05</v>
      </c>
      <c r="S32" s="21">
        <v>2.38</v>
      </c>
      <c r="T32" s="23">
        <v>2.82</v>
      </c>
      <c r="U32" s="10"/>
      <c r="V32" s="8"/>
      <c r="W32" s="10"/>
      <c r="X32" s="8"/>
      <c r="Y32" s="8"/>
      <c r="Z32" s="8"/>
    </row>
    <row r="33" spans="7:26" x14ac:dyDescent="0.2">
      <c r="G33" s="24"/>
      <c r="H33" s="21">
        <v>0.92593000000000003</v>
      </c>
      <c r="I33" s="21">
        <v>11.4</v>
      </c>
      <c r="J33" s="21">
        <v>11.2</v>
      </c>
      <c r="K33" s="21">
        <v>8.7100000000000009</v>
      </c>
      <c r="L33" s="21">
        <v>0.57999999999999996</v>
      </c>
      <c r="M33" s="21">
        <v>0.4</v>
      </c>
      <c r="N33" s="21">
        <v>0.35</v>
      </c>
      <c r="O33" s="21">
        <v>1.35</v>
      </c>
      <c r="P33" s="21">
        <v>2.64</v>
      </c>
      <c r="Q33" s="20" t="s">
        <v>41</v>
      </c>
      <c r="R33" s="21">
        <v>1.69</v>
      </c>
      <c r="S33" s="21">
        <v>1.48</v>
      </c>
      <c r="T33" s="23">
        <v>1.25</v>
      </c>
      <c r="U33" s="8"/>
      <c r="V33" s="8"/>
      <c r="W33" s="8"/>
      <c r="X33" s="8"/>
      <c r="Y33" s="8"/>
      <c r="Z33" s="8"/>
    </row>
    <row r="34" spans="7:26" x14ac:dyDescent="0.2">
      <c r="G34" s="24"/>
      <c r="H34" s="21">
        <v>0.30864000000000003</v>
      </c>
      <c r="I34" s="21">
        <v>3.9</v>
      </c>
      <c r="J34" s="21">
        <v>4.7</v>
      </c>
      <c r="K34" s="21">
        <v>2.64</v>
      </c>
      <c r="L34" s="20" t="s">
        <v>40</v>
      </c>
      <c r="M34" s="20" t="s">
        <v>44</v>
      </c>
      <c r="N34" s="20" t="s">
        <v>42</v>
      </c>
      <c r="O34" s="21">
        <v>0.47</v>
      </c>
      <c r="P34" s="21">
        <v>1.21</v>
      </c>
      <c r="Q34" s="20" t="s">
        <v>33</v>
      </c>
      <c r="R34" s="21">
        <v>0.91</v>
      </c>
      <c r="S34" s="21">
        <v>0.28999999999999998</v>
      </c>
      <c r="T34" s="23">
        <v>0.37</v>
      </c>
      <c r="U34" s="8"/>
      <c r="V34" s="10"/>
      <c r="W34" s="8"/>
      <c r="X34" s="8"/>
      <c r="Y34" s="8"/>
      <c r="Z34" s="8"/>
    </row>
    <row r="35" spans="7:26" x14ac:dyDescent="0.2">
      <c r="G35" s="24"/>
      <c r="H35" s="21">
        <v>0.10288</v>
      </c>
      <c r="I35" s="21">
        <v>1.41</v>
      </c>
      <c r="J35" s="21">
        <v>1.23</v>
      </c>
      <c r="K35" s="21">
        <v>0.56000000000000005</v>
      </c>
      <c r="L35" s="20" t="s">
        <v>77</v>
      </c>
      <c r="M35" s="20" t="s">
        <v>78</v>
      </c>
      <c r="N35" s="20" t="s">
        <v>79</v>
      </c>
      <c r="O35" s="20" t="s">
        <v>77</v>
      </c>
      <c r="P35" s="21">
        <v>0.32</v>
      </c>
      <c r="Q35" s="20" t="s">
        <v>31</v>
      </c>
      <c r="R35" s="20" t="s">
        <v>32</v>
      </c>
      <c r="S35" s="20" t="s">
        <v>22</v>
      </c>
      <c r="T35" s="22" t="s">
        <v>80</v>
      </c>
      <c r="U35" s="8"/>
      <c r="V35" s="10"/>
      <c r="W35" s="8"/>
      <c r="X35" s="10"/>
      <c r="Y35" s="10"/>
      <c r="Z35" s="8"/>
    </row>
    <row r="36" spans="7:26" x14ac:dyDescent="0.2">
      <c r="G36" s="24"/>
      <c r="H36" s="21">
        <v>3.4290000000000001E-2</v>
      </c>
      <c r="I36" s="21">
        <v>0.48</v>
      </c>
      <c r="J36" s="21">
        <v>0.49</v>
      </c>
      <c r="K36" s="20" t="s">
        <v>81</v>
      </c>
      <c r="L36" s="20" t="s">
        <v>79</v>
      </c>
      <c r="M36" s="20" t="s">
        <v>82</v>
      </c>
      <c r="N36" s="20" t="s">
        <v>48</v>
      </c>
      <c r="O36" s="20" t="s">
        <v>83</v>
      </c>
      <c r="P36" s="20" t="s">
        <v>45</v>
      </c>
      <c r="Q36" s="20" t="s">
        <v>84</v>
      </c>
      <c r="R36" s="20" t="s">
        <v>22</v>
      </c>
      <c r="S36" s="20" t="s">
        <v>85</v>
      </c>
      <c r="T36" s="22" t="s">
        <v>22</v>
      </c>
      <c r="U36" s="10"/>
      <c r="V36" s="10"/>
      <c r="W36" s="10"/>
      <c r="X36" s="10"/>
      <c r="Y36" s="10"/>
      <c r="Z36" s="10"/>
    </row>
    <row r="37" spans="7:26" x14ac:dyDescent="0.2"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V37" s="8"/>
      <c r="W37" s="8"/>
      <c r="X37" s="8"/>
      <c r="Y37" s="8"/>
    </row>
    <row r="38" spans="7:26" x14ac:dyDescent="0.2">
      <c r="G38" s="24"/>
      <c r="H38" s="74" t="s">
        <v>50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V38" s="8"/>
      <c r="W38" s="10"/>
      <c r="X38" s="8"/>
      <c r="Y38" s="8"/>
    </row>
    <row r="39" spans="7:26" x14ac:dyDescent="0.2">
      <c r="G39" s="24"/>
      <c r="H39" s="38" t="s">
        <v>18</v>
      </c>
      <c r="I39" s="38" t="s">
        <v>19</v>
      </c>
      <c r="J39" s="38" t="s">
        <v>20</v>
      </c>
      <c r="K39" s="38" t="s">
        <v>21</v>
      </c>
      <c r="L39" s="38" t="s">
        <v>3</v>
      </c>
      <c r="M39" s="38" t="s">
        <v>4</v>
      </c>
      <c r="N39" s="38" t="s">
        <v>5</v>
      </c>
      <c r="O39" s="38" t="s">
        <v>7</v>
      </c>
      <c r="P39" s="38" t="s">
        <v>6</v>
      </c>
      <c r="Q39" s="38" t="s">
        <v>8</v>
      </c>
      <c r="R39" s="38" t="s">
        <v>9</v>
      </c>
      <c r="S39" s="38" t="s">
        <v>10</v>
      </c>
      <c r="T39" s="39" t="s">
        <v>11</v>
      </c>
      <c r="U39" s="37"/>
      <c r="V39" s="37"/>
      <c r="W39" s="37"/>
      <c r="X39" s="37"/>
      <c r="Y39" s="37"/>
      <c r="Z39" s="37"/>
    </row>
    <row r="40" spans="7:26" x14ac:dyDescent="0.2">
      <c r="G40" s="24"/>
      <c r="H40" s="21">
        <v>1.3979400086720399</v>
      </c>
      <c r="I40" s="21"/>
      <c r="J40" s="21"/>
      <c r="K40" s="21"/>
      <c r="L40" s="21">
        <v>0.68930885912362005</v>
      </c>
      <c r="M40" s="21">
        <v>0.59659709562646002</v>
      </c>
      <c r="N40" s="21"/>
      <c r="O40" s="21"/>
      <c r="P40" s="21"/>
      <c r="Q40" s="21">
        <v>0.57749179983722498</v>
      </c>
      <c r="R40" s="21"/>
      <c r="S40" s="21"/>
      <c r="T40" s="23"/>
      <c r="U40" s="8"/>
      <c r="V40" s="8"/>
      <c r="W40" s="8"/>
      <c r="X40" s="8"/>
      <c r="Y40" s="8"/>
      <c r="Z40" s="8"/>
    </row>
    <row r="41" spans="7:26" x14ac:dyDescent="0.2">
      <c r="G41" s="24"/>
      <c r="H41" s="21">
        <v>0.92081858023454799</v>
      </c>
      <c r="I41" s="21"/>
      <c r="J41" s="21"/>
      <c r="K41" s="21"/>
      <c r="L41" s="21">
        <v>0.65417654187796004</v>
      </c>
      <c r="M41" s="21">
        <v>0.303196057420489</v>
      </c>
      <c r="N41" s="21">
        <v>0.43136376415898697</v>
      </c>
      <c r="O41" s="21"/>
      <c r="P41" s="21"/>
      <c r="Q41" s="21">
        <v>0.117271295655764</v>
      </c>
      <c r="R41" s="21"/>
      <c r="S41" s="21">
        <v>0.73399928653838697</v>
      </c>
      <c r="T41" s="23"/>
      <c r="U41" s="8"/>
      <c r="V41" s="8"/>
      <c r="W41" s="8"/>
      <c r="X41" s="8"/>
      <c r="Y41" s="8"/>
      <c r="Z41" s="8"/>
    </row>
    <row r="42" spans="7:26" x14ac:dyDescent="0.2">
      <c r="G42" s="24"/>
      <c r="H42" s="21">
        <v>0.44369784666815898</v>
      </c>
      <c r="I42" s="21">
        <v>1.3324384599156101</v>
      </c>
      <c r="J42" s="21"/>
      <c r="K42" s="21"/>
      <c r="L42" s="21">
        <v>0.30102999566398098</v>
      </c>
      <c r="M42" s="21">
        <v>-3.1517051446064898E-2</v>
      </c>
      <c r="N42" s="21">
        <v>-0.10790539730951999</v>
      </c>
      <c r="O42" s="21">
        <v>0.48572142648158001</v>
      </c>
      <c r="P42" s="21">
        <v>0.88081359228079104</v>
      </c>
      <c r="Q42" s="21">
        <v>-0.50863830616572703</v>
      </c>
      <c r="R42" s="21">
        <v>0.484299839346786</v>
      </c>
      <c r="S42" s="21">
        <v>0.37657695705651201</v>
      </c>
      <c r="T42" s="23">
        <v>0.45024910831936099</v>
      </c>
      <c r="U42" s="8"/>
      <c r="V42" s="8"/>
      <c r="W42" s="8"/>
      <c r="X42" s="8"/>
      <c r="Y42" s="8"/>
      <c r="Z42" s="8"/>
    </row>
    <row r="43" spans="7:26" x14ac:dyDescent="0.2">
      <c r="G43" s="24"/>
      <c r="H43" s="21">
        <v>-3.3421844595433299E-2</v>
      </c>
      <c r="I43" s="21">
        <v>1.0569048513364701</v>
      </c>
      <c r="J43" s="21">
        <v>1.0492180226701799</v>
      </c>
      <c r="K43" s="21">
        <v>0.94001815500766295</v>
      </c>
      <c r="L43" s="21">
        <v>-0.236572006437063</v>
      </c>
      <c r="M43" s="21">
        <v>-0.39794000867203799</v>
      </c>
      <c r="N43" s="21">
        <v>-0.455931955649724</v>
      </c>
      <c r="O43" s="21">
        <v>0.130333768495006</v>
      </c>
      <c r="P43" s="21">
        <v>0.421603926869831</v>
      </c>
      <c r="Q43" s="21"/>
      <c r="R43" s="21">
        <v>0.227886704613674</v>
      </c>
      <c r="S43" s="21">
        <v>0.17026171539495699</v>
      </c>
      <c r="T43" s="23">
        <v>9.6910013008056406E-2</v>
      </c>
      <c r="U43" s="8"/>
      <c r="V43" s="8"/>
      <c r="W43" s="8"/>
      <c r="X43" s="8"/>
      <c r="Y43" s="8"/>
      <c r="Z43" s="8"/>
    </row>
    <row r="44" spans="7:26" x14ac:dyDescent="0.2">
      <c r="G44" s="24"/>
      <c r="H44" s="21">
        <v>-0.51054778970019099</v>
      </c>
      <c r="I44" s="21">
        <v>0.59106460702649899</v>
      </c>
      <c r="J44" s="21">
        <v>0.67209785793571797</v>
      </c>
      <c r="K44" s="21">
        <v>0.421603926869831</v>
      </c>
      <c r="L44" s="21"/>
      <c r="M44" s="21"/>
      <c r="N44" s="21"/>
      <c r="O44" s="21">
        <v>-0.32790214206428298</v>
      </c>
      <c r="P44" s="21">
        <v>8.2785370316450099E-2</v>
      </c>
      <c r="Q44" s="21"/>
      <c r="R44" s="21">
        <v>-4.0958607678906397E-2</v>
      </c>
      <c r="S44" s="21">
        <v>-0.53760200210104403</v>
      </c>
      <c r="T44" s="23">
        <v>-0.43179827593300502</v>
      </c>
      <c r="U44" s="8"/>
      <c r="V44" s="8"/>
      <c r="W44" s="8"/>
      <c r="X44" s="8"/>
      <c r="Y44" s="8"/>
      <c r="Z44" s="8"/>
    </row>
    <row r="45" spans="7:26" x14ac:dyDescent="0.2">
      <c r="G45" s="24"/>
      <c r="H45" s="21">
        <v>-0.98766904441985304</v>
      </c>
      <c r="I45" s="21">
        <v>0.14921911265537999</v>
      </c>
      <c r="J45" s="21">
        <v>8.9905111439397903E-2</v>
      </c>
      <c r="K45" s="21">
        <v>-0.25181197299379998</v>
      </c>
      <c r="L45" s="21"/>
      <c r="M45" s="21"/>
      <c r="N45" s="21"/>
      <c r="O45" s="21"/>
      <c r="P45" s="21">
        <v>-0.49485002168009401</v>
      </c>
      <c r="Q45" s="21"/>
      <c r="R45" s="21"/>
      <c r="S45" s="21"/>
      <c r="T45" s="23"/>
      <c r="U45" s="8"/>
      <c r="V45" s="8"/>
      <c r="W45" s="8"/>
      <c r="X45" s="8"/>
      <c r="Y45" s="8"/>
      <c r="Z45" s="8"/>
    </row>
    <row r="46" spans="7:26" x14ac:dyDescent="0.2">
      <c r="G46" s="24"/>
      <c r="H46" s="21">
        <v>-1.4648325148850601</v>
      </c>
      <c r="I46" s="21">
        <v>-0.31875876262441299</v>
      </c>
      <c r="J46" s="21">
        <v>-0.30980391997148599</v>
      </c>
      <c r="K46" s="21"/>
      <c r="L46" s="21"/>
      <c r="M46" s="21"/>
      <c r="N46" s="21"/>
      <c r="O46" s="21"/>
      <c r="P46" s="21"/>
      <c r="Q46" s="21"/>
      <c r="R46" s="21"/>
      <c r="S46" s="21"/>
      <c r="T46" s="23"/>
      <c r="U46" s="8"/>
      <c r="V46" s="8"/>
      <c r="W46" s="8"/>
      <c r="X46" s="8"/>
      <c r="Y46" s="8"/>
      <c r="Z46" s="8"/>
    </row>
    <row r="47" spans="7:26" x14ac:dyDescent="0.2">
      <c r="G47" s="24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3"/>
      <c r="U47" s="8"/>
      <c r="V47" s="8"/>
      <c r="W47" s="8"/>
      <c r="X47" s="8"/>
      <c r="Y47" s="8"/>
      <c r="Z47" s="8"/>
    </row>
    <row r="48" spans="7:26" x14ac:dyDescent="0.2">
      <c r="G48" s="24"/>
      <c r="H48" s="74" t="s">
        <v>51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V48" s="8"/>
      <c r="W48" s="8"/>
      <c r="X48" s="8"/>
      <c r="Y48" s="8"/>
    </row>
    <row r="49" spans="7:26" x14ac:dyDescent="0.2">
      <c r="G49" s="24"/>
      <c r="H49" s="38"/>
      <c r="I49" s="38" t="s">
        <v>19</v>
      </c>
      <c r="J49" s="38" t="s">
        <v>20</v>
      </c>
      <c r="K49" s="38" t="s">
        <v>21</v>
      </c>
      <c r="L49" s="38" t="s">
        <v>3</v>
      </c>
      <c r="M49" s="38" t="s">
        <v>4</v>
      </c>
      <c r="N49" s="38" t="s">
        <v>5</v>
      </c>
      <c r="O49" s="38" t="s">
        <v>7</v>
      </c>
      <c r="P49" s="38" t="s">
        <v>6</v>
      </c>
      <c r="Q49" s="38" t="s">
        <v>8</v>
      </c>
      <c r="R49" s="38" t="s">
        <v>9</v>
      </c>
      <c r="S49" s="38" t="s">
        <v>10</v>
      </c>
      <c r="T49" s="39" t="s">
        <v>11</v>
      </c>
      <c r="U49" s="37"/>
      <c r="V49" s="37"/>
      <c r="W49" s="37"/>
      <c r="X49" s="37"/>
      <c r="Y49" s="37"/>
      <c r="Z49" s="37"/>
    </row>
    <row r="50" spans="7:26" x14ac:dyDescent="0.2">
      <c r="G50" s="24"/>
      <c r="H50" s="76" t="s">
        <v>52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3"/>
      <c r="U50" s="8"/>
      <c r="V50" s="8"/>
      <c r="W50" s="8"/>
      <c r="X50" s="8"/>
      <c r="Y50" s="8"/>
      <c r="Z50" s="8"/>
    </row>
    <row r="51" spans="7:26" x14ac:dyDescent="0.2">
      <c r="G51" s="24"/>
      <c r="H51" s="76" t="s">
        <v>53</v>
      </c>
      <c r="I51" s="21">
        <v>0.88239999999999996</v>
      </c>
      <c r="J51" s="21">
        <v>0.97650000000000003</v>
      </c>
      <c r="K51" s="21">
        <v>1.2490000000000001</v>
      </c>
      <c r="L51" s="21">
        <v>0.65620000000000001</v>
      </c>
      <c r="M51" s="21">
        <v>0.69550000000000001</v>
      </c>
      <c r="N51" s="21">
        <v>0.92979999999999996</v>
      </c>
      <c r="O51" s="21">
        <v>0.85260000000000002</v>
      </c>
      <c r="P51" s="21">
        <v>0.93600000000000005</v>
      </c>
      <c r="Q51" s="21">
        <v>1.1379999999999999</v>
      </c>
      <c r="R51" s="21">
        <v>0.5504</v>
      </c>
      <c r="S51" s="21">
        <v>0.84279999999999999</v>
      </c>
      <c r="T51" s="23">
        <v>0.92430000000000001</v>
      </c>
      <c r="U51" s="8"/>
      <c r="V51" s="8"/>
      <c r="W51" s="8"/>
      <c r="X51" s="8"/>
      <c r="Y51" s="8"/>
      <c r="Z51" s="8"/>
    </row>
    <row r="52" spans="7:26" x14ac:dyDescent="0.2">
      <c r="G52" s="24"/>
      <c r="H52" s="76" t="s">
        <v>54</v>
      </c>
      <c r="I52" s="21">
        <v>1.0129999999999999</v>
      </c>
      <c r="J52" s="21">
        <v>1.0409999999999999</v>
      </c>
      <c r="K52" s="21">
        <v>0.84150000000000003</v>
      </c>
      <c r="L52" s="21">
        <v>-0.17460000000000001</v>
      </c>
      <c r="M52" s="21">
        <v>-0.31669999999999998</v>
      </c>
      <c r="N52" s="21">
        <v>-0.45669999999999999</v>
      </c>
      <c r="O52" s="21">
        <v>0.1245</v>
      </c>
      <c r="P52" s="21">
        <v>0.47720000000000001</v>
      </c>
      <c r="Q52" s="21">
        <v>-0.98599999999999999</v>
      </c>
      <c r="R52" s="21">
        <v>0.24210000000000001</v>
      </c>
      <c r="S52" s="21">
        <v>1.2919999999999999E-2</v>
      </c>
      <c r="T52" s="23">
        <v>6.9349999999999995E-2</v>
      </c>
      <c r="U52" s="8"/>
      <c r="V52" s="8"/>
      <c r="W52" s="8"/>
      <c r="X52" s="8"/>
      <c r="Y52" s="8"/>
      <c r="Z52" s="8"/>
    </row>
    <row r="53" spans="7:26" x14ac:dyDescent="0.2">
      <c r="G53" s="24"/>
      <c r="H53" s="76" t="s">
        <v>352</v>
      </c>
      <c r="I53" s="29">
        <f>(0-I52)/I51</f>
        <v>-1.148005439709882</v>
      </c>
      <c r="J53" s="29">
        <f t="shared" ref="J53:T53" si="4">(0-J52)/J51</f>
        <v>-1.0660522273425499</v>
      </c>
      <c r="K53" s="29">
        <f t="shared" si="4"/>
        <v>-0.67373899119295433</v>
      </c>
      <c r="L53" s="29">
        <f t="shared" si="4"/>
        <v>0.26607741542212743</v>
      </c>
      <c r="M53" s="29">
        <f t="shared" si="4"/>
        <v>0.45535585909417681</v>
      </c>
      <c r="N53" s="29">
        <f t="shared" si="4"/>
        <v>0.49118089911808993</v>
      </c>
      <c r="O53" s="29">
        <f t="shared" si="4"/>
        <v>-0.14602392681210416</v>
      </c>
      <c r="P53" s="29">
        <f t="shared" si="4"/>
        <v>-0.50982905982905979</v>
      </c>
      <c r="Q53" s="29">
        <f t="shared" si="4"/>
        <v>0.86643233743409498</v>
      </c>
      <c r="R53" s="29">
        <f t="shared" si="4"/>
        <v>-0.43986191860465118</v>
      </c>
      <c r="S53" s="29">
        <f t="shared" si="4"/>
        <v>-1.5329852871381109E-2</v>
      </c>
      <c r="T53" s="30">
        <f t="shared" si="4"/>
        <v>-7.5029752244942113E-2</v>
      </c>
      <c r="V53" s="9"/>
      <c r="W53" s="9"/>
      <c r="X53" s="9"/>
      <c r="Y53" s="9"/>
    </row>
    <row r="54" spans="7:26" x14ac:dyDescent="0.2">
      <c r="G54" s="24"/>
      <c r="H54" s="76" t="s">
        <v>353</v>
      </c>
      <c r="I54" s="31">
        <f>10^I53</f>
        <v>7.1120460547901235E-2</v>
      </c>
      <c r="J54" s="31">
        <f t="shared" ref="J54:T54" si="5">10^J53</f>
        <v>8.5891022455414412E-2</v>
      </c>
      <c r="K54" s="31">
        <f t="shared" si="5"/>
        <v>0.21196346423214277</v>
      </c>
      <c r="L54" s="31">
        <f t="shared" si="5"/>
        <v>1.8453443328188948</v>
      </c>
      <c r="M54" s="31">
        <f t="shared" si="5"/>
        <v>2.8533553373895431</v>
      </c>
      <c r="N54" s="31">
        <f t="shared" si="5"/>
        <v>3.0987097534034174</v>
      </c>
      <c r="O54" s="31">
        <f t="shared" si="5"/>
        <v>0.71445696304159234</v>
      </c>
      <c r="P54" s="31">
        <f t="shared" si="5"/>
        <v>0.30915120254637379</v>
      </c>
      <c r="Q54" s="31">
        <f t="shared" si="5"/>
        <v>7.3524543618339377</v>
      </c>
      <c r="R54" s="31">
        <f t="shared" si="5"/>
        <v>0.36319351167161673</v>
      </c>
      <c r="S54" s="31">
        <f t="shared" si="5"/>
        <v>0.96531742809680388</v>
      </c>
      <c r="T54" s="32">
        <f t="shared" si="5"/>
        <v>0.84133750209892477</v>
      </c>
      <c r="V54" s="8"/>
      <c r="W54" s="8"/>
      <c r="X54" s="8"/>
      <c r="Y54" s="8"/>
    </row>
    <row r="55" spans="7:26" x14ac:dyDescent="0.2">
      <c r="G55" s="75"/>
      <c r="H55" s="77" t="s">
        <v>57</v>
      </c>
      <c r="I55" s="34">
        <f>I54/0.0711</f>
        <v>1.0002877714191454</v>
      </c>
      <c r="J55" s="34">
        <f>J54/0.0711</f>
        <v>1.2080312581633532</v>
      </c>
      <c r="K55" s="34">
        <f t="shared" ref="K55:T55" si="6">K54/0.0711</f>
        <v>2.9812020285814738</v>
      </c>
      <c r="L55" s="34">
        <f t="shared" si="6"/>
        <v>25.954210025582206</v>
      </c>
      <c r="M55" s="34">
        <f t="shared" si="6"/>
        <v>40.131579991414107</v>
      </c>
      <c r="N55" s="34">
        <f t="shared" si="6"/>
        <v>43.582415659682383</v>
      </c>
      <c r="O55" s="34">
        <f t="shared" si="6"/>
        <v>10.048621139825491</v>
      </c>
      <c r="P55" s="34">
        <f t="shared" si="6"/>
        <v>4.348118179273893</v>
      </c>
      <c r="Q55" s="34">
        <f t="shared" si="6"/>
        <v>103.41004728317775</v>
      </c>
      <c r="R55" s="34">
        <f t="shared" si="6"/>
        <v>5.1082069152126124</v>
      </c>
      <c r="S55" s="34">
        <f t="shared" si="6"/>
        <v>13.576897722880505</v>
      </c>
      <c r="T55" s="35">
        <f t="shared" si="6"/>
        <v>11.833157554133964</v>
      </c>
      <c r="V55" s="8"/>
      <c r="W55" s="8"/>
      <c r="X55" s="8"/>
      <c r="Y55" s="8"/>
    </row>
    <row r="56" spans="7:26" x14ac:dyDescent="0.2">
      <c r="V56" s="8"/>
      <c r="W56" s="8"/>
      <c r="X56" s="8"/>
      <c r="Y56" s="8"/>
    </row>
    <row r="58" spans="7:26" x14ac:dyDescent="0.2">
      <c r="G58" s="72">
        <v>43853</v>
      </c>
      <c r="H58" s="73" t="s">
        <v>17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5"/>
    </row>
    <row r="59" spans="7:26" x14ac:dyDescent="0.2">
      <c r="G59" s="24"/>
      <c r="H59" s="38" t="s">
        <v>18</v>
      </c>
      <c r="I59" s="38" t="s">
        <v>19</v>
      </c>
      <c r="J59" s="38" t="s">
        <v>20</v>
      </c>
      <c r="K59" s="38" t="s">
        <v>21</v>
      </c>
      <c r="L59" s="38" t="s">
        <v>3</v>
      </c>
      <c r="M59" s="38" t="s">
        <v>4</v>
      </c>
      <c r="N59" s="38" t="s">
        <v>5</v>
      </c>
      <c r="O59" s="38" t="s">
        <v>7</v>
      </c>
      <c r="P59" s="38" t="s">
        <v>6</v>
      </c>
      <c r="Q59" s="38" t="s">
        <v>8</v>
      </c>
      <c r="R59" s="38" t="s">
        <v>9</v>
      </c>
      <c r="S59" s="38" t="s">
        <v>10</v>
      </c>
      <c r="T59" s="39" t="s">
        <v>11</v>
      </c>
      <c r="U59" s="37"/>
      <c r="V59" s="37"/>
      <c r="W59" s="37"/>
      <c r="X59" s="37"/>
      <c r="Y59" s="37"/>
      <c r="Z59" s="37"/>
    </row>
    <row r="60" spans="7:26" x14ac:dyDescent="0.2">
      <c r="G60" s="24"/>
      <c r="H60" s="21">
        <v>25</v>
      </c>
      <c r="I60" s="20" t="s">
        <v>87</v>
      </c>
      <c r="J60" s="20" t="s">
        <v>88</v>
      </c>
      <c r="K60" s="20" t="s">
        <v>74</v>
      </c>
      <c r="L60" s="20" t="s">
        <v>89</v>
      </c>
      <c r="M60" s="20" t="s">
        <v>90</v>
      </c>
      <c r="N60" s="21">
        <v>3.08</v>
      </c>
      <c r="O60" s="20" t="s">
        <v>22</v>
      </c>
      <c r="P60" s="20" t="s">
        <v>91</v>
      </c>
      <c r="Q60" s="21">
        <v>1.28</v>
      </c>
      <c r="R60" s="20" t="s">
        <v>92</v>
      </c>
      <c r="S60" s="20" t="s">
        <v>93</v>
      </c>
      <c r="T60" s="22" t="s">
        <v>94</v>
      </c>
      <c r="U60" s="10"/>
      <c r="V60" s="8"/>
      <c r="W60" s="10"/>
      <c r="X60" s="10"/>
      <c r="Y60" s="10"/>
      <c r="Z60" s="10"/>
    </row>
    <row r="61" spans="7:26" x14ac:dyDescent="0.2">
      <c r="G61" s="24"/>
      <c r="H61" s="21">
        <v>8.3333300000000001</v>
      </c>
      <c r="I61" s="20" t="s">
        <v>96</v>
      </c>
      <c r="J61" s="20" t="s">
        <v>97</v>
      </c>
      <c r="K61" s="20" t="s">
        <v>98</v>
      </c>
      <c r="L61" s="20" t="s">
        <v>99</v>
      </c>
      <c r="M61" s="21">
        <v>2.15</v>
      </c>
      <c r="N61" s="20" t="s">
        <v>22</v>
      </c>
      <c r="O61" s="21">
        <v>5.36</v>
      </c>
      <c r="P61" s="20" t="s">
        <v>100</v>
      </c>
      <c r="Q61" s="21">
        <v>1.02</v>
      </c>
      <c r="R61" s="20" t="s">
        <v>101</v>
      </c>
      <c r="S61" s="20" t="s">
        <v>102</v>
      </c>
      <c r="T61" s="22" t="s">
        <v>103</v>
      </c>
      <c r="U61" s="10"/>
      <c r="V61" s="8"/>
      <c r="W61" s="10"/>
      <c r="X61" s="8"/>
      <c r="Y61" s="10"/>
      <c r="Z61" s="10"/>
    </row>
    <row r="62" spans="7:26" x14ac:dyDescent="0.2">
      <c r="G62" s="24"/>
      <c r="H62" s="21">
        <v>2.7777799999999999</v>
      </c>
      <c r="I62" s="20" t="s">
        <v>98</v>
      </c>
      <c r="J62" s="20" t="s">
        <v>105</v>
      </c>
      <c r="K62" s="20" t="s">
        <v>106</v>
      </c>
      <c r="L62" s="20" t="s">
        <v>107</v>
      </c>
      <c r="M62" s="21">
        <v>1.1000000000000001</v>
      </c>
      <c r="N62" s="21">
        <v>0.67</v>
      </c>
      <c r="O62" s="21">
        <v>1.62</v>
      </c>
      <c r="P62" s="21">
        <v>7.79</v>
      </c>
      <c r="Q62" s="21">
        <v>0.26</v>
      </c>
      <c r="R62" s="21">
        <v>3.22</v>
      </c>
      <c r="S62" s="21">
        <v>3.8</v>
      </c>
      <c r="T62" s="23">
        <v>1.76</v>
      </c>
      <c r="U62" s="10"/>
      <c r="V62" s="8"/>
      <c r="W62" s="10"/>
      <c r="X62" s="8"/>
      <c r="Y62" s="10"/>
      <c r="Z62" s="10"/>
    </row>
    <row r="63" spans="7:26" x14ac:dyDescent="0.2">
      <c r="G63" s="24"/>
      <c r="H63" s="21">
        <v>0.92593000000000003</v>
      </c>
      <c r="I63" s="21">
        <v>9.83</v>
      </c>
      <c r="J63" s="21">
        <v>8.6199999999999992</v>
      </c>
      <c r="K63" s="21">
        <v>7.26</v>
      </c>
      <c r="L63" s="21">
        <v>2.11</v>
      </c>
      <c r="M63" s="21">
        <v>0.17</v>
      </c>
      <c r="N63" s="20" t="s">
        <v>109</v>
      </c>
      <c r="O63" s="21">
        <v>1.32</v>
      </c>
      <c r="P63" s="21">
        <v>2.8</v>
      </c>
      <c r="Q63" s="20" t="s">
        <v>110</v>
      </c>
      <c r="R63" s="21">
        <v>1</v>
      </c>
      <c r="S63" s="21">
        <v>1.92</v>
      </c>
      <c r="T63" s="23">
        <v>0.36</v>
      </c>
      <c r="U63" s="8"/>
      <c r="V63" s="8"/>
      <c r="W63" s="8"/>
      <c r="X63" s="8"/>
      <c r="Y63" s="10"/>
      <c r="Z63" s="8"/>
    </row>
    <row r="64" spans="7:26" x14ac:dyDescent="0.2">
      <c r="G64" s="24"/>
      <c r="H64" s="21">
        <v>0.30864000000000003</v>
      </c>
      <c r="I64" s="21">
        <v>4.75</v>
      </c>
      <c r="J64" s="21">
        <v>2.5</v>
      </c>
      <c r="K64" s="21">
        <v>1.84</v>
      </c>
      <c r="L64" s="21">
        <v>0.27</v>
      </c>
      <c r="M64" s="20" t="s">
        <v>111</v>
      </c>
      <c r="N64" s="21">
        <v>0.38</v>
      </c>
      <c r="O64" s="21">
        <v>0.7</v>
      </c>
      <c r="P64" s="21">
        <v>0.75</v>
      </c>
      <c r="Q64" s="20" t="s">
        <v>112</v>
      </c>
      <c r="R64" s="21">
        <v>0.26</v>
      </c>
      <c r="S64" s="21">
        <v>0.16</v>
      </c>
      <c r="T64" s="23">
        <v>0.22</v>
      </c>
      <c r="U64" s="8"/>
      <c r="V64" s="10"/>
      <c r="W64" s="8"/>
      <c r="X64" s="10"/>
      <c r="Y64" s="10"/>
      <c r="Z64" s="8"/>
    </row>
    <row r="65" spans="7:26" x14ac:dyDescent="0.2">
      <c r="G65" s="24"/>
      <c r="H65" s="21">
        <v>0.10288</v>
      </c>
      <c r="I65" s="21">
        <v>1.4</v>
      </c>
      <c r="J65" s="21">
        <v>0.44</v>
      </c>
      <c r="K65" s="21">
        <v>1.2</v>
      </c>
      <c r="L65" s="21">
        <v>0.12</v>
      </c>
      <c r="M65" s="20" t="s">
        <v>35</v>
      </c>
      <c r="N65" s="20" t="s">
        <v>22</v>
      </c>
      <c r="O65" s="20" t="s">
        <v>22</v>
      </c>
      <c r="P65" s="20" t="s">
        <v>86</v>
      </c>
      <c r="Q65" s="20" t="s">
        <v>22</v>
      </c>
      <c r="R65" s="20" t="s">
        <v>38</v>
      </c>
      <c r="S65" s="20" t="s">
        <v>22</v>
      </c>
      <c r="T65" s="22" t="s">
        <v>46</v>
      </c>
      <c r="U65" s="8"/>
      <c r="V65" s="10"/>
      <c r="W65" s="10"/>
      <c r="X65" s="10"/>
      <c r="Y65" s="10"/>
      <c r="Z65" s="8"/>
    </row>
    <row r="66" spans="7:26" x14ac:dyDescent="0.2">
      <c r="G66" s="24"/>
      <c r="H66" s="21">
        <v>3.4290000000000001E-2</v>
      </c>
      <c r="I66" s="21">
        <v>0.23</v>
      </c>
      <c r="J66" s="20" t="s">
        <v>104</v>
      </c>
      <c r="K66" s="21">
        <v>0.18</v>
      </c>
      <c r="L66" s="20" t="s">
        <v>113</v>
      </c>
      <c r="M66" s="20" t="s">
        <v>38</v>
      </c>
      <c r="N66" s="20" t="s">
        <v>47</v>
      </c>
      <c r="O66" s="20" t="s">
        <v>22</v>
      </c>
      <c r="P66" s="20" t="s">
        <v>32</v>
      </c>
      <c r="Q66" s="20" t="s">
        <v>22</v>
      </c>
      <c r="R66" s="20" t="s">
        <v>114</v>
      </c>
      <c r="S66" s="20" t="s">
        <v>44</v>
      </c>
      <c r="T66" s="22" t="s">
        <v>22</v>
      </c>
      <c r="U66" s="10"/>
      <c r="V66" s="10"/>
      <c r="W66" s="8"/>
      <c r="X66" s="10"/>
      <c r="Y66" s="10"/>
      <c r="Z66" s="10"/>
    </row>
    <row r="67" spans="7:26" x14ac:dyDescent="0.2">
      <c r="G67" s="24"/>
      <c r="H67" s="2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2"/>
      <c r="U67" s="10"/>
      <c r="V67" s="10"/>
      <c r="W67" s="10"/>
      <c r="X67" s="10"/>
      <c r="Y67" s="10"/>
      <c r="Z67" s="10"/>
    </row>
    <row r="68" spans="7:26" x14ac:dyDescent="0.2">
      <c r="G68" s="24"/>
      <c r="H68" s="74" t="s">
        <v>50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6"/>
      <c r="V68" s="8"/>
      <c r="W68" s="10"/>
      <c r="X68" s="10"/>
      <c r="Y68" s="8"/>
    </row>
    <row r="69" spans="7:26" x14ac:dyDescent="0.2">
      <c r="G69" s="24"/>
      <c r="H69" s="38" t="s">
        <v>18</v>
      </c>
      <c r="I69" s="38" t="s">
        <v>19</v>
      </c>
      <c r="J69" s="38" t="s">
        <v>20</v>
      </c>
      <c r="K69" s="38" t="s">
        <v>21</v>
      </c>
      <c r="L69" s="38" t="s">
        <v>3</v>
      </c>
      <c r="M69" s="38" t="s">
        <v>4</v>
      </c>
      <c r="N69" s="38" t="s">
        <v>5</v>
      </c>
      <c r="O69" s="38" t="s">
        <v>7</v>
      </c>
      <c r="P69" s="38" t="s">
        <v>6</v>
      </c>
      <c r="Q69" s="38" t="s">
        <v>8</v>
      </c>
      <c r="R69" s="38" t="s">
        <v>9</v>
      </c>
      <c r="S69" s="38" t="s">
        <v>10</v>
      </c>
      <c r="T69" s="39" t="s">
        <v>11</v>
      </c>
      <c r="U69" s="37"/>
      <c r="V69" s="37"/>
      <c r="W69" s="37"/>
      <c r="X69" s="37"/>
      <c r="Y69" s="37"/>
      <c r="Z69" s="37"/>
    </row>
    <row r="70" spans="7:26" x14ac:dyDescent="0.2">
      <c r="G70" s="24"/>
      <c r="H70" s="21">
        <v>1.3979400086720399</v>
      </c>
      <c r="I70" s="21"/>
      <c r="J70" s="21"/>
      <c r="K70" s="21"/>
      <c r="L70" s="21"/>
      <c r="M70" s="21"/>
      <c r="N70" s="21">
        <v>0.48855071650044402</v>
      </c>
      <c r="O70" s="21"/>
      <c r="P70" s="21"/>
      <c r="Q70" s="21">
        <v>0.107209969647868</v>
      </c>
      <c r="R70" s="21"/>
      <c r="S70" s="21"/>
      <c r="T70" s="23"/>
      <c r="U70" s="8"/>
      <c r="V70" s="8"/>
      <c r="W70" s="8"/>
      <c r="X70" s="8"/>
      <c r="Y70" s="8"/>
      <c r="Z70" s="8"/>
    </row>
    <row r="71" spans="7:26" x14ac:dyDescent="0.2">
      <c r="G71" s="24"/>
      <c r="H71" s="21">
        <v>0.92081858023454799</v>
      </c>
      <c r="I71" s="21"/>
      <c r="J71" s="21"/>
      <c r="K71" s="21"/>
      <c r="L71" s="21"/>
      <c r="M71" s="21">
        <v>0.332438459915605</v>
      </c>
      <c r="N71" s="21"/>
      <c r="O71" s="21">
        <v>0.72916478969276999</v>
      </c>
      <c r="P71" s="21"/>
      <c r="Q71" s="21">
        <v>8.6001717619175692E-3</v>
      </c>
      <c r="R71" s="21"/>
      <c r="S71" s="21"/>
      <c r="T71" s="23"/>
      <c r="U71" s="8"/>
      <c r="V71" s="8"/>
      <c r="W71" s="8"/>
      <c r="X71" s="8"/>
      <c r="Y71" s="8"/>
      <c r="Z71" s="8"/>
    </row>
    <row r="72" spans="7:26" x14ac:dyDescent="0.2">
      <c r="G72" s="24"/>
      <c r="H72" s="21">
        <v>0.44369784666815898</v>
      </c>
      <c r="I72" s="21"/>
      <c r="J72" s="21"/>
      <c r="K72" s="21"/>
      <c r="L72" s="21"/>
      <c r="M72" s="21">
        <v>4.1392685158225098E-2</v>
      </c>
      <c r="N72" s="21">
        <v>-0.17392519729917399</v>
      </c>
      <c r="O72" s="21">
        <v>0.209515014542631</v>
      </c>
      <c r="P72" s="21">
        <v>0.89153745767256398</v>
      </c>
      <c r="Q72" s="21">
        <v>-0.58502665202918203</v>
      </c>
      <c r="R72" s="21">
        <v>0.50785587169583102</v>
      </c>
      <c r="S72" s="21">
        <v>0.57978359661681</v>
      </c>
      <c r="T72" s="23">
        <v>0.24551266781414999</v>
      </c>
      <c r="U72" s="8"/>
      <c r="V72" s="8"/>
      <c r="W72" s="8"/>
      <c r="X72" s="8"/>
      <c r="Y72" s="8"/>
      <c r="Z72" s="8"/>
    </row>
    <row r="73" spans="7:26" x14ac:dyDescent="0.2">
      <c r="G73" s="24"/>
      <c r="H73" s="21">
        <v>-3.3421844595433299E-2</v>
      </c>
      <c r="I73" s="21">
        <v>0.99255351783213597</v>
      </c>
      <c r="J73" s="21">
        <v>0.935507265824713</v>
      </c>
      <c r="K73" s="21">
        <v>0.86093662070009402</v>
      </c>
      <c r="L73" s="21">
        <v>0.32428245529769301</v>
      </c>
      <c r="M73" s="21">
        <v>-0.769551078621726</v>
      </c>
      <c r="N73" s="21"/>
      <c r="O73" s="21">
        <v>0.12057393120585</v>
      </c>
      <c r="P73" s="21">
        <v>0.44715803134221899</v>
      </c>
      <c r="Q73" s="21"/>
      <c r="R73" s="21">
        <v>0</v>
      </c>
      <c r="S73" s="21">
        <v>0.28330122870355001</v>
      </c>
      <c r="T73" s="23">
        <v>-0.44369749923271301</v>
      </c>
      <c r="U73" s="8"/>
      <c r="V73" s="8"/>
      <c r="W73" s="8"/>
      <c r="X73" s="8"/>
      <c r="Y73" s="8"/>
      <c r="Z73" s="8"/>
    </row>
    <row r="74" spans="7:26" x14ac:dyDescent="0.2">
      <c r="G74" s="24"/>
      <c r="H74" s="21">
        <v>-0.51054778970019099</v>
      </c>
      <c r="I74" s="21">
        <v>0.67669360962486702</v>
      </c>
      <c r="J74" s="21">
        <v>0.39794000867203799</v>
      </c>
      <c r="K74" s="21">
        <v>0.26481782300953599</v>
      </c>
      <c r="L74" s="21">
        <v>-0.56863623584101297</v>
      </c>
      <c r="M74" s="21"/>
      <c r="N74" s="21">
        <v>-0.42021640338319</v>
      </c>
      <c r="O74" s="21">
        <v>-0.15490195998574299</v>
      </c>
      <c r="P74" s="21">
        <v>-0.1249387366083</v>
      </c>
      <c r="Q74" s="21"/>
      <c r="R74" s="21">
        <v>-0.58502665202918203</v>
      </c>
      <c r="S74" s="21">
        <v>-0.79588001734407499</v>
      </c>
      <c r="T74" s="23">
        <v>-0.65757731917779405</v>
      </c>
      <c r="U74" s="8"/>
      <c r="V74" s="8"/>
      <c r="W74" s="8"/>
      <c r="X74" s="8"/>
      <c r="Y74" s="8"/>
      <c r="Z74" s="8"/>
    </row>
    <row r="75" spans="7:26" x14ac:dyDescent="0.2">
      <c r="G75" s="24"/>
      <c r="H75" s="21">
        <v>-0.98766904441985304</v>
      </c>
      <c r="I75" s="21">
        <v>0.14612803567823801</v>
      </c>
      <c r="J75" s="21">
        <v>-0.35654732351381302</v>
      </c>
      <c r="K75" s="21">
        <v>7.9181246047624804E-2</v>
      </c>
      <c r="L75" s="21">
        <v>-0.920818753952375</v>
      </c>
      <c r="M75" s="21"/>
      <c r="N75" s="21"/>
      <c r="O75" s="21"/>
      <c r="P75" s="21"/>
      <c r="Q75" s="21"/>
      <c r="R75" s="21"/>
      <c r="S75" s="21"/>
      <c r="T75" s="23"/>
      <c r="U75" s="8"/>
      <c r="V75" s="8"/>
      <c r="W75" s="8"/>
      <c r="X75" s="8"/>
      <c r="Y75" s="8"/>
      <c r="Z75" s="8"/>
    </row>
    <row r="76" spans="7:26" x14ac:dyDescent="0.2">
      <c r="G76" s="24"/>
      <c r="H76" s="21">
        <v>-1.4648325148850601</v>
      </c>
      <c r="I76" s="21">
        <v>-0.63827216398240705</v>
      </c>
      <c r="J76" s="21"/>
      <c r="K76" s="21">
        <v>-0.74472749489669399</v>
      </c>
      <c r="L76" s="21"/>
      <c r="M76" s="21"/>
      <c r="N76" s="21"/>
      <c r="O76" s="21"/>
      <c r="P76" s="21"/>
      <c r="Q76" s="21"/>
      <c r="R76" s="21"/>
      <c r="S76" s="21"/>
      <c r="T76" s="23"/>
      <c r="U76" s="8"/>
      <c r="V76" s="8"/>
      <c r="W76" s="8"/>
      <c r="X76" s="8"/>
      <c r="Y76" s="8"/>
      <c r="Z76" s="8"/>
    </row>
    <row r="77" spans="7:26" x14ac:dyDescent="0.2">
      <c r="G77" s="24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6"/>
      <c r="V77" s="8"/>
      <c r="W77" s="8"/>
      <c r="X77" s="8"/>
      <c r="Y77" s="8"/>
    </row>
    <row r="78" spans="7:26" x14ac:dyDescent="0.2">
      <c r="G78" s="24"/>
      <c r="H78" s="74" t="s">
        <v>51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6"/>
      <c r="V78" s="8"/>
      <c r="W78" s="8"/>
      <c r="X78" s="8"/>
      <c r="Y78" s="8"/>
    </row>
    <row r="79" spans="7:26" x14ac:dyDescent="0.2">
      <c r="G79" s="24"/>
      <c r="H79" s="38"/>
      <c r="I79" s="38" t="s">
        <v>19</v>
      </c>
      <c r="J79" s="38" t="s">
        <v>20</v>
      </c>
      <c r="K79" s="38" t="s">
        <v>21</v>
      </c>
      <c r="L79" s="38" t="s">
        <v>3</v>
      </c>
      <c r="M79" s="38" t="s">
        <v>4</v>
      </c>
      <c r="N79" s="38" t="s">
        <v>5</v>
      </c>
      <c r="O79" s="38" t="s">
        <v>7</v>
      </c>
      <c r="P79" s="38" t="s">
        <v>6</v>
      </c>
      <c r="Q79" s="38" t="s">
        <v>8</v>
      </c>
      <c r="R79" s="38" t="s">
        <v>9</v>
      </c>
      <c r="S79" s="38" t="s">
        <v>10</v>
      </c>
      <c r="T79" s="39" t="s">
        <v>11</v>
      </c>
      <c r="U79" s="37"/>
      <c r="V79" s="37"/>
      <c r="W79" s="37"/>
      <c r="X79" s="37"/>
      <c r="Y79" s="37"/>
      <c r="Z79" s="37"/>
    </row>
    <row r="80" spans="7:26" x14ac:dyDescent="0.2">
      <c r="G80" s="24"/>
      <c r="H80" s="76" t="s">
        <v>52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3"/>
      <c r="U80" s="8"/>
      <c r="V80" s="8"/>
      <c r="W80" s="8"/>
      <c r="X80" s="8"/>
      <c r="Y80" s="8"/>
      <c r="Z80" s="8"/>
    </row>
    <row r="81" spans="7:26" x14ac:dyDescent="0.2">
      <c r="G81" s="24"/>
      <c r="H81" s="76" t="s">
        <v>53</v>
      </c>
      <c r="I81" s="21">
        <v>1.137</v>
      </c>
      <c r="J81" s="21">
        <v>1.3540000000000001</v>
      </c>
      <c r="K81" s="21">
        <v>1.048</v>
      </c>
      <c r="L81" s="21">
        <v>1.3049999999999999</v>
      </c>
      <c r="M81" s="21">
        <v>1.155</v>
      </c>
      <c r="N81" s="21">
        <v>0.47620000000000001</v>
      </c>
      <c r="O81" s="21">
        <v>0.57450000000000001</v>
      </c>
      <c r="P81" s="21">
        <v>1.0649999999999999</v>
      </c>
      <c r="Q81" s="21">
        <v>0.72540000000000004</v>
      </c>
      <c r="R81" s="21">
        <v>1.145</v>
      </c>
      <c r="S81" s="21">
        <v>1.4419999999999999</v>
      </c>
      <c r="T81" s="23">
        <v>0.94640000000000002</v>
      </c>
      <c r="U81" s="8"/>
      <c r="V81" s="8"/>
      <c r="W81" s="8"/>
      <c r="X81" s="8"/>
      <c r="Y81" s="8"/>
      <c r="Z81" s="8"/>
    </row>
    <row r="82" spans="7:26" x14ac:dyDescent="0.2">
      <c r="G82" s="24"/>
      <c r="H82" s="76" t="s">
        <v>54</v>
      </c>
      <c r="I82" s="21">
        <v>1.1459999999999999</v>
      </c>
      <c r="J82" s="21">
        <v>1.0169999999999999</v>
      </c>
      <c r="K82" s="21">
        <v>0.90049999999999997</v>
      </c>
      <c r="L82" s="21">
        <v>0.27779999999999999</v>
      </c>
      <c r="M82" s="21">
        <v>-0.64429999999999998</v>
      </c>
      <c r="N82" s="21">
        <v>-0.2465</v>
      </c>
      <c r="O82" s="21">
        <v>0.1082</v>
      </c>
      <c r="P82" s="21">
        <v>0.44019999999999998</v>
      </c>
      <c r="Q82" s="21">
        <v>-0.82440000000000002</v>
      </c>
      <c r="R82" s="21">
        <v>1.256E-2</v>
      </c>
      <c r="S82" s="21">
        <v>7.059E-2</v>
      </c>
      <c r="T82" s="23">
        <v>-0.25359999999999999</v>
      </c>
      <c r="U82" s="8"/>
      <c r="V82" s="8"/>
      <c r="W82" s="8"/>
      <c r="X82" s="8"/>
      <c r="Y82" s="8"/>
      <c r="Z82" s="8"/>
    </row>
    <row r="83" spans="7:26" x14ac:dyDescent="0.2">
      <c r="G83" s="24"/>
      <c r="H83" s="76" t="s">
        <v>352</v>
      </c>
      <c r="I83" s="29">
        <f>(0-I82)/I81</f>
        <v>-1.0079155672823219</v>
      </c>
      <c r="J83" s="29">
        <f t="shared" ref="J83:T83" si="7">(0-J82)/J81</f>
        <v>-0.75110782865583448</v>
      </c>
      <c r="K83" s="29">
        <f t="shared" si="7"/>
        <v>-0.85925572519083959</v>
      </c>
      <c r="L83" s="29">
        <f t="shared" si="7"/>
        <v>-0.21287356321839082</v>
      </c>
      <c r="M83" s="29">
        <f t="shared" si="7"/>
        <v>0.5578354978354978</v>
      </c>
      <c r="N83" s="29">
        <f t="shared" si="7"/>
        <v>0.5176396472070558</v>
      </c>
      <c r="O83" s="29">
        <f t="shared" si="7"/>
        <v>-0.18833768494342906</v>
      </c>
      <c r="P83" s="29">
        <f t="shared" si="7"/>
        <v>-0.41333333333333333</v>
      </c>
      <c r="Q83" s="29">
        <f t="shared" si="7"/>
        <v>1.1364764267990075</v>
      </c>
      <c r="R83" s="29">
        <f t="shared" si="7"/>
        <v>-1.096943231441048E-2</v>
      </c>
      <c r="S83" s="29">
        <f t="shared" si="7"/>
        <v>-4.8952843273231628E-2</v>
      </c>
      <c r="T83" s="30">
        <f t="shared" si="7"/>
        <v>0.26796280642434489</v>
      </c>
    </row>
    <row r="84" spans="7:26" x14ac:dyDescent="0.2">
      <c r="G84" s="24"/>
      <c r="H84" s="76" t="s">
        <v>353</v>
      </c>
      <c r="I84" s="31">
        <f>10^I83</f>
        <v>9.8193882664505641E-2</v>
      </c>
      <c r="J84" s="31">
        <f t="shared" ref="J84:T84" si="8">10^J83</f>
        <v>0.17737490315467411</v>
      </c>
      <c r="K84" s="31">
        <f t="shared" si="8"/>
        <v>0.13827519347550812</v>
      </c>
      <c r="L84" s="31">
        <f t="shared" si="8"/>
        <v>0.6125286921344989</v>
      </c>
      <c r="M84" s="31">
        <f t="shared" si="8"/>
        <v>3.6127299365135666</v>
      </c>
      <c r="N84" s="31">
        <f t="shared" si="8"/>
        <v>3.2933633426856472</v>
      </c>
      <c r="O84" s="31">
        <f t="shared" si="8"/>
        <v>0.64813028496151259</v>
      </c>
      <c r="P84" s="31">
        <f t="shared" si="8"/>
        <v>0.38607054321538126</v>
      </c>
      <c r="Q84" s="31">
        <f t="shared" si="8"/>
        <v>13.692300655229916</v>
      </c>
      <c r="R84" s="31">
        <f t="shared" si="8"/>
        <v>0.97505826448288613</v>
      </c>
      <c r="S84" s="31">
        <f t="shared" si="8"/>
        <v>0.89340248623158003</v>
      </c>
      <c r="T84" s="32">
        <f t="shared" si="8"/>
        <v>1.8533728912190639</v>
      </c>
      <c r="V84" s="9"/>
      <c r="W84" s="9"/>
      <c r="X84" s="9"/>
      <c r="Y84" s="9"/>
    </row>
    <row r="85" spans="7:26" x14ac:dyDescent="0.2">
      <c r="G85" s="75"/>
      <c r="H85" s="77" t="s">
        <v>57</v>
      </c>
      <c r="I85" s="34">
        <f>I84/0.0982</f>
        <v>0.99993770534119797</v>
      </c>
      <c r="J85" s="34">
        <f t="shared" ref="J85:T85" si="9">J84/0.0982</f>
        <v>1.8062617429192884</v>
      </c>
      <c r="K85" s="34">
        <f t="shared" si="9"/>
        <v>1.4080976932332803</v>
      </c>
      <c r="L85" s="34">
        <f t="shared" si="9"/>
        <v>6.23756305635946</v>
      </c>
      <c r="M85" s="34">
        <f t="shared" si="9"/>
        <v>36.789510555127968</v>
      </c>
      <c r="N85" s="34">
        <f t="shared" si="9"/>
        <v>33.537304915332456</v>
      </c>
      <c r="O85" s="34">
        <f t="shared" si="9"/>
        <v>6.6001047348422874</v>
      </c>
      <c r="P85" s="34">
        <f t="shared" si="9"/>
        <v>3.9314719268368763</v>
      </c>
      <c r="Q85" s="34">
        <f t="shared" si="9"/>
        <v>139.43279689643501</v>
      </c>
      <c r="R85" s="34">
        <f t="shared" si="9"/>
        <v>9.9293102289499604</v>
      </c>
      <c r="S85" s="34">
        <f t="shared" si="9"/>
        <v>9.0977849921749492</v>
      </c>
      <c r="T85" s="35">
        <f t="shared" si="9"/>
        <v>18.873451030744032</v>
      </c>
      <c r="V85" s="8"/>
      <c r="W85" s="8"/>
      <c r="X85" s="8"/>
      <c r="Y85" s="8"/>
    </row>
    <row r="86" spans="7:26" x14ac:dyDescent="0.2">
      <c r="V86" s="8"/>
      <c r="W86" s="8"/>
      <c r="X86" s="8"/>
      <c r="Y86" s="8"/>
    </row>
    <row r="87" spans="7:26" x14ac:dyDescent="0.2">
      <c r="V87" s="8"/>
      <c r="W87" s="8"/>
      <c r="X87" s="8"/>
      <c r="Y87" s="8"/>
    </row>
    <row r="88" spans="7:26" x14ac:dyDescent="0.2">
      <c r="G88" s="60"/>
      <c r="H88" s="7"/>
    </row>
    <row r="89" spans="7:26" x14ac:dyDescent="0.2">
      <c r="H89" s="37"/>
      <c r="I89" s="37"/>
      <c r="J89" s="37"/>
      <c r="K89" s="37"/>
      <c r="L89" s="37"/>
    </row>
    <row r="90" spans="7:26" x14ac:dyDescent="0.2">
      <c r="H90" s="8"/>
      <c r="I90" s="10"/>
      <c r="J90" s="10"/>
      <c r="K90" s="8"/>
      <c r="L90" s="8"/>
    </row>
    <row r="91" spans="7:26" x14ac:dyDescent="0.2">
      <c r="H91" s="8"/>
      <c r="I91" s="10"/>
      <c r="J91" s="10"/>
      <c r="K91" s="8"/>
      <c r="L91" s="8"/>
    </row>
    <row r="92" spans="7:26" x14ac:dyDescent="0.2">
      <c r="H92" s="8"/>
      <c r="I92" s="10"/>
      <c r="J92" s="8"/>
      <c r="K92" s="8"/>
      <c r="L92" s="8"/>
    </row>
    <row r="93" spans="7:26" x14ac:dyDescent="0.2">
      <c r="H93" s="8"/>
      <c r="I93" s="8"/>
      <c r="J93" s="8"/>
      <c r="K93" s="8"/>
      <c r="L93" s="8"/>
    </row>
    <row r="94" spans="7:26" x14ac:dyDescent="0.2">
      <c r="H94" s="8"/>
      <c r="I94" s="8"/>
      <c r="J94" s="8"/>
      <c r="K94" s="10"/>
      <c r="L94" s="10"/>
    </row>
    <row r="95" spans="7:26" x14ac:dyDescent="0.2">
      <c r="H95" s="8"/>
      <c r="I95" s="8"/>
      <c r="J95" s="8"/>
      <c r="K95" s="10"/>
      <c r="L95" s="10"/>
    </row>
    <row r="96" spans="7:26" x14ac:dyDescent="0.2">
      <c r="H96" s="8"/>
      <c r="I96" s="8"/>
      <c r="J96" s="8"/>
      <c r="K96" s="10"/>
      <c r="L96" s="10"/>
    </row>
    <row r="97" spans="8:12" x14ac:dyDescent="0.2">
      <c r="H97" s="8"/>
      <c r="I97" s="10"/>
      <c r="J97" s="10"/>
      <c r="K97" s="10"/>
      <c r="L97" s="10"/>
    </row>
    <row r="99" spans="8:12" x14ac:dyDescent="0.2">
      <c r="H99" s="7"/>
    </row>
    <row r="100" spans="8:12" x14ac:dyDescent="0.2">
      <c r="H100" s="37"/>
      <c r="I100" s="37"/>
      <c r="J100" s="37"/>
      <c r="K100" s="37"/>
      <c r="L100" s="37"/>
    </row>
    <row r="101" spans="8:12" x14ac:dyDescent="0.2">
      <c r="H101" s="8"/>
      <c r="I101" s="8"/>
      <c r="J101" s="8"/>
      <c r="K101" s="8"/>
      <c r="L101" s="8"/>
    </row>
    <row r="102" spans="8:12" x14ac:dyDescent="0.2">
      <c r="H102" s="8"/>
      <c r="I102" s="8"/>
      <c r="J102" s="8"/>
      <c r="K102" s="8"/>
      <c r="L102" s="8"/>
    </row>
    <row r="103" spans="8:12" x14ac:dyDescent="0.2">
      <c r="H103" s="8"/>
      <c r="I103" s="8"/>
      <c r="J103" s="8"/>
      <c r="K103" s="8"/>
      <c r="L103" s="8"/>
    </row>
    <row r="104" spans="8:12" x14ac:dyDescent="0.2">
      <c r="H104" s="8"/>
      <c r="I104" s="8"/>
      <c r="J104" s="8"/>
      <c r="K104" s="8"/>
      <c r="L104" s="8"/>
    </row>
    <row r="105" spans="8:12" x14ac:dyDescent="0.2">
      <c r="H105" s="8"/>
      <c r="I105" s="8"/>
      <c r="J105" s="8"/>
      <c r="K105" s="8"/>
      <c r="L105" s="8"/>
    </row>
    <row r="106" spans="8:12" x14ac:dyDescent="0.2">
      <c r="H106" s="8"/>
      <c r="I106" s="8"/>
      <c r="J106" s="8"/>
      <c r="K106" s="8"/>
      <c r="L106" s="8"/>
    </row>
    <row r="107" spans="8:12" x14ac:dyDescent="0.2">
      <c r="H107" s="8"/>
      <c r="I107" s="8"/>
      <c r="J107" s="8"/>
      <c r="K107" s="8"/>
      <c r="L107" s="8"/>
    </row>
    <row r="109" spans="8:12" x14ac:dyDescent="0.2">
      <c r="H109" s="7"/>
    </row>
    <row r="110" spans="8:12" x14ac:dyDescent="0.2">
      <c r="H110" s="37"/>
      <c r="I110" s="37"/>
      <c r="J110" s="37"/>
      <c r="K110" s="37"/>
      <c r="L110" s="37"/>
    </row>
    <row r="111" spans="8:12" x14ac:dyDescent="0.2">
      <c r="H111" s="61"/>
      <c r="I111" s="8"/>
      <c r="J111" s="8"/>
      <c r="K111" s="8"/>
      <c r="L111" s="8"/>
    </row>
    <row r="112" spans="8:12" x14ac:dyDescent="0.2">
      <c r="H112" s="61"/>
      <c r="I112" s="8"/>
      <c r="J112" s="8"/>
      <c r="K112" s="8"/>
      <c r="L112" s="8"/>
    </row>
    <row r="113" spans="8:19" x14ac:dyDescent="0.2">
      <c r="H113" s="61"/>
      <c r="I113" s="8"/>
      <c r="J113" s="8"/>
      <c r="K113" s="8"/>
      <c r="L113" s="8"/>
    </row>
    <row r="114" spans="8:19" x14ac:dyDescent="0.2">
      <c r="H114" s="61"/>
      <c r="I114" s="11"/>
      <c r="J114" s="11"/>
      <c r="K114" s="11"/>
      <c r="L114" s="11"/>
    </row>
    <row r="115" spans="8:19" x14ac:dyDescent="0.2">
      <c r="H115" s="61"/>
      <c r="I115" s="12"/>
      <c r="J115" s="12"/>
      <c r="K115" s="12"/>
      <c r="L115" s="12"/>
    </row>
    <row r="116" spans="8:19" x14ac:dyDescent="0.2">
      <c r="H116" s="61"/>
      <c r="I116" s="11"/>
      <c r="J116" s="11"/>
      <c r="K116" s="11"/>
      <c r="L116" s="11"/>
    </row>
    <row r="126" spans="8:19" x14ac:dyDescent="0.2"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8:19" x14ac:dyDescent="0.2">
      <c r="H127" s="6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8:19" x14ac:dyDescent="0.2">
      <c r="H128" s="60"/>
      <c r="I128" s="62"/>
      <c r="J128" s="11"/>
      <c r="K128" s="11"/>
      <c r="L128" s="62"/>
      <c r="M128" s="11"/>
      <c r="N128" s="62"/>
      <c r="O128" s="11"/>
      <c r="P128" s="11"/>
      <c r="Q128" s="11"/>
      <c r="R128" s="11"/>
      <c r="S128" s="62"/>
    </row>
    <row r="129" spans="8:19" x14ac:dyDescent="0.2">
      <c r="H129" s="60"/>
      <c r="I129" s="62"/>
      <c r="J129" s="11"/>
      <c r="K129" s="11"/>
      <c r="L129" s="62"/>
      <c r="M129" s="11"/>
      <c r="N129" s="62"/>
      <c r="O129" s="11"/>
      <c r="P129" s="11"/>
      <c r="Q129" s="11"/>
      <c r="S129" s="62"/>
    </row>
    <row r="130" spans="8:19" x14ac:dyDescent="0.2">
      <c r="H130" s="60"/>
    </row>
  </sheetData>
  <mergeCells count="1">
    <mergeCell ref="B1:D1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workbookViewId="0">
      <selection activeCell="C13" sqref="C13"/>
    </sheetView>
  </sheetViews>
  <sheetFormatPr baseColWidth="10" defaultRowHeight="16" x14ac:dyDescent="0.2"/>
  <cols>
    <col min="1" max="1" width="21.5" bestFit="1" customWidth="1"/>
    <col min="8" max="8" width="16.6640625" customWidth="1"/>
  </cols>
  <sheetData>
    <row r="1" spans="1:26" x14ac:dyDescent="0.2">
      <c r="A1" s="4"/>
      <c r="B1" s="47" t="s">
        <v>16</v>
      </c>
      <c r="C1" s="47"/>
      <c r="D1" s="47"/>
      <c r="G1" s="60">
        <v>43836</v>
      </c>
      <c r="H1" s="13" t="s">
        <v>17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6" x14ac:dyDescent="0.2">
      <c r="A2" s="5" t="s">
        <v>1</v>
      </c>
      <c r="B2" s="78">
        <v>43836</v>
      </c>
      <c r="C2" s="78">
        <v>43852</v>
      </c>
      <c r="D2" s="78">
        <v>43853</v>
      </c>
      <c r="E2" s="1" t="s">
        <v>274</v>
      </c>
      <c r="H2" s="16" t="s">
        <v>18</v>
      </c>
      <c r="I2" s="17" t="s">
        <v>19</v>
      </c>
      <c r="J2" s="17" t="s">
        <v>20</v>
      </c>
      <c r="K2" s="17" t="s">
        <v>21</v>
      </c>
      <c r="L2" s="17" t="s">
        <v>3</v>
      </c>
      <c r="M2" s="17" t="s">
        <v>4</v>
      </c>
      <c r="N2" s="17" t="s">
        <v>5</v>
      </c>
      <c r="O2" s="17" t="s">
        <v>7</v>
      </c>
      <c r="P2" s="17" t="s">
        <v>6</v>
      </c>
      <c r="Q2" s="17" t="s">
        <v>8</v>
      </c>
      <c r="R2" s="17" t="s">
        <v>9</v>
      </c>
      <c r="S2" s="17" t="s">
        <v>10</v>
      </c>
      <c r="T2" s="18" t="s">
        <v>11</v>
      </c>
      <c r="U2" s="9"/>
      <c r="V2" s="9"/>
      <c r="W2" s="9"/>
      <c r="X2" s="9"/>
      <c r="Y2" s="9"/>
      <c r="Z2" s="9"/>
    </row>
    <row r="3" spans="1:26" x14ac:dyDescent="0.2">
      <c r="A3" s="2" t="s">
        <v>2</v>
      </c>
      <c r="B3" s="63">
        <v>1.1037526046234172</v>
      </c>
      <c r="C3" s="63">
        <v>2.4</v>
      </c>
      <c r="D3" s="63">
        <v>1.3669156511523168</v>
      </c>
      <c r="E3" s="11">
        <f>AVERAGE(B3:D3)</f>
        <v>1.623556085258578</v>
      </c>
      <c r="H3" s="19">
        <v>6.25</v>
      </c>
      <c r="I3" s="20" t="s">
        <v>220</v>
      </c>
      <c r="J3" s="20" t="s">
        <v>194</v>
      </c>
      <c r="K3" s="20" t="s">
        <v>275</v>
      </c>
      <c r="L3" s="20" t="s">
        <v>192</v>
      </c>
      <c r="M3" s="20" t="s">
        <v>195</v>
      </c>
      <c r="N3" s="21">
        <v>14.1</v>
      </c>
      <c r="O3" s="20" t="s">
        <v>275</v>
      </c>
      <c r="P3" s="20" t="s">
        <v>276</v>
      </c>
      <c r="Q3" s="21">
        <v>42</v>
      </c>
      <c r="R3" s="20" t="s">
        <v>194</v>
      </c>
      <c r="S3" s="20" t="s">
        <v>277</v>
      </c>
      <c r="T3" s="22" t="s">
        <v>278</v>
      </c>
      <c r="U3" s="10"/>
      <c r="V3" s="8"/>
      <c r="W3" s="10"/>
      <c r="X3" s="8"/>
      <c r="Y3" s="8"/>
      <c r="Z3" s="10"/>
    </row>
    <row r="4" spans="1:26" x14ac:dyDescent="0.2">
      <c r="A4" s="2" t="s">
        <v>5</v>
      </c>
      <c r="B4" s="63">
        <v>47.565935627489282</v>
      </c>
      <c r="C4" s="63">
        <v>50.97</v>
      </c>
      <c r="D4" s="63">
        <v>50.413961016087697</v>
      </c>
      <c r="E4" s="11">
        <f t="shared" ref="E4:E13" si="0">AVERAGE(B4:D4)</f>
        <v>49.64996554785899</v>
      </c>
      <c r="H4" s="19">
        <v>2.0833333333300001</v>
      </c>
      <c r="I4" s="20" t="s">
        <v>279</v>
      </c>
      <c r="J4" s="20" t="s">
        <v>280</v>
      </c>
      <c r="K4" s="20" t="s">
        <v>131</v>
      </c>
      <c r="L4" s="20" t="s">
        <v>281</v>
      </c>
      <c r="M4" s="20" t="s">
        <v>282</v>
      </c>
      <c r="N4" s="21">
        <v>3.82</v>
      </c>
      <c r="O4" s="20" t="s">
        <v>283</v>
      </c>
      <c r="P4" s="20" t="s">
        <v>284</v>
      </c>
      <c r="Q4" s="21">
        <v>18</v>
      </c>
      <c r="R4" s="20" t="s">
        <v>281</v>
      </c>
      <c r="S4" s="20" t="s">
        <v>227</v>
      </c>
      <c r="T4" s="22" t="s">
        <v>285</v>
      </c>
      <c r="U4" s="10"/>
      <c r="V4" s="8"/>
      <c r="W4" s="10"/>
      <c r="X4" s="8"/>
      <c r="Y4" s="8"/>
      <c r="Z4" s="10"/>
    </row>
    <row r="5" spans="1:26" x14ac:dyDescent="0.2">
      <c r="A5" s="2" t="s">
        <v>8</v>
      </c>
      <c r="B5" s="63">
        <v>10.517599460132187</v>
      </c>
      <c r="C5" s="63">
        <v>28.37</v>
      </c>
      <c r="D5" s="63">
        <v>13.084959921651233</v>
      </c>
      <c r="E5" s="11">
        <f t="shared" si="0"/>
        <v>17.324186460594472</v>
      </c>
      <c r="H5" s="19">
        <v>0.69444444443999997</v>
      </c>
      <c r="I5" s="21">
        <v>41.7</v>
      </c>
      <c r="J5" s="21">
        <v>43.6</v>
      </c>
      <c r="K5" s="21">
        <v>47.5</v>
      </c>
      <c r="L5" s="21">
        <v>47.5</v>
      </c>
      <c r="M5" s="21">
        <v>42.1</v>
      </c>
      <c r="N5" s="21">
        <v>1.88</v>
      </c>
      <c r="O5" s="21">
        <v>42</v>
      </c>
      <c r="P5" s="21">
        <v>39.6</v>
      </c>
      <c r="Q5" s="21">
        <v>7.45</v>
      </c>
      <c r="R5" s="21">
        <v>48.8</v>
      </c>
      <c r="S5" s="21">
        <v>48.5</v>
      </c>
      <c r="T5" s="23">
        <v>21.9</v>
      </c>
      <c r="U5" s="8"/>
      <c r="V5" s="8"/>
      <c r="W5" s="8"/>
      <c r="X5" s="8"/>
      <c r="Y5" s="8"/>
      <c r="Z5" s="8"/>
    </row>
    <row r="6" spans="1:26" x14ac:dyDescent="0.2">
      <c r="A6" s="2" t="s">
        <v>4</v>
      </c>
      <c r="B6" s="63">
        <v>0.96238686106665183</v>
      </c>
      <c r="C6" s="63">
        <v>2.87</v>
      </c>
      <c r="D6" s="63">
        <v>1.3965837270111929</v>
      </c>
      <c r="E6" s="11">
        <f t="shared" si="0"/>
        <v>1.7429901960259482</v>
      </c>
      <c r="H6" s="19">
        <v>0.23148148148</v>
      </c>
      <c r="I6" s="21">
        <v>19</v>
      </c>
      <c r="J6" s="21">
        <v>18.2</v>
      </c>
      <c r="K6" s="21">
        <v>21.4</v>
      </c>
      <c r="L6" s="21">
        <v>21.2</v>
      </c>
      <c r="M6" s="21">
        <v>19.2</v>
      </c>
      <c r="N6" s="21">
        <v>0.74</v>
      </c>
      <c r="O6" s="21">
        <v>18.7</v>
      </c>
      <c r="P6" s="21">
        <v>20.8</v>
      </c>
      <c r="Q6" s="21">
        <v>2.5099999999999998</v>
      </c>
      <c r="R6" s="21">
        <v>20.8</v>
      </c>
      <c r="S6" s="21">
        <v>21.4</v>
      </c>
      <c r="T6" s="23">
        <v>9.0500000000000007</v>
      </c>
      <c r="U6" s="8"/>
      <c r="V6" s="8"/>
      <c r="W6" s="8"/>
      <c r="X6" s="10"/>
      <c r="Y6" s="8"/>
      <c r="Z6" s="8"/>
    </row>
    <row r="7" spans="1:26" x14ac:dyDescent="0.2">
      <c r="A7" s="2" t="s">
        <v>9</v>
      </c>
      <c r="B7" s="63">
        <v>0.84335417953591729</v>
      </c>
      <c r="C7" s="63">
        <v>2.8</v>
      </c>
      <c r="D7" s="63">
        <v>2.0203349900186387</v>
      </c>
      <c r="E7" s="11">
        <f t="shared" si="0"/>
        <v>1.8878963898515186</v>
      </c>
      <c r="H7" s="19">
        <v>7.7160493819999995E-2</v>
      </c>
      <c r="I7" s="21">
        <v>7.89</v>
      </c>
      <c r="J7" s="21">
        <v>7.2</v>
      </c>
      <c r="K7" s="21">
        <v>7.74</v>
      </c>
      <c r="L7" s="21">
        <v>8.2100000000000009</v>
      </c>
      <c r="M7" s="21">
        <v>8.19</v>
      </c>
      <c r="N7" s="20" t="s">
        <v>34</v>
      </c>
      <c r="O7" s="21">
        <v>7.75</v>
      </c>
      <c r="P7" s="21">
        <v>8.2799999999999994</v>
      </c>
      <c r="Q7" s="20" t="s">
        <v>286</v>
      </c>
      <c r="R7" s="21">
        <v>9.16</v>
      </c>
      <c r="S7" s="21">
        <v>9.5500000000000007</v>
      </c>
      <c r="T7" s="23">
        <v>3.92</v>
      </c>
      <c r="U7" s="8"/>
      <c r="V7" s="8"/>
      <c r="W7" s="8"/>
      <c r="X7" s="10"/>
      <c r="Y7" s="8"/>
      <c r="Z7" s="8"/>
    </row>
    <row r="8" spans="1:26" x14ac:dyDescent="0.2">
      <c r="A8" s="2" t="s">
        <v>3</v>
      </c>
      <c r="B8" s="63">
        <v>0.92950217584632977</v>
      </c>
      <c r="C8" s="63">
        <v>5.96</v>
      </c>
      <c r="D8" s="63">
        <v>4.0531094566369825</v>
      </c>
      <c r="E8" s="11">
        <f t="shared" si="0"/>
        <v>3.647537210827771</v>
      </c>
      <c r="H8" s="19">
        <v>2.5720164600000001E-2</v>
      </c>
      <c r="I8" s="20" t="s">
        <v>287</v>
      </c>
      <c r="J8" s="20" t="s">
        <v>64</v>
      </c>
      <c r="K8" s="20" t="s">
        <v>288</v>
      </c>
      <c r="L8" s="20" t="s">
        <v>289</v>
      </c>
      <c r="M8" s="20" t="s">
        <v>290</v>
      </c>
      <c r="N8" s="20" t="s">
        <v>291</v>
      </c>
      <c r="O8" s="20" t="s">
        <v>292</v>
      </c>
      <c r="P8" s="20" t="s">
        <v>293</v>
      </c>
      <c r="Q8" s="20" t="s">
        <v>294</v>
      </c>
      <c r="R8" s="20" t="s">
        <v>295</v>
      </c>
      <c r="S8" s="20" t="s">
        <v>296</v>
      </c>
      <c r="T8" s="22" t="s">
        <v>95</v>
      </c>
      <c r="U8" s="8"/>
      <c r="V8" s="10"/>
      <c r="W8" s="8"/>
      <c r="X8" s="10"/>
      <c r="Y8" s="10"/>
      <c r="Z8" s="10"/>
    </row>
    <row r="9" spans="1:26" x14ac:dyDescent="0.2">
      <c r="A9" s="2" t="s">
        <v>7</v>
      </c>
      <c r="B9" s="63">
        <v>1.0250236841549576</v>
      </c>
      <c r="C9" s="63">
        <v>2.5</v>
      </c>
      <c r="D9" s="63">
        <v>2.172927344337622</v>
      </c>
      <c r="E9" s="11">
        <f t="shared" si="0"/>
        <v>1.8993170094975265</v>
      </c>
      <c r="H9" s="19">
        <v>8.5733882000000004E-3</v>
      </c>
      <c r="I9" s="20" t="s">
        <v>297</v>
      </c>
      <c r="J9" s="20" t="s">
        <v>298</v>
      </c>
      <c r="K9" s="20" t="s">
        <v>102</v>
      </c>
      <c r="L9" s="20" t="s">
        <v>299</v>
      </c>
      <c r="M9" s="20" t="s">
        <v>300</v>
      </c>
      <c r="N9" s="20" t="s">
        <v>49</v>
      </c>
      <c r="O9" s="20" t="s">
        <v>301</v>
      </c>
      <c r="P9" s="20" t="s">
        <v>302</v>
      </c>
      <c r="Q9" s="20" t="s">
        <v>303</v>
      </c>
      <c r="R9" s="20" t="s">
        <v>304</v>
      </c>
      <c r="S9" s="20" t="s">
        <v>305</v>
      </c>
      <c r="T9" s="22" t="s">
        <v>306</v>
      </c>
      <c r="U9" s="8"/>
      <c r="V9" s="10"/>
      <c r="W9" s="10"/>
      <c r="X9" s="10"/>
      <c r="Y9" s="10"/>
      <c r="Z9" s="10"/>
    </row>
    <row r="10" spans="1:26" x14ac:dyDescent="0.2">
      <c r="A10" s="2" t="s">
        <v>10</v>
      </c>
      <c r="B10" s="63">
        <v>0.79713109149634997</v>
      </c>
      <c r="C10" s="63">
        <v>2.41</v>
      </c>
      <c r="D10" s="63">
        <v>1.5548270342178836</v>
      </c>
      <c r="E10" s="11">
        <f t="shared" si="0"/>
        <v>1.5873193752380779</v>
      </c>
      <c r="H10" s="19">
        <v>2.8577960599999999E-3</v>
      </c>
      <c r="I10" s="20" t="s">
        <v>307</v>
      </c>
      <c r="J10" s="20" t="s">
        <v>103</v>
      </c>
      <c r="K10" s="20" t="s">
        <v>308</v>
      </c>
      <c r="L10" s="20" t="s">
        <v>309</v>
      </c>
      <c r="M10" s="20" t="s">
        <v>310</v>
      </c>
      <c r="N10" s="20" t="s">
        <v>39</v>
      </c>
      <c r="O10" s="20" t="s">
        <v>311</v>
      </c>
      <c r="P10" s="20" t="s">
        <v>312</v>
      </c>
      <c r="Q10" s="20" t="s">
        <v>313</v>
      </c>
      <c r="R10" s="20" t="s">
        <v>314</v>
      </c>
      <c r="S10" s="20" t="s">
        <v>108</v>
      </c>
      <c r="T10" s="22" t="s">
        <v>315</v>
      </c>
      <c r="U10" s="10"/>
      <c r="V10" s="10"/>
      <c r="W10" s="10"/>
      <c r="X10" s="10"/>
      <c r="Y10" s="10"/>
      <c r="Z10" s="10"/>
    </row>
    <row r="11" spans="1:26" x14ac:dyDescent="0.2">
      <c r="A11" s="2" t="s">
        <v>6</v>
      </c>
      <c r="B11" s="63">
        <v>0.91126920711384496</v>
      </c>
      <c r="C11" s="63">
        <v>3.13</v>
      </c>
      <c r="D11" s="63">
        <v>2.3093941107288898</v>
      </c>
      <c r="E11" s="11">
        <f t="shared" si="0"/>
        <v>2.1168877726142448</v>
      </c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</row>
    <row r="12" spans="1:26" x14ac:dyDescent="0.2">
      <c r="A12" s="2" t="s">
        <v>11</v>
      </c>
      <c r="B12" s="63">
        <v>2.4953904202941217</v>
      </c>
      <c r="C12" s="63">
        <v>5.4</v>
      </c>
      <c r="D12" s="63">
        <v>2.508332626806717</v>
      </c>
      <c r="E12" s="11">
        <f t="shared" si="0"/>
        <v>3.4679076823669468</v>
      </c>
      <c r="H12" s="27" t="s">
        <v>50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</row>
    <row r="13" spans="1:26" x14ac:dyDescent="0.2">
      <c r="A13" s="2" t="s">
        <v>12</v>
      </c>
      <c r="B13" s="63">
        <v>0.97537053367505222</v>
      </c>
      <c r="C13" s="63">
        <v>3.67</v>
      </c>
      <c r="D13" s="63">
        <v>1.5800118164849959</v>
      </c>
      <c r="E13" s="11">
        <f t="shared" si="0"/>
        <v>2.0751274500533494</v>
      </c>
      <c r="H13" s="16" t="s">
        <v>18</v>
      </c>
      <c r="I13" s="17" t="s">
        <v>19</v>
      </c>
      <c r="J13" s="17" t="s">
        <v>20</v>
      </c>
      <c r="K13" s="17" t="s">
        <v>21</v>
      </c>
      <c r="L13" s="17" t="s">
        <v>3</v>
      </c>
      <c r="M13" s="17" t="s">
        <v>4</v>
      </c>
      <c r="N13" s="17" t="s">
        <v>5</v>
      </c>
      <c r="O13" s="17" t="s">
        <v>7</v>
      </c>
      <c r="P13" s="17" t="s">
        <v>6</v>
      </c>
      <c r="Q13" s="17" t="s">
        <v>8</v>
      </c>
      <c r="R13" s="17" t="s">
        <v>9</v>
      </c>
      <c r="S13" s="17" t="s">
        <v>10</v>
      </c>
      <c r="T13" s="18" t="s">
        <v>11</v>
      </c>
      <c r="U13" s="9"/>
      <c r="V13" s="9"/>
      <c r="W13" s="9"/>
      <c r="X13" s="9"/>
      <c r="Y13" s="9"/>
      <c r="Z13" s="9"/>
    </row>
    <row r="14" spans="1:26" x14ac:dyDescent="0.2">
      <c r="H14" s="19">
        <v>0.79588001734407499</v>
      </c>
      <c r="I14" s="21"/>
      <c r="J14" s="21"/>
      <c r="K14" s="21"/>
      <c r="L14" s="21"/>
      <c r="M14" s="21"/>
      <c r="N14" s="21">
        <v>1.1492191126553799</v>
      </c>
      <c r="O14" s="21"/>
      <c r="P14" s="21"/>
      <c r="Q14" s="21">
        <v>1.6232492903978999</v>
      </c>
      <c r="R14" s="21"/>
      <c r="S14" s="21"/>
      <c r="T14" s="23"/>
      <c r="U14" s="8"/>
      <c r="V14" s="8"/>
      <c r="W14" s="8"/>
      <c r="X14" s="8"/>
      <c r="Y14" s="8"/>
      <c r="Z14" s="8"/>
    </row>
    <row r="15" spans="1:26" x14ac:dyDescent="0.2">
      <c r="H15" s="19">
        <v>0.31875876262371799</v>
      </c>
      <c r="I15" s="21"/>
      <c r="J15" s="21"/>
      <c r="K15" s="21"/>
      <c r="L15" s="21"/>
      <c r="M15" s="21"/>
      <c r="N15" s="21">
        <v>0.58206336291170901</v>
      </c>
      <c r="O15" s="21"/>
      <c r="P15" s="21"/>
      <c r="Q15" s="21">
        <v>1.25527250510331</v>
      </c>
      <c r="R15" s="21"/>
      <c r="S15" s="21"/>
      <c r="T15" s="23"/>
      <c r="U15" s="8"/>
      <c r="V15" s="8"/>
      <c r="W15" s="8"/>
      <c r="X15" s="8"/>
      <c r="Y15" s="8"/>
      <c r="Z15" s="8"/>
    </row>
    <row r="16" spans="1:26" x14ac:dyDescent="0.2">
      <c r="A16" s="5"/>
      <c r="B16" s="5"/>
      <c r="C16" s="5"/>
      <c r="D16" s="5"/>
      <c r="E16" s="7"/>
      <c r="H16" s="19">
        <v>-0.158362492098029</v>
      </c>
      <c r="I16" s="21">
        <v>1.62013605497376</v>
      </c>
      <c r="J16" s="21">
        <v>1.6394864892685901</v>
      </c>
      <c r="K16" s="21">
        <v>1.6766936096248699</v>
      </c>
      <c r="L16" s="21">
        <v>1.6766936096248699</v>
      </c>
      <c r="M16" s="21">
        <v>1.6242820958356701</v>
      </c>
      <c r="N16" s="21">
        <v>0.27415784926367998</v>
      </c>
      <c r="O16" s="21">
        <v>1.6232492903978999</v>
      </c>
      <c r="P16" s="21">
        <v>1.59769518592551</v>
      </c>
      <c r="Q16" s="21">
        <v>0.87215627274829299</v>
      </c>
      <c r="R16" s="21">
        <v>1.68841982200271</v>
      </c>
      <c r="S16" s="21">
        <v>1.68574173860226</v>
      </c>
      <c r="T16" s="23">
        <v>1.34044411484012</v>
      </c>
      <c r="U16" s="8"/>
      <c r="V16" s="8"/>
      <c r="W16" s="8"/>
      <c r="X16" s="8"/>
      <c r="Y16" s="8"/>
      <c r="Z16" s="8"/>
    </row>
    <row r="17" spans="2:26" x14ac:dyDescent="0.2">
      <c r="B17" s="63"/>
      <c r="C17" s="63"/>
      <c r="D17" s="63"/>
      <c r="E17" s="11"/>
      <c r="H17" s="19">
        <v>-0.63548374681769204</v>
      </c>
      <c r="I17" s="21">
        <v>1.27875360095283</v>
      </c>
      <c r="J17" s="21">
        <v>1.26007138798507</v>
      </c>
      <c r="K17" s="21">
        <v>1.3304137733491901</v>
      </c>
      <c r="L17" s="21">
        <v>1.3263358609287501</v>
      </c>
      <c r="M17" s="21">
        <v>1.2833012287035499</v>
      </c>
      <c r="N17" s="21">
        <v>-0.13076828026902401</v>
      </c>
      <c r="O17" s="21">
        <v>1.2718416065364999</v>
      </c>
      <c r="P17" s="21">
        <v>1.31806333496276</v>
      </c>
      <c r="Q17" s="21">
        <v>0.39967372148103802</v>
      </c>
      <c r="R17" s="21">
        <v>1.31806333496276</v>
      </c>
      <c r="S17" s="21">
        <v>1.3304137733491901</v>
      </c>
      <c r="T17" s="23">
        <v>0.95664857920520296</v>
      </c>
      <c r="U17" s="8"/>
      <c r="V17" s="8"/>
      <c r="W17" s="8"/>
      <c r="X17" s="8"/>
      <c r="Y17" s="8"/>
      <c r="Z17" s="8"/>
    </row>
    <row r="18" spans="2:26" x14ac:dyDescent="0.2">
      <c r="B18" s="63"/>
      <c r="C18" s="63"/>
      <c r="D18" s="63"/>
      <c r="E18" s="11"/>
      <c r="H18" s="19">
        <v>-1.1126050015748801</v>
      </c>
      <c r="I18" s="21">
        <v>0.89707700320941997</v>
      </c>
      <c r="J18" s="21">
        <v>0.85733249643126896</v>
      </c>
      <c r="K18" s="21">
        <v>0.88874096068289299</v>
      </c>
      <c r="L18" s="21">
        <v>0.91434315711944103</v>
      </c>
      <c r="M18" s="21">
        <v>0.91328390176041796</v>
      </c>
      <c r="N18" s="21"/>
      <c r="O18" s="21">
        <v>0.88930170250631002</v>
      </c>
      <c r="P18" s="21">
        <v>0.91803033678488</v>
      </c>
      <c r="Q18" s="21"/>
      <c r="R18" s="21">
        <v>0.96189547366785</v>
      </c>
      <c r="S18" s="21">
        <v>0.98000337158374595</v>
      </c>
      <c r="T18" s="23">
        <v>0.59328606702045705</v>
      </c>
      <c r="U18" s="8"/>
      <c r="V18" s="8"/>
      <c r="W18" s="8"/>
      <c r="X18" s="8"/>
      <c r="Y18" s="8"/>
      <c r="Z18" s="8"/>
    </row>
    <row r="19" spans="2:26" x14ac:dyDescent="0.2">
      <c r="B19" s="63"/>
      <c r="C19" s="63"/>
      <c r="D19" s="63"/>
      <c r="E19" s="11"/>
      <c r="H19" s="19">
        <v>-1.58972625640711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8"/>
      <c r="V19" s="8"/>
      <c r="W19" s="8"/>
      <c r="X19" s="8"/>
      <c r="Y19" s="8"/>
      <c r="Z19" s="8"/>
    </row>
    <row r="20" spans="2:26" x14ac:dyDescent="0.2">
      <c r="B20" s="63"/>
      <c r="C20" s="63"/>
      <c r="D20" s="63"/>
      <c r="E20" s="11"/>
      <c r="H20" s="19">
        <v>-2.0668475111267699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  <c r="U20" s="8"/>
      <c r="V20" s="8"/>
      <c r="W20" s="8"/>
      <c r="X20" s="8"/>
      <c r="Y20" s="8"/>
      <c r="Z20" s="8"/>
    </row>
    <row r="21" spans="2:26" x14ac:dyDescent="0.2">
      <c r="B21" s="63"/>
      <c r="C21" s="63"/>
      <c r="D21" s="63"/>
      <c r="E21" s="11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</row>
    <row r="22" spans="2:26" x14ac:dyDescent="0.2">
      <c r="B22" s="63"/>
      <c r="C22" s="63"/>
      <c r="D22" s="63"/>
      <c r="E22" s="11"/>
      <c r="H22" s="27" t="s">
        <v>51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</row>
    <row r="23" spans="2:26" x14ac:dyDescent="0.2">
      <c r="B23" s="63"/>
      <c r="C23" s="63"/>
      <c r="D23" s="63"/>
      <c r="E23" s="11"/>
      <c r="H23" s="16"/>
      <c r="I23" s="17" t="s">
        <v>19</v>
      </c>
      <c r="J23" s="17" t="s">
        <v>20</v>
      </c>
      <c r="K23" s="17" t="s">
        <v>21</v>
      </c>
      <c r="L23" s="17" t="s">
        <v>3</v>
      </c>
      <c r="M23" s="17" t="s">
        <v>4</v>
      </c>
      <c r="N23" s="17" t="s">
        <v>5</v>
      </c>
      <c r="O23" s="17" t="s">
        <v>7</v>
      </c>
      <c r="P23" s="17" t="s">
        <v>6</v>
      </c>
      <c r="Q23" s="17" t="s">
        <v>8</v>
      </c>
      <c r="R23" s="17" t="s">
        <v>9</v>
      </c>
      <c r="S23" s="17" t="s">
        <v>10</v>
      </c>
      <c r="T23" s="18" t="s">
        <v>11</v>
      </c>
      <c r="U23" s="9"/>
      <c r="V23" s="9"/>
      <c r="W23" s="9"/>
      <c r="X23" s="9"/>
      <c r="Y23" s="9"/>
      <c r="Z23" s="9"/>
    </row>
    <row r="24" spans="2:26" x14ac:dyDescent="0.2">
      <c r="B24" s="63"/>
      <c r="C24" s="63"/>
      <c r="D24" s="63"/>
      <c r="E24" s="11"/>
      <c r="H24" s="28" t="s">
        <v>52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  <c r="U24" s="8"/>
      <c r="V24" s="8"/>
      <c r="W24" s="8"/>
      <c r="X24" s="8"/>
      <c r="Y24" s="8"/>
      <c r="Z24" s="8"/>
    </row>
    <row r="25" spans="2:26" x14ac:dyDescent="0.2">
      <c r="B25" s="63"/>
      <c r="C25" s="63"/>
      <c r="D25" s="63"/>
      <c r="E25" s="11"/>
      <c r="H25" s="28" t="s">
        <v>53</v>
      </c>
      <c r="I25" s="21">
        <v>0.75770000000000004</v>
      </c>
      <c r="J25" s="21">
        <v>0.81969999999999998</v>
      </c>
      <c r="K25" s="21">
        <v>0.82569999999999999</v>
      </c>
      <c r="L25" s="21">
        <v>0.79890000000000005</v>
      </c>
      <c r="M25" s="21">
        <v>0.74509999999999998</v>
      </c>
      <c r="N25" s="21">
        <v>0.86939999999999995</v>
      </c>
      <c r="O25" s="21">
        <v>0.76910000000000001</v>
      </c>
      <c r="P25" s="21">
        <v>0.71230000000000004</v>
      </c>
      <c r="Q25" s="21">
        <v>0.84960000000000002</v>
      </c>
      <c r="R25" s="21">
        <v>0.76139999999999997</v>
      </c>
      <c r="S25" s="21">
        <v>0.73960000000000004</v>
      </c>
      <c r="T25" s="23">
        <v>0.78300000000000003</v>
      </c>
      <c r="U25" s="8"/>
      <c r="V25" s="8"/>
      <c r="W25" s="8"/>
      <c r="X25" s="8"/>
      <c r="Y25" s="8"/>
      <c r="Z25" s="8"/>
    </row>
    <row r="26" spans="2:26" x14ac:dyDescent="0.2">
      <c r="B26" s="63"/>
      <c r="C26" s="63"/>
      <c r="D26" s="63"/>
      <c r="E26" s="11"/>
      <c r="H26" s="28" t="s">
        <v>54</v>
      </c>
      <c r="I26" s="21">
        <v>1.7470000000000001</v>
      </c>
      <c r="J26" s="21">
        <v>1.7729999999999999</v>
      </c>
      <c r="K26" s="21">
        <v>1.823</v>
      </c>
      <c r="L26" s="21">
        <v>1.8129999999999999</v>
      </c>
      <c r="M26" s="21">
        <v>1.7470000000000001</v>
      </c>
      <c r="N26" s="21">
        <v>0.39889999999999998</v>
      </c>
      <c r="O26" s="21">
        <v>1.75</v>
      </c>
      <c r="P26" s="21">
        <v>1.7310000000000001</v>
      </c>
      <c r="Q26" s="21">
        <v>0.96940000000000004</v>
      </c>
      <c r="R26" s="21">
        <v>1.8069999999999999</v>
      </c>
      <c r="S26" s="21">
        <v>1.802</v>
      </c>
      <c r="T26" s="23">
        <v>1.4610000000000001</v>
      </c>
      <c r="U26" s="8"/>
      <c r="V26" s="8"/>
      <c r="W26" s="8"/>
      <c r="X26" s="8"/>
      <c r="Y26" s="8"/>
      <c r="Z26" s="8"/>
    </row>
    <row r="27" spans="2:26" x14ac:dyDescent="0.2">
      <c r="B27" s="63"/>
      <c r="C27" s="63"/>
      <c r="D27" s="63"/>
      <c r="E27" s="11"/>
      <c r="H27" s="28" t="s">
        <v>55</v>
      </c>
      <c r="I27" s="29">
        <f>(1-I26)/I25</f>
        <v>-0.98587831595618325</v>
      </c>
      <c r="J27" s="29">
        <f t="shared" ref="J27:T27" si="1">(1-J26)/J25</f>
        <v>-0.94302793705014021</v>
      </c>
      <c r="K27" s="29">
        <f t="shared" si="1"/>
        <v>-0.99673004723265102</v>
      </c>
      <c r="L27" s="29">
        <f t="shared" si="1"/>
        <v>-1.0176492677431468</v>
      </c>
      <c r="M27" s="29">
        <f t="shared" si="1"/>
        <v>-1.0025499932894915</v>
      </c>
      <c r="N27" s="29">
        <f t="shared" si="1"/>
        <v>0.69139636530940884</v>
      </c>
      <c r="O27" s="29">
        <f t="shared" si="1"/>
        <v>-0.975165778182291</v>
      </c>
      <c r="P27" s="29">
        <f t="shared" si="1"/>
        <v>-1.0262529832935561</v>
      </c>
      <c r="Q27" s="29">
        <f t="shared" si="1"/>
        <v>3.6016949152542325E-2</v>
      </c>
      <c r="R27" s="29">
        <f t="shared" si="1"/>
        <v>-1.0598896769109534</v>
      </c>
      <c r="S27" s="29">
        <f t="shared" si="1"/>
        <v>-1.0843699296917253</v>
      </c>
      <c r="T27" s="30">
        <f t="shared" si="1"/>
        <v>-0.58876117496807157</v>
      </c>
    </row>
    <row r="28" spans="2:26" x14ac:dyDescent="0.2">
      <c r="H28" s="28" t="s">
        <v>56</v>
      </c>
      <c r="I28" s="31">
        <f>10^I27</f>
        <v>0.10330508135174686</v>
      </c>
      <c r="J28" s="31">
        <f t="shared" ref="J28:T28" si="2">10^J27</f>
        <v>0.114017644057599</v>
      </c>
      <c r="K28" s="31">
        <f t="shared" si="2"/>
        <v>0.1007557761286329</v>
      </c>
      <c r="L28" s="31">
        <f t="shared" si="2"/>
        <v>9.6017574764925867E-2</v>
      </c>
      <c r="M28" s="31">
        <f t="shared" si="2"/>
        <v>9.9414562748185137E-2</v>
      </c>
      <c r="N28" s="31">
        <f t="shared" si="2"/>
        <v>4.9135611503196426</v>
      </c>
      <c r="O28" s="31">
        <f t="shared" si="2"/>
        <v>0.10588494657320713</v>
      </c>
      <c r="P28" s="31">
        <f t="shared" si="2"/>
        <v>9.4134109094860183E-2</v>
      </c>
      <c r="Q28" s="31">
        <f t="shared" si="2"/>
        <v>1.0864680242316549</v>
      </c>
      <c r="R28" s="31">
        <f t="shared" si="2"/>
        <v>8.7118486746060264E-2</v>
      </c>
      <c r="S28" s="31">
        <f t="shared" si="2"/>
        <v>8.2343641751572952E-2</v>
      </c>
      <c r="T28" s="32">
        <f t="shared" si="2"/>
        <v>0.2577738304163828</v>
      </c>
    </row>
    <row r="29" spans="2:26" x14ac:dyDescent="0.2">
      <c r="B29" s="11"/>
      <c r="C29" s="11"/>
      <c r="D29" s="11"/>
      <c r="H29" s="33" t="s">
        <v>57</v>
      </c>
      <c r="I29" s="34">
        <f>I28/0.1033</f>
        <v>1.000049190239563</v>
      </c>
      <c r="J29" s="34">
        <f t="shared" ref="J29:T29" si="3">J28/0.1033</f>
        <v>1.1037526046234172</v>
      </c>
      <c r="K29" s="34">
        <f t="shared" si="3"/>
        <v>0.97537053367505222</v>
      </c>
      <c r="L29" s="34">
        <f t="shared" si="3"/>
        <v>0.92950217584632977</v>
      </c>
      <c r="M29" s="34">
        <f t="shared" si="3"/>
        <v>0.96238686106665183</v>
      </c>
      <c r="N29" s="34">
        <f t="shared" si="3"/>
        <v>47.565935627489282</v>
      </c>
      <c r="O29" s="34">
        <f t="shared" si="3"/>
        <v>1.0250236841549576</v>
      </c>
      <c r="P29" s="34">
        <f t="shared" si="3"/>
        <v>0.91126920711384496</v>
      </c>
      <c r="Q29" s="34">
        <f t="shared" si="3"/>
        <v>10.517599460132187</v>
      </c>
      <c r="R29" s="34">
        <f t="shared" si="3"/>
        <v>0.84335417953591729</v>
      </c>
      <c r="S29" s="34">
        <f t="shared" si="3"/>
        <v>0.79713109149634997</v>
      </c>
      <c r="T29" s="35">
        <f t="shared" si="3"/>
        <v>2.4953904202941217</v>
      </c>
    </row>
    <row r="30" spans="2:26" x14ac:dyDescent="0.2">
      <c r="B30" s="11"/>
      <c r="C30" s="11"/>
      <c r="D30" s="11"/>
    </row>
    <row r="31" spans="2:26" x14ac:dyDescent="0.2">
      <c r="B31" s="11"/>
      <c r="C31" s="11"/>
      <c r="D31" s="11"/>
    </row>
    <row r="32" spans="2:26" x14ac:dyDescent="0.2">
      <c r="B32" s="11"/>
      <c r="C32" s="11"/>
      <c r="D32" s="11"/>
      <c r="G32" s="60">
        <v>43852</v>
      </c>
      <c r="H32" s="13" t="s">
        <v>17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</row>
    <row r="33" spans="2:26" x14ac:dyDescent="0.2">
      <c r="B33" s="11"/>
      <c r="C33" s="11"/>
      <c r="D33" s="11"/>
      <c r="H33" s="16" t="s">
        <v>18</v>
      </c>
      <c r="I33" s="17" t="s">
        <v>19</v>
      </c>
      <c r="J33" s="17" t="s">
        <v>20</v>
      </c>
      <c r="K33" s="17" t="s">
        <v>21</v>
      </c>
      <c r="L33" s="17" t="s">
        <v>3</v>
      </c>
      <c r="M33" s="17" t="s">
        <v>4</v>
      </c>
      <c r="N33" s="17" t="s">
        <v>5</v>
      </c>
      <c r="O33" s="17" t="s">
        <v>7</v>
      </c>
      <c r="P33" s="17" t="s">
        <v>6</v>
      </c>
      <c r="Q33" s="17" t="s">
        <v>8</v>
      </c>
      <c r="R33" s="17" t="s">
        <v>9</v>
      </c>
      <c r="S33" s="17" t="s">
        <v>10</v>
      </c>
      <c r="T33" s="18" t="s">
        <v>11</v>
      </c>
      <c r="U33" s="9"/>
      <c r="V33" s="9"/>
      <c r="W33" s="9"/>
      <c r="X33" s="9"/>
      <c r="Y33" s="9"/>
      <c r="Z33" s="9"/>
    </row>
    <row r="34" spans="2:26" x14ac:dyDescent="0.2">
      <c r="B34" s="11"/>
      <c r="C34" s="11"/>
      <c r="D34" s="11"/>
      <c r="H34" s="19">
        <v>4.1666699999999999</v>
      </c>
      <c r="I34" s="20" t="s">
        <v>316</v>
      </c>
      <c r="J34" s="20" t="s">
        <v>317</v>
      </c>
      <c r="K34" s="20" t="s">
        <v>318</v>
      </c>
      <c r="L34" s="21">
        <v>48.6</v>
      </c>
      <c r="M34" s="20" t="s">
        <v>319</v>
      </c>
      <c r="N34" s="21">
        <v>5.0199999999999996</v>
      </c>
      <c r="O34" s="20" t="s">
        <v>320</v>
      </c>
      <c r="P34" s="20" t="s">
        <v>245</v>
      </c>
      <c r="Q34" s="21">
        <v>11.9</v>
      </c>
      <c r="R34" s="20" t="s">
        <v>131</v>
      </c>
      <c r="S34" s="20" t="s">
        <v>164</v>
      </c>
      <c r="T34" s="22" t="s">
        <v>321</v>
      </c>
      <c r="U34" s="10"/>
      <c r="V34" s="8"/>
      <c r="W34" s="10"/>
      <c r="X34" s="8"/>
      <c r="Y34" s="8"/>
      <c r="Z34" s="10"/>
    </row>
    <row r="35" spans="2:26" x14ac:dyDescent="0.2">
      <c r="B35" s="11"/>
      <c r="C35" s="11"/>
      <c r="D35" s="11"/>
      <c r="H35" s="19">
        <v>2.7777799999999999</v>
      </c>
      <c r="I35" s="20" t="s">
        <v>190</v>
      </c>
      <c r="J35" s="20" t="s">
        <v>322</v>
      </c>
      <c r="K35" s="20" t="s">
        <v>323</v>
      </c>
      <c r="L35" s="21">
        <v>35.1</v>
      </c>
      <c r="M35" s="20" t="s">
        <v>260</v>
      </c>
      <c r="N35" s="21">
        <v>3.22</v>
      </c>
      <c r="O35" s="20" t="s">
        <v>324</v>
      </c>
      <c r="P35" s="20" t="s">
        <v>208</v>
      </c>
      <c r="Q35" s="21">
        <v>9.2200000000000006</v>
      </c>
      <c r="R35" s="20" t="s">
        <v>325</v>
      </c>
      <c r="S35" s="20" t="s">
        <v>264</v>
      </c>
      <c r="T35" s="23">
        <v>37.4</v>
      </c>
      <c r="U35" s="10"/>
      <c r="V35" s="8"/>
      <c r="W35" s="10"/>
      <c r="X35" s="8"/>
      <c r="Y35" s="8"/>
      <c r="Z35" s="10"/>
    </row>
    <row r="36" spans="2:26" x14ac:dyDescent="0.2">
      <c r="B36" s="11"/>
      <c r="C36" s="11"/>
      <c r="D36" s="11"/>
      <c r="H36" s="19">
        <v>1.85185</v>
      </c>
      <c r="I36" s="20" t="s">
        <v>326</v>
      </c>
      <c r="J36" s="21">
        <v>47</v>
      </c>
      <c r="K36" s="21">
        <v>39.9</v>
      </c>
      <c r="L36" s="21">
        <v>24.3</v>
      </c>
      <c r="M36" s="21">
        <v>43.5</v>
      </c>
      <c r="N36" s="21">
        <v>1.97</v>
      </c>
      <c r="O36" s="20" t="s">
        <v>327</v>
      </c>
      <c r="P36" s="21">
        <v>43.2</v>
      </c>
      <c r="Q36" s="21">
        <v>6.68</v>
      </c>
      <c r="R36" s="20" t="s">
        <v>233</v>
      </c>
      <c r="S36" s="20" t="s">
        <v>328</v>
      </c>
      <c r="T36" s="23">
        <v>18.2</v>
      </c>
      <c r="U36" s="10"/>
      <c r="V36" s="8"/>
      <c r="W36" s="10"/>
      <c r="X36" s="8"/>
      <c r="Y36" s="8"/>
      <c r="Z36" s="10"/>
    </row>
    <row r="37" spans="2:26" x14ac:dyDescent="0.2">
      <c r="B37" s="11"/>
      <c r="C37" s="11"/>
      <c r="D37" s="11"/>
      <c r="H37" s="19">
        <v>1.2345699999999999</v>
      </c>
      <c r="I37" s="21">
        <v>41.8</v>
      </c>
      <c r="J37" s="21">
        <v>33.799999999999997</v>
      </c>
      <c r="K37" s="21">
        <v>27.5</v>
      </c>
      <c r="L37" s="21">
        <v>17.600000000000001</v>
      </c>
      <c r="M37" s="21">
        <v>30.3</v>
      </c>
      <c r="N37" s="21">
        <v>0.5</v>
      </c>
      <c r="O37" s="21">
        <v>33</v>
      </c>
      <c r="P37" s="21">
        <v>28.3</v>
      </c>
      <c r="Q37" s="21">
        <v>5.25</v>
      </c>
      <c r="R37" s="21">
        <v>39.1</v>
      </c>
      <c r="S37" s="21">
        <v>34</v>
      </c>
      <c r="T37" s="23">
        <v>20.8</v>
      </c>
      <c r="U37" s="8"/>
      <c r="V37" s="8"/>
      <c r="W37" s="10"/>
      <c r="X37" s="8"/>
      <c r="Y37" s="10"/>
      <c r="Z37" s="10"/>
    </row>
    <row r="38" spans="2:26" x14ac:dyDescent="0.2">
      <c r="B38" s="11"/>
      <c r="C38" s="11"/>
      <c r="D38" s="11"/>
      <c r="H38" s="19">
        <v>0.82304999999999995</v>
      </c>
      <c r="I38" s="21">
        <v>30.4</v>
      </c>
      <c r="J38" s="21">
        <v>23.3</v>
      </c>
      <c r="K38" s="21">
        <v>19.2</v>
      </c>
      <c r="L38" s="21">
        <v>13.1</v>
      </c>
      <c r="M38" s="21">
        <v>24.1</v>
      </c>
      <c r="N38" s="20" t="s">
        <v>329</v>
      </c>
      <c r="O38" s="21">
        <v>25.1</v>
      </c>
      <c r="P38" s="21">
        <v>21.3</v>
      </c>
      <c r="Q38" s="21">
        <v>4.8</v>
      </c>
      <c r="R38" s="21">
        <v>26.5</v>
      </c>
      <c r="S38" s="21">
        <v>24.8</v>
      </c>
      <c r="T38" s="23">
        <v>14.8</v>
      </c>
      <c r="U38" s="8"/>
      <c r="V38" s="8"/>
      <c r="W38" s="8"/>
      <c r="X38" s="8"/>
      <c r="Y38" s="10"/>
      <c r="Z38" s="8"/>
    </row>
    <row r="39" spans="2:26" x14ac:dyDescent="0.2">
      <c r="B39" s="11"/>
      <c r="C39" s="11"/>
      <c r="D39" s="11"/>
      <c r="H39" s="19">
        <v>0.54869999999999997</v>
      </c>
      <c r="I39" s="21">
        <v>26.3</v>
      </c>
      <c r="J39" s="21">
        <v>17.7</v>
      </c>
      <c r="K39" s="21">
        <v>13.7</v>
      </c>
      <c r="L39" s="21">
        <v>7.9</v>
      </c>
      <c r="M39" s="21">
        <v>16.399999999999999</v>
      </c>
      <c r="N39" s="20" t="s">
        <v>303</v>
      </c>
      <c r="O39" s="21">
        <v>21.7</v>
      </c>
      <c r="P39" s="21">
        <v>14.4</v>
      </c>
      <c r="Q39" s="21">
        <v>1.98</v>
      </c>
      <c r="R39" s="21">
        <v>17.5</v>
      </c>
      <c r="S39" s="20" t="s">
        <v>22</v>
      </c>
      <c r="T39" s="23">
        <v>8.7200000000000006</v>
      </c>
      <c r="U39" s="8"/>
      <c r="V39" s="10"/>
      <c r="W39" s="8"/>
      <c r="X39" s="10"/>
      <c r="Y39" s="10"/>
      <c r="Z39" s="8"/>
    </row>
    <row r="40" spans="2:26" x14ac:dyDescent="0.2">
      <c r="B40" s="11"/>
      <c r="C40" s="11"/>
      <c r="D40" s="11"/>
      <c r="H40" s="19">
        <v>0.36580000000000001</v>
      </c>
      <c r="I40" s="21">
        <v>20.2</v>
      </c>
      <c r="J40" s="21">
        <v>13.1</v>
      </c>
      <c r="K40" s="21">
        <v>9.25</v>
      </c>
      <c r="L40" s="21">
        <v>6.1</v>
      </c>
      <c r="M40" s="21">
        <v>10.4</v>
      </c>
      <c r="N40" s="20" t="s">
        <v>43</v>
      </c>
      <c r="O40" s="21">
        <v>11.4</v>
      </c>
      <c r="P40" s="21">
        <v>11.2</v>
      </c>
      <c r="Q40" s="20" t="s">
        <v>330</v>
      </c>
      <c r="R40" s="21">
        <v>12.2</v>
      </c>
      <c r="S40" s="21">
        <v>13.1</v>
      </c>
      <c r="T40" s="22" t="s">
        <v>331</v>
      </c>
      <c r="U40" s="8"/>
      <c r="V40" s="10"/>
      <c r="W40" s="8"/>
      <c r="X40" s="10"/>
      <c r="Y40" s="10"/>
      <c r="Z40" s="8"/>
    </row>
    <row r="41" spans="2:26" x14ac:dyDescent="0.2">
      <c r="B41" s="11"/>
      <c r="C41" s="11"/>
      <c r="D41" s="11"/>
      <c r="H41" s="19">
        <v>0.24387</v>
      </c>
      <c r="I41" s="20" t="s">
        <v>22</v>
      </c>
      <c r="J41" s="21">
        <v>9.82</v>
      </c>
      <c r="K41" s="20" t="s">
        <v>332</v>
      </c>
      <c r="L41" s="21">
        <v>4.68</v>
      </c>
      <c r="M41" s="21">
        <v>8.64</v>
      </c>
      <c r="N41" s="20" t="s">
        <v>333</v>
      </c>
      <c r="O41" s="20" t="s">
        <v>108</v>
      </c>
      <c r="P41" s="21">
        <v>7.65</v>
      </c>
      <c r="Q41" s="20" t="s">
        <v>334</v>
      </c>
      <c r="R41" s="20" t="s">
        <v>22</v>
      </c>
      <c r="S41" s="20" t="s">
        <v>335</v>
      </c>
      <c r="T41" s="22" t="s">
        <v>336</v>
      </c>
      <c r="U41" s="8"/>
      <c r="V41" s="10"/>
      <c r="W41" s="8"/>
      <c r="X41" s="10"/>
      <c r="Y41" s="10"/>
      <c r="Z41" s="8"/>
    </row>
    <row r="42" spans="2:26" x14ac:dyDescent="0.2"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</row>
    <row r="43" spans="2:26" x14ac:dyDescent="0.2">
      <c r="H43" s="27" t="s">
        <v>50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</row>
    <row r="44" spans="2:26" x14ac:dyDescent="0.2">
      <c r="H44" s="16" t="s">
        <v>18</v>
      </c>
      <c r="I44" s="17" t="s">
        <v>19</v>
      </c>
      <c r="J44" s="17" t="s">
        <v>20</v>
      </c>
      <c r="K44" s="17" t="s">
        <v>21</v>
      </c>
      <c r="L44" s="17" t="s">
        <v>3</v>
      </c>
      <c r="M44" s="17" t="s">
        <v>4</v>
      </c>
      <c r="N44" s="17" t="s">
        <v>5</v>
      </c>
      <c r="O44" s="17" t="s">
        <v>7</v>
      </c>
      <c r="P44" s="17" t="s">
        <v>6</v>
      </c>
      <c r="Q44" s="17" t="s">
        <v>8</v>
      </c>
      <c r="R44" s="17" t="s">
        <v>9</v>
      </c>
      <c r="S44" s="17" t="s">
        <v>10</v>
      </c>
      <c r="T44" s="18" t="s">
        <v>11</v>
      </c>
      <c r="U44" s="9"/>
      <c r="V44" s="9"/>
      <c r="W44" s="9"/>
      <c r="X44" s="9"/>
      <c r="Y44" s="9"/>
      <c r="Z44" s="9"/>
    </row>
    <row r="45" spans="2:26" x14ac:dyDescent="0.2">
      <c r="H45" s="19">
        <v>0.61978910572384005</v>
      </c>
      <c r="I45" s="21"/>
      <c r="J45" s="21"/>
      <c r="K45" s="21"/>
      <c r="L45" s="21">
        <v>1.68663626926229</v>
      </c>
      <c r="M45" s="21"/>
      <c r="N45" s="21">
        <v>0.700703717145019</v>
      </c>
      <c r="O45" s="21"/>
      <c r="P45" s="21"/>
      <c r="Q45" s="21">
        <v>1.0755469613925299</v>
      </c>
      <c r="R45" s="21"/>
      <c r="S45" s="21"/>
      <c r="T45" s="23"/>
      <c r="U45" s="8"/>
      <c r="V45" s="8"/>
      <c r="W45" s="8"/>
      <c r="X45" s="8"/>
      <c r="Y45" s="8"/>
      <c r="Z45" s="8"/>
    </row>
    <row r="46" spans="2:26" x14ac:dyDescent="0.2">
      <c r="H46" s="19">
        <v>0.44369784666815898</v>
      </c>
      <c r="I46" s="21"/>
      <c r="J46" s="21"/>
      <c r="K46" s="21"/>
      <c r="L46" s="21">
        <v>1.5453071164658201</v>
      </c>
      <c r="M46" s="21"/>
      <c r="N46" s="21">
        <v>0.50785587169583102</v>
      </c>
      <c r="O46" s="21"/>
      <c r="P46" s="21"/>
      <c r="Q46" s="21">
        <v>0.96473092105362901</v>
      </c>
      <c r="R46" s="21"/>
      <c r="S46" s="21"/>
      <c r="T46" s="23">
        <v>1.5728716022004801</v>
      </c>
      <c r="U46" s="8"/>
      <c r="V46" s="8"/>
      <c r="W46" s="8"/>
      <c r="X46" s="8"/>
      <c r="Y46" s="8"/>
      <c r="Z46" s="8"/>
    </row>
    <row r="47" spans="2:26" x14ac:dyDescent="0.2">
      <c r="H47" s="19">
        <v>0.26760580588233202</v>
      </c>
      <c r="I47" s="21"/>
      <c r="J47" s="21">
        <v>1.67209785793572</v>
      </c>
      <c r="K47" s="21">
        <v>1.6009728956867499</v>
      </c>
      <c r="L47" s="21">
        <v>1.3856062735983099</v>
      </c>
      <c r="M47" s="21">
        <v>1.6384892569546401</v>
      </c>
      <c r="N47" s="21">
        <v>0.29446622616159301</v>
      </c>
      <c r="O47" s="21"/>
      <c r="P47" s="21">
        <v>1.6354837468149099</v>
      </c>
      <c r="Q47" s="21">
        <v>0.82477646247554603</v>
      </c>
      <c r="R47" s="21"/>
      <c r="S47" s="21"/>
      <c r="T47" s="23">
        <v>1.26007138798507</v>
      </c>
      <c r="U47" s="8"/>
      <c r="V47" s="8"/>
      <c r="W47" s="8"/>
      <c r="X47" s="8"/>
      <c r="Y47" s="8"/>
      <c r="Z47" s="8"/>
    </row>
    <row r="48" spans="2:26" x14ac:dyDescent="0.2">
      <c r="H48" s="19">
        <v>9.1515719421341901E-2</v>
      </c>
      <c r="I48" s="21">
        <v>1.6211762817750399</v>
      </c>
      <c r="J48" s="21">
        <v>1.52891670027765</v>
      </c>
      <c r="K48" s="21">
        <v>1.43933269383026</v>
      </c>
      <c r="L48" s="21">
        <v>1.2455126678141499</v>
      </c>
      <c r="M48" s="21">
        <v>1.4814426285023099</v>
      </c>
      <c r="N48" s="21">
        <v>-0.30102999566398098</v>
      </c>
      <c r="O48" s="21">
        <v>1.51851393987789</v>
      </c>
      <c r="P48" s="21">
        <v>1.45178643552429</v>
      </c>
      <c r="Q48" s="21">
        <v>0.72015930340595702</v>
      </c>
      <c r="R48" s="21">
        <v>1.5921767573958701</v>
      </c>
      <c r="S48" s="21">
        <v>1.53147891704226</v>
      </c>
      <c r="T48" s="23">
        <v>1.31806333496276</v>
      </c>
      <c r="U48" s="8"/>
      <c r="V48" s="8"/>
      <c r="W48" s="8"/>
      <c r="X48" s="8"/>
      <c r="Y48" s="8"/>
      <c r="Z48" s="8"/>
    </row>
    <row r="49" spans="7:26" x14ac:dyDescent="0.2">
      <c r="H49" s="19">
        <v>-8.4573780748239499E-2</v>
      </c>
      <c r="I49" s="21">
        <v>1.4828735836087501</v>
      </c>
      <c r="J49" s="21">
        <v>1.36735592102602</v>
      </c>
      <c r="K49" s="21">
        <v>1.2833012287035499</v>
      </c>
      <c r="L49" s="21">
        <v>1.11727129565576</v>
      </c>
      <c r="M49" s="21">
        <v>1.3820170425748699</v>
      </c>
      <c r="N49" s="21"/>
      <c r="O49" s="21">
        <v>1.39967372148104</v>
      </c>
      <c r="P49" s="21">
        <v>1.3283796034387401</v>
      </c>
      <c r="Q49" s="21">
        <v>0.68124123737558695</v>
      </c>
      <c r="R49" s="21">
        <v>1.4232458739368099</v>
      </c>
      <c r="S49" s="21">
        <v>1.39445168082622</v>
      </c>
      <c r="T49" s="23">
        <v>1.1702617153949599</v>
      </c>
      <c r="U49" s="8"/>
      <c r="V49" s="8"/>
      <c r="W49" s="8"/>
      <c r="X49" s="8"/>
      <c r="Y49" s="8"/>
      <c r="Z49" s="8"/>
    </row>
    <row r="50" spans="7:26" x14ac:dyDescent="0.2">
      <c r="H50" s="19">
        <v>-0.26066503980392097</v>
      </c>
      <c r="I50" s="21">
        <v>1.41995574848976</v>
      </c>
      <c r="J50" s="21">
        <v>1.2479732663618099</v>
      </c>
      <c r="K50" s="21">
        <v>1.13672056715641</v>
      </c>
      <c r="L50" s="21">
        <v>0.89762709129044105</v>
      </c>
      <c r="M50" s="21">
        <v>1.2148438480477</v>
      </c>
      <c r="N50" s="21"/>
      <c r="O50" s="21">
        <v>1.33645973384853</v>
      </c>
      <c r="P50" s="21">
        <v>1.15836249209525</v>
      </c>
      <c r="Q50" s="21">
        <v>0.29666519026153099</v>
      </c>
      <c r="R50" s="21">
        <v>1.24303804868629</v>
      </c>
      <c r="S50" s="21"/>
      <c r="T50" s="23">
        <v>0.94051648493256701</v>
      </c>
      <c r="U50" s="8"/>
      <c r="V50" s="8"/>
      <c r="W50" s="8"/>
      <c r="X50" s="8"/>
      <c r="Y50" s="8"/>
      <c r="Z50" s="8"/>
    </row>
    <row r="51" spans="7:26" x14ac:dyDescent="0.2">
      <c r="H51" s="19">
        <v>-0.43675629885960199</v>
      </c>
      <c r="I51" s="21">
        <v>1.3053513694466199</v>
      </c>
      <c r="J51" s="21">
        <v>1.11727129565576</v>
      </c>
      <c r="K51" s="21">
        <v>0.96614173273903303</v>
      </c>
      <c r="L51" s="21">
        <v>0.78532983501076703</v>
      </c>
      <c r="M51" s="21">
        <v>1.01703333929878</v>
      </c>
      <c r="N51" s="21"/>
      <c r="O51" s="21">
        <v>1.0569048513364701</v>
      </c>
      <c r="P51" s="21">
        <v>1.0492180226701799</v>
      </c>
      <c r="Q51" s="21"/>
      <c r="R51" s="21">
        <v>1.0863598306747499</v>
      </c>
      <c r="S51" s="21">
        <v>1.11727129565576</v>
      </c>
      <c r="T51" s="23"/>
      <c r="U51" s="8"/>
      <c r="V51" s="8"/>
      <c r="W51" s="8"/>
      <c r="X51" s="8"/>
      <c r="Y51" s="8"/>
      <c r="Z51" s="8"/>
    </row>
    <row r="52" spans="7:26" x14ac:dyDescent="0.2">
      <c r="H52" s="19">
        <v>-0.61284162172728696</v>
      </c>
      <c r="I52" s="21"/>
      <c r="J52" s="21">
        <v>0.99211148778695002</v>
      </c>
      <c r="K52" s="21"/>
      <c r="L52" s="21">
        <v>0.67024585307412399</v>
      </c>
      <c r="M52" s="21">
        <v>0.93651374247889296</v>
      </c>
      <c r="N52" s="21"/>
      <c r="O52" s="21"/>
      <c r="P52" s="21">
        <v>0.88366143515361795</v>
      </c>
      <c r="Q52" s="21"/>
      <c r="R52" s="21"/>
      <c r="S52" s="21"/>
      <c r="T52" s="23"/>
      <c r="U52" s="8"/>
      <c r="V52" s="8"/>
      <c r="W52" s="8"/>
      <c r="X52" s="8"/>
      <c r="Y52" s="8"/>
      <c r="Z52" s="8"/>
    </row>
    <row r="53" spans="7:26" x14ac:dyDescent="0.2"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</row>
    <row r="54" spans="7:26" x14ac:dyDescent="0.2">
      <c r="H54" s="27" t="s">
        <v>51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</row>
    <row r="55" spans="7:26" x14ac:dyDescent="0.2">
      <c r="H55" s="16"/>
      <c r="I55" s="17" t="s">
        <v>19</v>
      </c>
      <c r="J55" s="17" t="s">
        <v>20</v>
      </c>
      <c r="K55" s="17" t="s">
        <v>21</v>
      </c>
      <c r="L55" s="17" t="s">
        <v>3</v>
      </c>
      <c r="M55" s="17" t="s">
        <v>4</v>
      </c>
      <c r="N55" s="17" t="s">
        <v>5</v>
      </c>
      <c r="O55" s="17" t="s">
        <v>7</v>
      </c>
      <c r="P55" s="17" t="s">
        <v>6</v>
      </c>
      <c r="Q55" s="17" t="s">
        <v>8</v>
      </c>
      <c r="R55" s="17" t="s">
        <v>9</v>
      </c>
      <c r="S55" s="17" t="s">
        <v>10</v>
      </c>
      <c r="T55" s="18" t="s">
        <v>11</v>
      </c>
      <c r="U55" s="9"/>
      <c r="V55" s="9"/>
      <c r="W55" s="9"/>
      <c r="X55" s="9"/>
      <c r="Y55" s="9"/>
      <c r="Z55" s="9"/>
    </row>
    <row r="56" spans="7:26" x14ac:dyDescent="0.2">
      <c r="H56" s="28" t="s">
        <v>52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3"/>
      <c r="U56" s="8"/>
      <c r="V56" s="8"/>
      <c r="W56" s="8"/>
      <c r="X56" s="8"/>
      <c r="Y56" s="8"/>
      <c r="Z56" s="8"/>
    </row>
    <row r="57" spans="7:26" x14ac:dyDescent="0.2">
      <c r="H57" s="28" t="s">
        <v>53</v>
      </c>
      <c r="I57" s="21">
        <v>0.57379999999999998</v>
      </c>
      <c r="J57" s="21">
        <v>0.77139999999999997</v>
      </c>
      <c r="K57" s="21">
        <v>0.89290000000000003</v>
      </c>
      <c r="L57" s="21">
        <v>0.84550000000000003</v>
      </c>
      <c r="M57" s="21">
        <v>0.82269999999999999</v>
      </c>
      <c r="N57" s="21">
        <v>1.8280000000000001</v>
      </c>
      <c r="O57" s="21">
        <v>0.82230000000000003</v>
      </c>
      <c r="P57" s="21">
        <v>0.83350000000000002</v>
      </c>
      <c r="Q57" s="21">
        <v>0.78690000000000004</v>
      </c>
      <c r="R57" s="21">
        <v>0.96409999999999996</v>
      </c>
      <c r="S57" s="21">
        <v>0.78449999999999998</v>
      </c>
      <c r="T57" s="23">
        <v>0.76919999999999999</v>
      </c>
      <c r="U57" s="8"/>
      <c r="V57" s="8"/>
      <c r="W57" s="8"/>
      <c r="X57" s="8"/>
      <c r="Y57" s="8"/>
      <c r="Z57" s="8"/>
    </row>
    <row r="58" spans="7:26" x14ac:dyDescent="0.2">
      <c r="H58" s="28" t="s">
        <v>54</v>
      </c>
      <c r="I58" s="21">
        <v>1.556</v>
      </c>
      <c r="J58" s="21">
        <v>1.454</v>
      </c>
      <c r="K58" s="21">
        <v>1.361</v>
      </c>
      <c r="L58" s="21">
        <v>1.1639999999999999</v>
      </c>
      <c r="M58" s="21">
        <v>1.42</v>
      </c>
      <c r="N58" s="21">
        <v>-0.34960000000000002</v>
      </c>
      <c r="O58" s="21">
        <v>1.47</v>
      </c>
      <c r="P58" s="21">
        <v>1.395</v>
      </c>
      <c r="Q58" s="21">
        <v>0.61919999999999997</v>
      </c>
      <c r="R58" s="21">
        <v>1.5029999999999999</v>
      </c>
      <c r="S58" s="21">
        <v>1.46</v>
      </c>
      <c r="T58" s="23">
        <v>1.1819999999999999</v>
      </c>
      <c r="U58" s="8"/>
      <c r="V58" s="8"/>
      <c r="W58" s="8"/>
      <c r="X58" s="8"/>
      <c r="Y58" s="8"/>
      <c r="Z58" s="8"/>
    </row>
    <row r="59" spans="7:26" x14ac:dyDescent="0.2">
      <c r="H59" s="28" t="s">
        <v>55</v>
      </c>
      <c r="I59" s="29">
        <f>(1-I58)/I57</f>
        <v>-0.96897873823631941</v>
      </c>
      <c r="J59" s="29">
        <f t="shared" ref="J59:T59" si="4">(1-J58)/J57</f>
        <v>-0.5885403163080114</v>
      </c>
      <c r="K59" s="29">
        <f t="shared" si="4"/>
        <v>-0.40430059357150855</v>
      </c>
      <c r="L59" s="29">
        <f t="shared" si="4"/>
        <v>-0.19396806623299812</v>
      </c>
      <c r="M59" s="29">
        <f t="shared" si="4"/>
        <v>-0.51051416069040956</v>
      </c>
      <c r="N59" s="29">
        <f t="shared" si="4"/>
        <v>0.73829321663019698</v>
      </c>
      <c r="O59" s="29">
        <f t="shared" si="4"/>
        <v>-0.57156755442052776</v>
      </c>
      <c r="P59" s="29">
        <f t="shared" si="4"/>
        <v>-0.4739052189562088</v>
      </c>
      <c r="Q59" s="29">
        <f t="shared" si="4"/>
        <v>0.48392425975346298</v>
      </c>
      <c r="R59" s="29">
        <f t="shared" si="4"/>
        <v>-0.52173011098433764</v>
      </c>
      <c r="S59" s="29">
        <f t="shared" si="4"/>
        <v>-0.58636073932441046</v>
      </c>
      <c r="T59" s="30">
        <f t="shared" si="4"/>
        <v>-0.23660946437857508</v>
      </c>
    </row>
    <row r="60" spans="7:26" x14ac:dyDescent="0.2">
      <c r="H60" s="28" t="s">
        <v>56</v>
      </c>
      <c r="I60" s="31">
        <f>10^I59</f>
        <v>0.10740419929495781</v>
      </c>
      <c r="J60" s="31">
        <f t="shared" ref="J60:T60" si="5">10^J59</f>
        <v>0.25790495356846466</v>
      </c>
      <c r="K60" s="31">
        <f t="shared" si="5"/>
        <v>0.3941843759628636</v>
      </c>
      <c r="L60" s="31">
        <f t="shared" si="5"/>
        <v>0.63978187705266254</v>
      </c>
      <c r="M60" s="31">
        <f t="shared" si="5"/>
        <v>0.30866390004909955</v>
      </c>
      <c r="N60" s="31">
        <f t="shared" si="5"/>
        <v>5.4738540883846811</v>
      </c>
      <c r="O60" s="31">
        <f t="shared" si="5"/>
        <v>0.2681837415884129</v>
      </c>
      <c r="P60" s="31">
        <f t="shared" si="5"/>
        <v>0.33581089409219989</v>
      </c>
      <c r="Q60" s="31">
        <f t="shared" si="5"/>
        <v>3.0473634880802143</v>
      </c>
      <c r="R60" s="31">
        <f t="shared" si="5"/>
        <v>0.30079449865527419</v>
      </c>
      <c r="S60" s="31">
        <f t="shared" si="5"/>
        <v>0.25920254458372738</v>
      </c>
      <c r="T60" s="32">
        <f t="shared" si="5"/>
        <v>0.57994997710058138</v>
      </c>
    </row>
    <row r="61" spans="7:26" x14ac:dyDescent="0.2">
      <c r="H61" s="33" t="s">
        <v>57</v>
      </c>
      <c r="I61" s="34">
        <f>I60/0.1074</f>
        <v>1.0000390995806128</v>
      </c>
      <c r="J61" s="34">
        <f t="shared" ref="J61:T61" si="6">J60/0.1074</f>
        <v>2.4013496607864493</v>
      </c>
      <c r="K61" s="34">
        <f t="shared" si="6"/>
        <v>3.6702455862464025</v>
      </c>
      <c r="L61" s="34">
        <f t="shared" si="6"/>
        <v>5.9570007174363369</v>
      </c>
      <c r="M61" s="34">
        <f t="shared" si="6"/>
        <v>2.8739655498053964</v>
      </c>
      <c r="N61" s="34">
        <f t="shared" si="6"/>
        <v>50.966984063172077</v>
      </c>
      <c r="O61" s="34">
        <f t="shared" si="6"/>
        <v>2.4970553220522618</v>
      </c>
      <c r="P61" s="34">
        <f t="shared" si="6"/>
        <v>3.1267308574692727</v>
      </c>
      <c r="Q61" s="34">
        <f t="shared" si="6"/>
        <v>28.373961713968477</v>
      </c>
      <c r="R61" s="34">
        <f t="shared" si="6"/>
        <v>2.8006936560081397</v>
      </c>
      <c r="S61" s="34">
        <f t="shared" si="6"/>
        <v>2.4134315138149662</v>
      </c>
      <c r="T61" s="35">
        <f t="shared" si="6"/>
        <v>5.3999066769141661</v>
      </c>
    </row>
    <row r="64" spans="7:26" x14ac:dyDescent="0.2">
      <c r="G64" s="60">
        <v>43853</v>
      </c>
      <c r="H64" s="13" t="s">
        <v>17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/>
    </row>
    <row r="65" spans="8:26" x14ac:dyDescent="0.2">
      <c r="H65" s="16" t="s">
        <v>18</v>
      </c>
      <c r="I65" s="17" t="s">
        <v>19</v>
      </c>
      <c r="J65" s="17" t="s">
        <v>20</v>
      </c>
      <c r="K65" s="17" t="s">
        <v>21</v>
      </c>
      <c r="L65" s="17" t="s">
        <v>3</v>
      </c>
      <c r="M65" s="17" t="s">
        <v>4</v>
      </c>
      <c r="N65" s="17" t="s">
        <v>5</v>
      </c>
      <c r="O65" s="17" t="s">
        <v>7</v>
      </c>
      <c r="P65" s="17" t="s">
        <v>6</v>
      </c>
      <c r="Q65" s="17" t="s">
        <v>8</v>
      </c>
      <c r="R65" s="17" t="s">
        <v>9</v>
      </c>
      <c r="S65" s="17" t="s">
        <v>10</v>
      </c>
      <c r="T65" s="18" t="s">
        <v>11</v>
      </c>
      <c r="U65" s="9"/>
      <c r="V65" s="9"/>
      <c r="W65" s="9"/>
      <c r="X65" s="9"/>
      <c r="Y65" s="9"/>
      <c r="Z65" s="9"/>
    </row>
    <row r="66" spans="8:26" x14ac:dyDescent="0.2">
      <c r="H66" s="19">
        <v>4.1666699999999999</v>
      </c>
      <c r="I66" s="20" t="s">
        <v>337</v>
      </c>
      <c r="J66" s="20" t="s">
        <v>338</v>
      </c>
      <c r="K66" s="20" t="s">
        <v>266</v>
      </c>
      <c r="L66" s="21">
        <v>43.1</v>
      </c>
      <c r="M66" s="20" t="s">
        <v>317</v>
      </c>
      <c r="N66" s="21">
        <v>4.4400000000000004</v>
      </c>
      <c r="O66" s="20" t="s">
        <v>339</v>
      </c>
      <c r="P66" s="20" t="s">
        <v>340</v>
      </c>
      <c r="Q66" s="21">
        <v>14.2</v>
      </c>
      <c r="R66" s="20" t="s">
        <v>341</v>
      </c>
      <c r="S66" s="20" t="s">
        <v>342</v>
      </c>
      <c r="T66" s="22" t="s">
        <v>343</v>
      </c>
      <c r="U66" s="10"/>
      <c r="V66" s="8"/>
      <c r="W66" s="10"/>
      <c r="X66" s="8"/>
      <c r="Y66" s="10"/>
      <c r="Z66" s="10"/>
    </row>
    <row r="67" spans="8:26" x14ac:dyDescent="0.2">
      <c r="H67" s="19">
        <v>2.7777799999999999</v>
      </c>
      <c r="I67" s="20" t="s">
        <v>344</v>
      </c>
      <c r="J67" s="20" t="s">
        <v>258</v>
      </c>
      <c r="K67" s="21">
        <v>49.6</v>
      </c>
      <c r="L67" s="21">
        <v>31.1</v>
      </c>
      <c r="M67" s="20" t="s">
        <v>345</v>
      </c>
      <c r="N67" s="21">
        <v>1.87</v>
      </c>
      <c r="O67" s="20" t="s">
        <v>346</v>
      </c>
      <c r="P67" s="21">
        <v>49.1</v>
      </c>
      <c r="Q67" s="21">
        <v>11.1</v>
      </c>
      <c r="R67" s="20" t="s">
        <v>347</v>
      </c>
      <c r="S67" s="20" t="s">
        <v>348</v>
      </c>
      <c r="T67" s="23">
        <v>44.6</v>
      </c>
      <c r="U67" s="8"/>
      <c r="V67" s="8"/>
      <c r="W67" s="8"/>
      <c r="X67" s="8"/>
      <c r="Y67" s="8"/>
      <c r="Z67" s="8"/>
    </row>
    <row r="68" spans="8:26" x14ac:dyDescent="0.2">
      <c r="H68" s="19">
        <v>1.85185</v>
      </c>
      <c r="I68" s="21">
        <v>49.9</v>
      </c>
      <c r="J68" s="21">
        <v>44.5</v>
      </c>
      <c r="K68" s="21">
        <v>39.5</v>
      </c>
      <c r="L68" s="21">
        <v>21.6</v>
      </c>
      <c r="M68" s="21">
        <v>44.1</v>
      </c>
      <c r="N68" s="21">
        <v>1.25</v>
      </c>
      <c r="O68" s="21">
        <v>39.4</v>
      </c>
      <c r="P68" s="21">
        <v>38</v>
      </c>
      <c r="Q68" s="21">
        <v>5.61</v>
      </c>
      <c r="R68" s="21">
        <v>47.6</v>
      </c>
      <c r="S68" s="21">
        <v>44.5</v>
      </c>
      <c r="T68" s="23">
        <v>22.4</v>
      </c>
      <c r="U68" s="8"/>
      <c r="V68" s="8"/>
      <c r="W68" s="8"/>
      <c r="X68" s="8"/>
      <c r="Y68" s="8"/>
      <c r="Z68" s="8"/>
    </row>
    <row r="69" spans="8:26" x14ac:dyDescent="0.2">
      <c r="H69" s="19">
        <v>1.2345699999999999</v>
      </c>
      <c r="I69" s="21">
        <v>36.799999999999997</v>
      </c>
      <c r="J69" s="21">
        <v>32</v>
      </c>
      <c r="K69" s="21">
        <v>27</v>
      </c>
      <c r="L69" s="21">
        <v>14.6</v>
      </c>
      <c r="M69" s="21">
        <v>33.5</v>
      </c>
      <c r="N69" s="20" t="s">
        <v>286</v>
      </c>
      <c r="O69" s="21">
        <v>22.2</v>
      </c>
      <c r="P69" s="21">
        <v>30.2</v>
      </c>
      <c r="Q69" s="20" t="s">
        <v>349</v>
      </c>
      <c r="R69" s="21">
        <v>32.799999999999997</v>
      </c>
      <c r="S69" s="21">
        <v>32.4</v>
      </c>
      <c r="T69" s="23">
        <v>18.2</v>
      </c>
      <c r="U69" s="8"/>
      <c r="V69" s="8"/>
      <c r="W69" s="8"/>
      <c r="X69" s="10"/>
      <c r="Y69" s="8"/>
      <c r="Z69" s="8"/>
    </row>
    <row r="70" spans="8:26" x14ac:dyDescent="0.2">
      <c r="H70" s="19">
        <v>0.82304999999999995</v>
      </c>
      <c r="I70" s="21">
        <v>27.9</v>
      </c>
      <c r="J70" s="21">
        <v>20.9</v>
      </c>
      <c r="K70" s="21">
        <v>19.8</v>
      </c>
      <c r="L70" s="21">
        <v>13</v>
      </c>
      <c r="M70" s="20" t="s">
        <v>22</v>
      </c>
      <c r="N70" s="21">
        <v>0.64</v>
      </c>
      <c r="O70" s="21">
        <v>19.899999999999999</v>
      </c>
      <c r="P70" s="21">
        <v>16.100000000000001</v>
      </c>
      <c r="Q70" s="21">
        <v>4.75</v>
      </c>
      <c r="R70" s="21">
        <v>23.2</v>
      </c>
      <c r="S70" s="21">
        <v>19</v>
      </c>
      <c r="T70" s="23">
        <v>16.100000000000001</v>
      </c>
      <c r="U70" s="8"/>
      <c r="V70" s="8"/>
      <c r="W70" s="8"/>
      <c r="X70" s="8"/>
      <c r="Y70" s="8"/>
      <c r="Z70" s="8"/>
    </row>
    <row r="71" spans="8:26" x14ac:dyDescent="0.2">
      <c r="H71" s="19">
        <v>0.54869999999999997</v>
      </c>
      <c r="I71" s="21">
        <v>22.4</v>
      </c>
      <c r="J71" s="21">
        <v>16.899999999999999</v>
      </c>
      <c r="K71" s="21">
        <v>13.8</v>
      </c>
      <c r="L71" s="21">
        <v>6.86</v>
      </c>
      <c r="M71" s="21">
        <v>18.8</v>
      </c>
      <c r="N71" s="20" t="s">
        <v>350</v>
      </c>
      <c r="O71" s="21">
        <v>15.6</v>
      </c>
      <c r="P71" s="20" t="s">
        <v>351</v>
      </c>
      <c r="Q71" s="21">
        <v>3.24</v>
      </c>
      <c r="R71" s="21">
        <v>16.899999999999999</v>
      </c>
      <c r="S71" s="21">
        <v>15</v>
      </c>
      <c r="T71" s="23">
        <v>10.199999999999999</v>
      </c>
      <c r="U71" s="8"/>
      <c r="V71" s="8"/>
      <c r="W71" s="8"/>
      <c r="X71" s="8"/>
      <c r="Y71" s="8"/>
      <c r="Z71" s="8"/>
    </row>
    <row r="72" spans="8:26" x14ac:dyDescent="0.2">
      <c r="H72" s="19">
        <v>0.36580000000000001</v>
      </c>
      <c r="I72" s="21">
        <v>14</v>
      </c>
      <c r="J72" s="21">
        <v>13.1</v>
      </c>
      <c r="K72" s="21">
        <v>12.2</v>
      </c>
      <c r="L72" s="21">
        <v>4.97</v>
      </c>
      <c r="M72" s="21">
        <v>13.2</v>
      </c>
      <c r="N72" s="20" t="s">
        <v>291</v>
      </c>
      <c r="O72" s="21">
        <v>7.86</v>
      </c>
      <c r="P72" s="21">
        <v>8.67</v>
      </c>
      <c r="Q72" s="21">
        <v>1.67</v>
      </c>
      <c r="R72" s="21">
        <v>9.0299999999999994</v>
      </c>
      <c r="S72" s="21">
        <v>11.2</v>
      </c>
      <c r="T72" s="23">
        <v>7.87</v>
      </c>
      <c r="U72" s="8"/>
      <c r="V72" s="8"/>
      <c r="W72" s="8"/>
      <c r="X72" s="8"/>
      <c r="Y72" s="8"/>
      <c r="Z72" s="8"/>
    </row>
    <row r="73" spans="8:26" x14ac:dyDescent="0.2">
      <c r="H73" s="19">
        <v>0.24387</v>
      </c>
      <c r="I73" s="21">
        <v>11.7</v>
      </c>
      <c r="J73" s="21">
        <v>8.9</v>
      </c>
      <c r="K73" s="21">
        <v>7.9</v>
      </c>
      <c r="L73" s="21">
        <v>2.4700000000000002</v>
      </c>
      <c r="M73" s="21">
        <v>7.88</v>
      </c>
      <c r="N73" s="20" t="s">
        <v>46</v>
      </c>
      <c r="O73" s="21">
        <v>5.13</v>
      </c>
      <c r="P73" s="21">
        <v>4.75</v>
      </c>
      <c r="Q73" s="21">
        <v>1.1000000000000001</v>
      </c>
      <c r="R73" s="21">
        <v>4.71</v>
      </c>
      <c r="S73" s="21">
        <v>8.68</v>
      </c>
      <c r="T73" s="23">
        <v>5.71</v>
      </c>
      <c r="U73" s="8"/>
      <c r="V73" s="8"/>
      <c r="W73" s="8"/>
      <c r="X73" s="8"/>
      <c r="Y73" s="8"/>
      <c r="Z73" s="8"/>
    </row>
    <row r="74" spans="8:26" x14ac:dyDescent="0.2"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6"/>
    </row>
    <row r="75" spans="8:26" x14ac:dyDescent="0.2">
      <c r="H75" s="27" t="s">
        <v>50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6"/>
    </row>
    <row r="76" spans="8:26" x14ac:dyDescent="0.2">
      <c r="H76" s="16" t="s">
        <v>18</v>
      </c>
      <c r="I76" s="17" t="s">
        <v>19</v>
      </c>
      <c r="J76" s="17" t="s">
        <v>20</v>
      </c>
      <c r="K76" s="17" t="s">
        <v>21</v>
      </c>
      <c r="L76" s="17" t="s">
        <v>3</v>
      </c>
      <c r="M76" s="17" t="s">
        <v>4</v>
      </c>
      <c r="N76" s="17" t="s">
        <v>5</v>
      </c>
      <c r="O76" s="17" t="s">
        <v>7</v>
      </c>
      <c r="P76" s="17" t="s">
        <v>6</v>
      </c>
      <c r="Q76" s="17" t="s">
        <v>8</v>
      </c>
      <c r="R76" s="17" t="s">
        <v>9</v>
      </c>
      <c r="S76" s="17" t="s">
        <v>10</v>
      </c>
      <c r="T76" s="18" t="s">
        <v>11</v>
      </c>
      <c r="U76" s="9"/>
      <c r="V76" s="9"/>
      <c r="W76" s="9"/>
      <c r="X76" s="9"/>
      <c r="Y76" s="9"/>
      <c r="Z76" s="9"/>
    </row>
    <row r="77" spans="8:26" x14ac:dyDescent="0.2">
      <c r="H77" s="19">
        <v>0.61978910572384005</v>
      </c>
      <c r="I77" s="21"/>
      <c r="J77" s="21"/>
      <c r="K77" s="21"/>
      <c r="L77" s="21">
        <v>1.63447727016073</v>
      </c>
      <c r="M77" s="21"/>
      <c r="N77" s="21">
        <v>0.64738297011461998</v>
      </c>
      <c r="O77" s="21"/>
      <c r="P77" s="21"/>
      <c r="Q77" s="21">
        <v>1.15228834438306</v>
      </c>
      <c r="R77" s="21"/>
      <c r="S77" s="21"/>
      <c r="T77" s="23"/>
      <c r="U77" s="8"/>
      <c r="V77" s="8"/>
      <c r="W77" s="8"/>
      <c r="X77" s="8"/>
      <c r="Y77" s="8"/>
      <c r="Z77" s="8"/>
    </row>
    <row r="78" spans="8:26" x14ac:dyDescent="0.2">
      <c r="H78" s="19">
        <v>0.44369784666815898</v>
      </c>
      <c r="I78" s="21"/>
      <c r="J78" s="21"/>
      <c r="K78" s="21">
        <v>1.6954816764902001</v>
      </c>
      <c r="L78" s="21">
        <v>1.4927603890268399</v>
      </c>
      <c r="M78" s="21"/>
      <c r="N78" s="21">
        <v>0.27184160653649903</v>
      </c>
      <c r="O78" s="21"/>
      <c r="P78" s="21">
        <v>1.69108149212297</v>
      </c>
      <c r="Q78" s="21">
        <v>1.04532297878666</v>
      </c>
      <c r="R78" s="21"/>
      <c r="S78" s="21"/>
      <c r="T78" s="23">
        <v>1.6493348587121399</v>
      </c>
      <c r="U78" s="8"/>
      <c r="V78" s="8"/>
      <c r="W78" s="8"/>
      <c r="X78" s="8"/>
      <c r="Y78" s="8"/>
      <c r="Z78" s="8"/>
    </row>
    <row r="79" spans="8:26" x14ac:dyDescent="0.2">
      <c r="H79" s="19">
        <v>0.26760580588233202</v>
      </c>
      <c r="I79" s="21">
        <v>1.69810054562339</v>
      </c>
      <c r="J79" s="21">
        <v>1.64836001098093</v>
      </c>
      <c r="K79" s="21">
        <v>1.5965970956264599</v>
      </c>
      <c r="L79" s="21">
        <v>1.33445375115093</v>
      </c>
      <c r="M79" s="21">
        <v>1.6444385894678399</v>
      </c>
      <c r="N79" s="21">
        <v>9.6910013008056406E-2</v>
      </c>
      <c r="O79" s="21">
        <v>1.5954962218255699</v>
      </c>
      <c r="P79" s="21">
        <v>1.5797835966168099</v>
      </c>
      <c r="Q79" s="21">
        <v>0.74896286125616096</v>
      </c>
      <c r="R79" s="21">
        <v>1.67760695272049</v>
      </c>
      <c r="S79" s="21">
        <v>1.64836001098093</v>
      </c>
      <c r="T79" s="23">
        <v>1.3502480183341601</v>
      </c>
      <c r="U79" s="8"/>
      <c r="V79" s="8"/>
      <c r="W79" s="8"/>
      <c r="X79" s="8"/>
      <c r="Y79" s="8"/>
      <c r="Z79" s="8"/>
    </row>
    <row r="80" spans="8:26" x14ac:dyDescent="0.2">
      <c r="H80" s="19">
        <v>9.1515719421341901E-2</v>
      </c>
      <c r="I80" s="21">
        <v>1.5658478186735201</v>
      </c>
      <c r="J80" s="21">
        <v>1.50514997831991</v>
      </c>
      <c r="K80" s="21">
        <v>1.43136376415899</v>
      </c>
      <c r="L80" s="21">
        <v>1.16435285578444</v>
      </c>
      <c r="M80" s="21">
        <v>1.5250448070368501</v>
      </c>
      <c r="N80" s="21"/>
      <c r="O80" s="21">
        <v>1.3463529744506399</v>
      </c>
      <c r="P80" s="21">
        <v>1.4800069429571501</v>
      </c>
      <c r="Q80" s="21"/>
      <c r="R80" s="21">
        <v>1.5158738437116801</v>
      </c>
      <c r="S80" s="21">
        <v>1.51054501020661</v>
      </c>
      <c r="T80" s="23">
        <v>1.26007138798507</v>
      </c>
      <c r="U80" s="8"/>
      <c r="V80" s="8"/>
      <c r="W80" s="8"/>
      <c r="X80" s="8"/>
      <c r="Y80" s="8"/>
      <c r="Z80" s="8"/>
    </row>
    <row r="81" spans="8:26" x14ac:dyDescent="0.2">
      <c r="H81" s="19">
        <v>-8.4573780748239499E-2</v>
      </c>
      <c r="I81" s="21">
        <v>1.4456042032736001</v>
      </c>
      <c r="J81" s="21">
        <v>1.32014628611105</v>
      </c>
      <c r="K81" s="21">
        <v>1.29666519026153</v>
      </c>
      <c r="L81" s="21">
        <v>1.1139433523068401</v>
      </c>
      <c r="M81" s="21"/>
      <c r="N81" s="21">
        <v>-0.19382002601611301</v>
      </c>
      <c r="O81" s="21">
        <v>1.2988530764097099</v>
      </c>
      <c r="P81" s="21">
        <v>1.20682587603185</v>
      </c>
      <c r="Q81" s="21">
        <v>0.67669360962486702</v>
      </c>
      <c r="R81" s="21">
        <v>1.3654879848909001</v>
      </c>
      <c r="S81" s="21">
        <v>1.27875360095283</v>
      </c>
      <c r="T81" s="23">
        <v>1.20682587603185</v>
      </c>
      <c r="U81" s="8"/>
      <c r="V81" s="8"/>
      <c r="W81" s="8"/>
      <c r="X81" s="8"/>
      <c r="Y81" s="8"/>
      <c r="Z81" s="8"/>
    </row>
    <row r="82" spans="8:26" x14ac:dyDescent="0.2">
      <c r="H82" s="19">
        <v>-0.26066503980392097</v>
      </c>
      <c r="I82" s="21">
        <v>1.3502480183341601</v>
      </c>
      <c r="J82" s="21">
        <v>1.2278867046136701</v>
      </c>
      <c r="K82" s="21">
        <v>1.13987908640124</v>
      </c>
      <c r="L82" s="21">
        <v>0.83632411570675202</v>
      </c>
      <c r="M82" s="21">
        <v>1.27415784926368</v>
      </c>
      <c r="N82" s="21"/>
      <c r="O82" s="21">
        <v>1.1931245983544601</v>
      </c>
      <c r="P82" s="21"/>
      <c r="Q82" s="21">
        <v>0.51054501020661203</v>
      </c>
      <c r="R82" s="21">
        <v>1.2278867046136701</v>
      </c>
      <c r="S82" s="21">
        <v>1.17609125905568</v>
      </c>
      <c r="T82" s="23">
        <v>1.00860017176192</v>
      </c>
      <c r="U82" s="8"/>
      <c r="V82" s="8"/>
      <c r="W82" s="8"/>
      <c r="X82" s="8"/>
      <c r="Y82" s="8"/>
      <c r="Z82" s="8"/>
    </row>
    <row r="83" spans="8:26" x14ac:dyDescent="0.2">
      <c r="H83" s="19">
        <v>-0.43675629885960199</v>
      </c>
      <c r="I83" s="21">
        <v>1.14612803567824</v>
      </c>
      <c r="J83" s="21">
        <v>1.11727129565576</v>
      </c>
      <c r="K83" s="21">
        <v>1.0863598306747499</v>
      </c>
      <c r="L83" s="21">
        <v>0.69635638873333205</v>
      </c>
      <c r="M83" s="21">
        <v>1.12057393120585</v>
      </c>
      <c r="N83" s="21"/>
      <c r="O83" s="21">
        <v>0.89542254603940796</v>
      </c>
      <c r="P83" s="21">
        <v>0.93801909747621004</v>
      </c>
      <c r="Q83" s="21">
        <v>0.222716471147583</v>
      </c>
      <c r="R83" s="21">
        <v>0.95568775031350595</v>
      </c>
      <c r="S83" s="21">
        <v>1.0492180226701799</v>
      </c>
      <c r="T83" s="23">
        <v>0.895974732359065</v>
      </c>
      <c r="U83" s="8"/>
      <c r="V83" s="8"/>
      <c r="W83" s="8"/>
      <c r="X83" s="8"/>
      <c r="Y83" s="8"/>
      <c r="Z83" s="8"/>
    </row>
    <row r="84" spans="8:26" x14ac:dyDescent="0.2">
      <c r="H84" s="19">
        <v>-0.61284162172728696</v>
      </c>
      <c r="I84" s="21">
        <v>1.0681858617461599</v>
      </c>
      <c r="J84" s="21">
        <v>0.94939000664491302</v>
      </c>
      <c r="K84" s="21">
        <v>0.89762709129044105</v>
      </c>
      <c r="L84" s="21">
        <v>0.39269695325966603</v>
      </c>
      <c r="M84" s="21">
        <v>0.89652621748955497</v>
      </c>
      <c r="N84" s="21"/>
      <c r="O84" s="21">
        <v>0.710117365111816</v>
      </c>
      <c r="P84" s="21">
        <v>0.67669360962486702</v>
      </c>
      <c r="Q84" s="21">
        <v>4.1392685158225098E-2</v>
      </c>
      <c r="R84" s="21">
        <v>0.67302090712889595</v>
      </c>
      <c r="S84" s="21">
        <v>0.93851972517649196</v>
      </c>
      <c r="T84" s="23">
        <v>0.75663610824584804</v>
      </c>
      <c r="U84" s="8"/>
      <c r="V84" s="8"/>
      <c r="W84" s="8"/>
      <c r="X84" s="8"/>
      <c r="Y84" s="8"/>
      <c r="Z84" s="8"/>
    </row>
    <row r="85" spans="8:26" x14ac:dyDescent="0.2"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6"/>
    </row>
    <row r="86" spans="8:26" x14ac:dyDescent="0.2">
      <c r="H86" s="27" t="s">
        <v>51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6"/>
    </row>
    <row r="87" spans="8:26" x14ac:dyDescent="0.2">
      <c r="H87" s="16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8"/>
      <c r="U87" s="9"/>
      <c r="V87" s="9"/>
      <c r="W87" s="9"/>
      <c r="X87" s="9"/>
      <c r="Y87" s="9"/>
      <c r="Z87" s="9"/>
    </row>
    <row r="88" spans="8:26" x14ac:dyDescent="0.2">
      <c r="H88" s="16"/>
      <c r="I88" s="17" t="s">
        <v>19</v>
      </c>
      <c r="J88" s="17" t="s">
        <v>20</v>
      </c>
      <c r="K88" s="17" t="s">
        <v>21</v>
      </c>
      <c r="L88" s="17" t="s">
        <v>3</v>
      </c>
      <c r="M88" s="17" t="s">
        <v>4</v>
      </c>
      <c r="N88" s="17" t="s">
        <v>5</v>
      </c>
      <c r="O88" s="17" t="s">
        <v>7</v>
      </c>
      <c r="P88" s="17" t="s">
        <v>6</v>
      </c>
      <c r="Q88" s="17" t="s">
        <v>8</v>
      </c>
      <c r="R88" s="17" t="s">
        <v>9</v>
      </c>
      <c r="S88" s="17" t="s">
        <v>10</v>
      </c>
      <c r="T88" s="18" t="s">
        <v>11</v>
      </c>
      <c r="U88" s="9"/>
      <c r="V88" s="9"/>
      <c r="W88" s="9"/>
      <c r="X88" s="9"/>
      <c r="Y88" s="9"/>
      <c r="Z88" s="9"/>
    </row>
    <row r="89" spans="8:26" x14ac:dyDescent="0.2">
      <c r="H89" s="28" t="s">
        <v>52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3"/>
      <c r="U89" s="8"/>
      <c r="V89" s="8"/>
      <c r="W89" s="8"/>
      <c r="X89" s="8"/>
      <c r="Y89" s="8"/>
      <c r="Z89" s="8"/>
    </row>
    <row r="90" spans="8:26" x14ac:dyDescent="0.2">
      <c r="H90" s="28" t="s">
        <v>53</v>
      </c>
      <c r="I90" s="21">
        <v>0.73080000000000001</v>
      </c>
      <c r="J90" s="21">
        <v>0.77080000000000004</v>
      </c>
      <c r="K90" s="21">
        <v>0.75149999999999995</v>
      </c>
      <c r="L90" s="21">
        <v>0.96130000000000004</v>
      </c>
      <c r="M90" s="21">
        <v>0.8206</v>
      </c>
      <c r="N90" s="21">
        <v>1.135</v>
      </c>
      <c r="O90" s="21">
        <v>0.95489999999999997</v>
      </c>
      <c r="P90" s="21">
        <v>0.96179999999999999</v>
      </c>
      <c r="Q90" s="21">
        <v>0.85470000000000002</v>
      </c>
      <c r="R90" s="21">
        <v>1.1100000000000001</v>
      </c>
      <c r="S90" s="21">
        <v>0.81710000000000005</v>
      </c>
      <c r="T90" s="23">
        <v>0.77839999999999998</v>
      </c>
      <c r="U90" s="8"/>
      <c r="V90" s="8"/>
      <c r="W90" s="8"/>
      <c r="X90" s="8"/>
      <c r="Y90" s="8"/>
      <c r="Z90" s="8"/>
    </row>
    <row r="91" spans="8:26" x14ac:dyDescent="0.2">
      <c r="H91" s="28" t="s">
        <v>54</v>
      </c>
      <c r="I91" s="21">
        <v>1.5049999999999999</v>
      </c>
      <c r="J91" s="21">
        <v>1.4279999999999999</v>
      </c>
      <c r="K91" s="21">
        <v>1.37</v>
      </c>
      <c r="L91" s="21">
        <v>1.08</v>
      </c>
      <c r="M91" s="21">
        <v>1.448</v>
      </c>
      <c r="N91" s="21">
        <v>-0.14810000000000001</v>
      </c>
      <c r="O91" s="21">
        <v>1.3380000000000001</v>
      </c>
      <c r="P91" s="21">
        <v>1.3149999999999999</v>
      </c>
      <c r="Q91" s="21">
        <v>0.6361</v>
      </c>
      <c r="R91" s="21">
        <v>1.4279999999999999</v>
      </c>
      <c r="S91" s="21">
        <v>1.4079999999999999</v>
      </c>
      <c r="T91" s="23">
        <v>1.2270000000000001</v>
      </c>
      <c r="U91" s="8"/>
      <c r="V91" s="8"/>
      <c r="W91" s="8"/>
      <c r="X91" s="8"/>
      <c r="Y91" s="8"/>
      <c r="Z91" s="8"/>
    </row>
    <row r="92" spans="8:26" x14ac:dyDescent="0.2">
      <c r="H92" s="28" t="s">
        <v>55</v>
      </c>
      <c r="I92" s="29">
        <f>(1-I91)/I90</f>
        <v>-0.69102353585112186</v>
      </c>
      <c r="J92" s="29">
        <f t="shared" ref="J92:S92" si="7">(1-J91)/J90</f>
        <v>-0.55526725480020744</v>
      </c>
      <c r="K92" s="29">
        <f t="shared" si="7"/>
        <v>-0.4923486360612111</v>
      </c>
      <c r="L92" s="29">
        <f t="shared" si="7"/>
        <v>-8.322063871840224E-2</v>
      </c>
      <c r="M92" s="29">
        <f t="shared" si="7"/>
        <v>-0.5459419936631732</v>
      </c>
      <c r="N92" s="29">
        <f t="shared" si="7"/>
        <v>1.0115418502202642</v>
      </c>
      <c r="O92" s="29">
        <f t="shared" si="7"/>
        <v>-0.35396376583935502</v>
      </c>
      <c r="P92" s="29">
        <f t="shared" si="7"/>
        <v>-0.32751091703056762</v>
      </c>
      <c r="Q92" s="29">
        <f t="shared" si="7"/>
        <v>0.42576342576342574</v>
      </c>
      <c r="R92" s="29">
        <f t="shared" si="7"/>
        <v>-0.38558558558558548</v>
      </c>
      <c r="S92" s="29">
        <f t="shared" si="7"/>
        <v>-0.49932688777383416</v>
      </c>
      <c r="T92" s="30">
        <f>(1-T91)/T90</f>
        <v>-0.29162384378211731</v>
      </c>
    </row>
    <row r="93" spans="8:26" x14ac:dyDescent="0.2">
      <c r="H93" s="28" t="s">
        <v>56</v>
      </c>
      <c r="I93" s="31">
        <f>10^I92</f>
        <v>0.20369316866646561</v>
      </c>
      <c r="J93" s="31">
        <f t="shared" ref="J93:S93" si="8">10^J92</f>
        <v>0.27844071813972693</v>
      </c>
      <c r="K93" s="31">
        <f t="shared" si="8"/>
        <v>0.32184840701799367</v>
      </c>
      <c r="L93" s="31">
        <f t="shared" si="8"/>
        <v>0.82561839631695333</v>
      </c>
      <c r="M93" s="31">
        <f t="shared" si="8"/>
        <v>0.28448410519217998</v>
      </c>
      <c r="N93" s="31">
        <f t="shared" si="8"/>
        <v>10.269323858977064</v>
      </c>
      <c r="O93" s="31">
        <f t="shared" si="8"/>
        <v>0.44262530004157363</v>
      </c>
      <c r="P93" s="31">
        <f t="shared" si="8"/>
        <v>0.47042358035547482</v>
      </c>
      <c r="Q93" s="31">
        <f t="shared" si="8"/>
        <v>2.6654063360403559</v>
      </c>
      <c r="R93" s="31">
        <f t="shared" si="8"/>
        <v>0.41154223746679669</v>
      </c>
      <c r="S93" s="31">
        <f t="shared" si="8"/>
        <v>0.3167182668701829</v>
      </c>
      <c r="T93" s="32">
        <f>10^T92</f>
        <v>0.51094735608052821</v>
      </c>
    </row>
    <row r="94" spans="8:26" x14ac:dyDescent="0.2">
      <c r="H94" s="33" t="s">
        <v>57</v>
      </c>
      <c r="I94" s="34">
        <f>I93/0.2037</f>
        <v>0.99996646375289944</v>
      </c>
      <c r="J94" s="34">
        <f t="shared" ref="J94:S94" si="9">J93/0.2037</f>
        <v>1.3669156511523168</v>
      </c>
      <c r="K94" s="34">
        <f t="shared" si="9"/>
        <v>1.5800118164849959</v>
      </c>
      <c r="L94" s="34">
        <f t="shared" si="9"/>
        <v>4.0531094566369825</v>
      </c>
      <c r="M94" s="34">
        <f t="shared" si="9"/>
        <v>1.3965837270111929</v>
      </c>
      <c r="N94" s="34">
        <f t="shared" si="9"/>
        <v>50.413961016087697</v>
      </c>
      <c r="O94" s="34">
        <f t="shared" si="9"/>
        <v>2.172927344337622</v>
      </c>
      <c r="P94" s="34">
        <f t="shared" si="9"/>
        <v>2.3093941107288898</v>
      </c>
      <c r="Q94" s="34">
        <f t="shared" si="9"/>
        <v>13.084959921651233</v>
      </c>
      <c r="R94" s="34">
        <f t="shared" si="9"/>
        <v>2.0203349900186387</v>
      </c>
      <c r="S94" s="34">
        <f t="shared" si="9"/>
        <v>1.5548270342178836</v>
      </c>
      <c r="T94" s="35">
        <f>T93/0.2037</f>
        <v>2.508332626806717</v>
      </c>
    </row>
    <row r="96" spans="8:26" x14ac:dyDescent="0.2">
      <c r="H96" t="s">
        <v>19</v>
      </c>
      <c r="I96" t="s">
        <v>20</v>
      </c>
      <c r="J96" t="s">
        <v>21</v>
      </c>
      <c r="K96" t="s">
        <v>3</v>
      </c>
      <c r="L96" t="s">
        <v>4</v>
      </c>
      <c r="M96" t="s">
        <v>5</v>
      </c>
      <c r="N96" t="s">
        <v>7</v>
      </c>
      <c r="O96" t="s">
        <v>6</v>
      </c>
      <c r="P96" t="s">
        <v>8</v>
      </c>
      <c r="Q96" t="s">
        <v>9</v>
      </c>
      <c r="R96" t="s">
        <v>10</v>
      </c>
      <c r="S96" t="s">
        <v>11</v>
      </c>
    </row>
    <row r="97" spans="8:19" x14ac:dyDescent="0.2">
      <c r="H97" s="11">
        <v>1.000049190239563</v>
      </c>
      <c r="I97" s="11">
        <v>1.1037526046234172</v>
      </c>
      <c r="J97" s="11">
        <v>0.97537053367505222</v>
      </c>
      <c r="K97" s="11">
        <v>0.92950217584632977</v>
      </c>
      <c r="L97" s="11">
        <v>0.96238686106665183</v>
      </c>
      <c r="M97" s="11">
        <v>47.565935627489282</v>
      </c>
      <c r="N97" s="11">
        <v>1.0250236841549576</v>
      </c>
      <c r="O97" s="11">
        <v>0.91126920711384496</v>
      </c>
      <c r="P97" s="11">
        <v>10.517599460132187</v>
      </c>
      <c r="Q97" s="11">
        <v>0.84335417953591729</v>
      </c>
      <c r="R97" s="11">
        <v>0.79713109149634997</v>
      </c>
      <c r="S97" s="11">
        <v>2.4953904202941217</v>
      </c>
    </row>
    <row r="98" spans="8:19" x14ac:dyDescent="0.2">
      <c r="H98" s="11">
        <v>1</v>
      </c>
      <c r="I98" s="11">
        <v>2.4</v>
      </c>
      <c r="J98" s="11">
        <v>3.67</v>
      </c>
      <c r="K98" s="11">
        <v>5.96</v>
      </c>
      <c r="L98" s="11">
        <v>2.87</v>
      </c>
      <c r="M98" s="11">
        <v>50.97</v>
      </c>
      <c r="N98" s="11">
        <v>2.5</v>
      </c>
      <c r="O98" s="11">
        <v>3.13</v>
      </c>
      <c r="P98" s="11">
        <v>28.37</v>
      </c>
      <c r="Q98" s="11">
        <v>2.8</v>
      </c>
      <c r="R98" s="11">
        <v>2.41</v>
      </c>
      <c r="S98" s="11">
        <v>5.4</v>
      </c>
    </row>
    <row r="99" spans="8:19" x14ac:dyDescent="0.2">
      <c r="H99" s="11">
        <v>0.99996646375289944</v>
      </c>
      <c r="I99" s="11">
        <v>1.3669156511523168</v>
      </c>
      <c r="J99" s="11">
        <v>1.5800118164849959</v>
      </c>
      <c r="K99" s="11">
        <v>4.0531094566369825</v>
      </c>
      <c r="L99" s="11">
        <v>1.3965837270111929</v>
      </c>
      <c r="M99" s="11">
        <v>50.413961016087697</v>
      </c>
      <c r="N99" s="11">
        <v>2.172927344337622</v>
      </c>
      <c r="O99" s="11">
        <v>2.3093941107288898</v>
      </c>
      <c r="P99" s="11">
        <v>13.084959921651233</v>
      </c>
      <c r="Q99" s="11">
        <v>2.0203349900186387</v>
      </c>
      <c r="R99" s="11">
        <v>1.5548270342178836</v>
      </c>
      <c r="S99" s="11">
        <v>2.508332626806717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HIV-1</vt:lpstr>
      <vt:lpstr>SIVcpz</vt:lpstr>
      <vt:lpstr>HIV-2</vt:lpstr>
      <vt:lpstr>SIVmac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2020-07-22T17:55:38Z</dcterms:created>
  <dcterms:modified xsi:type="dcterms:W3CDTF">2020-07-31T00:15:08Z</dcterms:modified>
</cp:coreProperties>
</file>