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908"/>
  <workbookPr/>
  <mc:AlternateContent xmlns:mc="http://schemas.openxmlformats.org/markup-compatibility/2006">
    <mc:Choice Requires="x15">
      <x15ac:absPath xmlns:x15ac="http://schemas.microsoft.com/office/spreadsheetml/2010/11/ac" url="/Users/jeannette/Desktop/ForElife/SourceData/"/>
    </mc:Choice>
  </mc:AlternateContent>
  <bookViews>
    <workbookView xWindow="940" yWindow="460" windowWidth="27860" windowHeight="17540" tabRatio="500"/>
  </bookViews>
  <sheets>
    <sheet name="Summary" sheetId="1" r:id="rId1"/>
    <sheet name="1-28-19" sheetId="2" r:id="rId2"/>
    <sheet name="2-1-19" sheetId="3" r:id="rId3"/>
    <sheet name="2-11-19" sheetId="4" r:id="rId4"/>
    <sheet name="2-15-19" sheetId="5" r:id="rId5"/>
    <sheet name="2-19-19" sheetId="6" r:id="rId6"/>
    <sheet name="3-28-19" sheetId="8" r:id="rId7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8" i="3" l="1"/>
  <c r="B29" i="3"/>
  <c r="B30" i="3"/>
  <c r="C30" i="3"/>
  <c r="D30" i="3"/>
  <c r="E30" i="3"/>
  <c r="F30" i="3"/>
  <c r="G30" i="3"/>
  <c r="H30" i="3"/>
  <c r="I30" i="3"/>
  <c r="J30" i="3"/>
  <c r="K30" i="3"/>
  <c r="L30" i="3"/>
  <c r="M30" i="3"/>
  <c r="O24" i="5"/>
  <c r="O25" i="5"/>
  <c r="O26" i="5"/>
  <c r="C24" i="8"/>
  <c r="D24" i="8"/>
  <c r="E24" i="8"/>
  <c r="F24" i="8"/>
  <c r="G24" i="8"/>
  <c r="C25" i="8"/>
  <c r="D25" i="8"/>
  <c r="E25" i="8"/>
  <c r="F25" i="8"/>
  <c r="G25" i="8"/>
  <c r="C26" i="8"/>
  <c r="D26" i="8"/>
  <c r="E26" i="8"/>
  <c r="F26" i="8"/>
  <c r="G26" i="8"/>
  <c r="B24" i="8"/>
  <c r="B25" i="8"/>
  <c r="B26" i="8"/>
  <c r="C24" i="6"/>
  <c r="D24" i="6"/>
  <c r="E24" i="6"/>
  <c r="F24" i="6"/>
  <c r="C25" i="6"/>
  <c r="D25" i="6"/>
  <c r="E25" i="6"/>
  <c r="F25" i="6"/>
  <c r="C26" i="6"/>
  <c r="D26" i="6"/>
  <c r="E26" i="6"/>
  <c r="F26" i="6"/>
  <c r="B26" i="6"/>
  <c r="B24" i="6"/>
  <c r="B25" i="6"/>
  <c r="C24" i="5"/>
  <c r="D24" i="5"/>
  <c r="E24" i="5"/>
  <c r="F24" i="5"/>
  <c r="G24" i="5"/>
  <c r="H24" i="5"/>
  <c r="I24" i="5"/>
  <c r="J24" i="5"/>
  <c r="K24" i="5"/>
  <c r="L24" i="5"/>
  <c r="M24" i="5"/>
  <c r="N24" i="5"/>
  <c r="P24" i="5"/>
  <c r="Q24" i="5"/>
  <c r="R24" i="5"/>
  <c r="S24" i="5"/>
  <c r="C25" i="5"/>
  <c r="D25" i="5"/>
  <c r="E25" i="5"/>
  <c r="F25" i="5"/>
  <c r="G25" i="5"/>
  <c r="H25" i="5"/>
  <c r="I25" i="5"/>
  <c r="J25" i="5"/>
  <c r="K25" i="5"/>
  <c r="L25" i="5"/>
  <c r="M25" i="5"/>
  <c r="N25" i="5"/>
  <c r="P25" i="5"/>
  <c r="Q25" i="5"/>
  <c r="R25" i="5"/>
  <c r="S25" i="5"/>
  <c r="C26" i="5"/>
  <c r="D26" i="5"/>
  <c r="E26" i="5"/>
  <c r="F26" i="5"/>
  <c r="G26" i="5"/>
  <c r="H26" i="5"/>
  <c r="I26" i="5"/>
  <c r="J26" i="5"/>
  <c r="K26" i="5"/>
  <c r="L26" i="5"/>
  <c r="M26" i="5"/>
  <c r="N26" i="5"/>
  <c r="P26" i="5"/>
  <c r="Q26" i="5"/>
  <c r="R26" i="5"/>
  <c r="S26" i="5"/>
  <c r="B24" i="5"/>
  <c r="B25" i="5"/>
  <c r="B26" i="5"/>
  <c r="B25" i="4"/>
  <c r="U22" i="4"/>
  <c r="U23" i="4"/>
  <c r="U24" i="4"/>
  <c r="T22" i="4"/>
  <c r="T23" i="4"/>
  <c r="T24" i="4"/>
  <c r="S22" i="4"/>
  <c r="S23" i="4"/>
  <c r="S24" i="4"/>
  <c r="R22" i="4"/>
  <c r="R23" i="4"/>
  <c r="R24" i="4"/>
  <c r="Q22" i="4"/>
  <c r="Q23" i="4"/>
  <c r="Q24" i="4"/>
  <c r="P22" i="4"/>
  <c r="P23" i="4"/>
  <c r="P24" i="4"/>
  <c r="O22" i="4"/>
  <c r="O23" i="4"/>
  <c r="O24" i="4"/>
  <c r="N22" i="4"/>
  <c r="N23" i="4"/>
  <c r="N24" i="4"/>
  <c r="M22" i="4"/>
  <c r="M23" i="4"/>
  <c r="M24" i="4"/>
  <c r="L22" i="4"/>
  <c r="L23" i="4"/>
  <c r="L24" i="4"/>
  <c r="K22" i="4"/>
  <c r="K23" i="4"/>
  <c r="K24" i="4"/>
  <c r="J22" i="4"/>
  <c r="J23" i="4"/>
  <c r="J24" i="4"/>
  <c r="I22" i="4"/>
  <c r="I23" i="4"/>
  <c r="I24" i="4"/>
  <c r="H22" i="4"/>
  <c r="H23" i="4"/>
  <c r="H24" i="4"/>
  <c r="G22" i="4"/>
  <c r="G23" i="4"/>
  <c r="G24" i="4"/>
  <c r="F22" i="4"/>
  <c r="F23" i="4"/>
  <c r="F24" i="4"/>
  <c r="E22" i="4"/>
  <c r="E23" i="4"/>
  <c r="E24" i="4"/>
  <c r="D22" i="4"/>
  <c r="D23" i="4"/>
  <c r="D24" i="4"/>
  <c r="C22" i="4"/>
  <c r="C23" i="4"/>
  <c r="C24" i="4"/>
  <c r="B22" i="4"/>
  <c r="B23" i="4"/>
  <c r="B24" i="4"/>
  <c r="M28" i="3"/>
  <c r="M29" i="3"/>
  <c r="L28" i="3"/>
  <c r="L29" i="3"/>
  <c r="K28" i="3"/>
  <c r="K29" i="3"/>
  <c r="J28" i="3"/>
  <c r="J29" i="3"/>
  <c r="I28" i="3"/>
  <c r="I29" i="3"/>
  <c r="H28" i="3"/>
  <c r="H29" i="3"/>
  <c r="G28" i="3"/>
  <c r="G29" i="3"/>
  <c r="F28" i="3"/>
  <c r="F29" i="3"/>
  <c r="E28" i="3"/>
  <c r="E29" i="3"/>
  <c r="D28" i="3"/>
  <c r="D29" i="3"/>
  <c r="C28" i="3"/>
  <c r="C29" i="3"/>
  <c r="B27" i="2"/>
  <c r="J27" i="2"/>
  <c r="J28" i="2"/>
  <c r="J29" i="2"/>
  <c r="I27" i="2"/>
  <c r="I28" i="2"/>
  <c r="I29" i="2"/>
  <c r="H27" i="2"/>
  <c r="H28" i="2"/>
  <c r="H29" i="2"/>
  <c r="G27" i="2"/>
  <c r="G28" i="2"/>
  <c r="G29" i="2"/>
  <c r="F27" i="2"/>
  <c r="F28" i="2"/>
  <c r="F29" i="2"/>
  <c r="E27" i="2"/>
  <c r="E28" i="2"/>
  <c r="E29" i="2"/>
  <c r="D27" i="2"/>
  <c r="D28" i="2"/>
  <c r="D29" i="2"/>
  <c r="C27" i="2"/>
  <c r="C28" i="2"/>
  <c r="C29" i="2"/>
  <c r="B28" i="2"/>
  <c r="B29" i="2"/>
</calcChain>
</file>

<file path=xl/sharedStrings.xml><?xml version="1.0" encoding="utf-8"?>
<sst xmlns="http://schemas.openxmlformats.org/spreadsheetml/2006/main" count="564" uniqueCount="216">
  <si>
    <t>1/28/19</t>
  </si>
  <si>
    <t>2/1/19</t>
  </si>
  <si>
    <t>2/11/19</t>
  </si>
  <si>
    <t>3/29/19</t>
  </si>
  <si>
    <t>Q332E</t>
  </si>
  <si>
    <t>A333E</t>
  </si>
  <si>
    <t>P334M</t>
  </si>
  <si>
    <t>G335I</t>
  </si>
  <si>
    <t>T336Q</t>
  </si>
  <si>
    <t>L337N</t>
  </si>
  <si>
    <t>F338K</t>
  </si>
  <si>
    <t>F338Q</t>
  </si>
  <si>
    <t>T339F</t>
  </si>
  <si>
    <t>T339Q</t>
  </si>
  <si>
    <t>F340D</t>
  </si>
  <si>
    <t>P341I</t>
  </si>
  <si>
    <t>P341K</t>
  </si>
  <si>
    <t>P341G</t>
  </si>
  <si>
    <t>S342G</t>
  </si>
  <si>
    <t>T344E</t>
  </si>
  <si>
    <t>T344stop</t>
  </si>
  <si>
    <t>WT</t>
  </si>
  <si>
    <t>HIV-1 Fold restriction</t>
  </si>
  <si>
    <t>Rhesus TRIM5 variant</t>
  </si>
  <si>
    <t>Viral dose (uL)</t>
  </si>
  <si>
    <t>50*</t>
  </si>
  <si>
    <t>99.4*</t>
  </si>
  <si>
    <t>15.2*</t>
  </si>
  <si>
    <t>24.3*</t>
  </si>
  <si>
    <t>29.4*</t>
  </si>
  <si>
    <t>37.9*</t>
  </si>
  <si>
    <t>64.7*</t>
  </si>
  <si>
    <t>80.8*</t>
  </si>
  <si>
    <t>50.7*</t>
  </si>
  <si>
    <t>18.9*</t>
  </si>
  <si>
    <t>86.1*</t>
  </si>
  <si>
    <t>56.2*</t>
  </si>
  <si>
    <t>0.11*</t>
  </si>
  <si>
    <t>0.027*</t>
  </si>
  <si>
    <t>0.14*</t>
  </si>
  <si>
    <t>0.038*</t>
  </si>
  <si>
    <t>0.13*</t>
  </si>
  <si>
    <t>0.1*</t>
  </si>
  <si>
    <t>0.013*</t>
  </si>
  <si>
    <t>0.056*</t>
  </si>
  <si>
    <t>0*</t>
  </si>
  <si>
    <t>0.12*</t>
  </si>
  <si>
    <t>0.099*</t>
  </si>
  <si>
    <t>0.014*</t>
  </si>
  <si>
    <t>0.19*</t>
  </si>
  <si>
    <t>0.18*</t>
  </si>
  <si>
    <t>0.055*</t>
  </si>
  <si>
    <t>Empty</t>
  </si>
  <si>
    <t>Best-fit values ± SE</t>
  </si>
  <si>
    <t>Slope</t>
  </si>
  <si>
    <t>Y-intercept</t>
  </si>
  <si>
    <t>Raw data</t>
  </si>
  <si>
    <t>Log-transformed data</t>
  </si>
  <si>
    <t>Linear regression</t>
  </si>
  <si>
    <t>x when y = 5</t>
  </si>
  <si>
    <t>fold inhibition</t>
  </si>
  <si>
    <t>log(x) for log(y) = 0.699</t>
  </si>
  <si>
    <t>P341F</t>
  </si>
  <si>
    <t>95.7*</t>
  </si>
  <si>
    <t>76.1*</t>
  </si>
  <si>
    <t>0.2*</t>
  </si>
  <si>
    <t>0.25*</t>
  </si>
  <si>
    <t>0.092*</t>
  </si>
  <si>
    <t>0.086*</t>
  </si>
  <si>
    <t>0.17*</t>
  </si>
  <si>
    <t>0.016*</t>
  </si>
  <si>
    <t>0.051*</t>
  </si>
  <si>
    <t>0.09*</t>
  </si>
  <si>
    <t>0.15*</t>
  </si>
  <si>
    <t>0.16*</t>
  </si>
  <si>
    <t>0.21*</t>
  </si>
  <si>
    <t>0.071*</t>
  </si>
  <si>
    <t>0.035*</t>
  </si>
  <si>
    <t>0.063*</t>
  </si>
  <si>
    <t>0.057*</t>
  </si>
  <si>
    <t>0.034*</t>
  </si>
  <si>
    <t>0.091*</t>
  </si>
  <si>
    <t>0.058*</t>
  </si>
  <si>
    <t>0.053*</t>
  </si>
  <si>
    <t>0.032*</t>
  </si>
  <si>
    <t>0.017*</t>
  </si>
  <si>
    <t>0.062*</t>
  </si>
  <si>
    <t>0.05*</t>
  </si>
  <si>
    <t>0.033*</t>
  </si>
  <si>
    <t>0.052*</t>
  </si>
  <si>
    <t>G335I (2nd transduction)</t>
  </si>
  <si>
    <t>T339F (2nd transduction)</t>
  </si>
  <si>
    <t>93.5*</t>
  </si>
  <si>
    <t>96.1*</t>
  </si>
  <si>
    <t>92.4*</t>
  </si>
  <si>
    <t>10.7*</t>
  </si>
  <si>
    <t>9.03*</t>
  </si>
  <si>
    <t>10.5*</t>
  </si>
  <si>
    <t>76.8*</t>
  </si>
  <si>
    <t>68.1*</t>
  </si>
  <si>
    <t>73.3*</t>
  </si>
  <si>
    <t>71.5*</t>
  </si>
  <si>
    <t>0.47*</t>
  </si>
  <si>
    <t>0.29*</t>
  </si>
  <si>
    <t>0.42*</t>
  </si>
  <si>
    <t>0.23*</t>
  </si>
  <si>
    <t>0.62*</t>
  </si>
  <si>
    <t>0.44*</t>
  </si>
  <si>
    <t>0.64*</t>
  </si>
  <si>
    <t>0.26*</t>
  </si>
  <si>
    <t>0.65*</t>
  </si>
  <si>
    <t>0.46*</t>
  </si>
  <si>
    <t>1.01*</t>
  </si>
  <si>
    <t>0.31*</t>
  </si>
  <si>
    <t>0.33*</t>
  </si>
  <si>
    <t>0.45*</t>
  </si>
  <si>
    <t>0.5*</t>
  </si>
  <si>
    <t>0.54*</t>
  </si>
  <si>
    <t>0.71*</t>
  </si>
  <si>
    <t>0.67*</t>
  </si>
  <si>
    <t>0.28*</t>
  </si>
  <si>
    <t>Best-fit values</t>
  </si>
  <si>
    <t>Empty (2nd transduction)</t>
  </si>
  <si>
    <t>WT (2nd transduction)</t>
  </si>
  <si>
    <t>(Empty average)</t>
  </si>
  <si>
    <t>Raw Data</t>
  </si>
  <si>
    <t>Viral Dose (ul)</t>
  </si>
  <si>
    <t>Rh T336Q</t>
  </si>
  <si>
    <t>Rh L337N </t>
  </si>
  <si>
    <t>Rh F338K</t>
  </si>
  <si>
    <t>Rh T339F</t>
  </si>
  <si>
    <t>Rh P341I</t>
  </si>
  <si>
    <t>Rh P341K</t>
  </si>
  <si>
    <t>Rh T344E</t>
  </si>
  <si>
    <t>Rh Q332E</t>
  </si>
  <si>
    <t>Rh P334M</t>
  </si>
  <si>
    <t>Rh T339Q</t>
  </si>
  <si>
    <t>Rh F340D</t>
  </si>
  <si>
    <t>Rh S342G</t>
  </si>
  <si>
    <t>Rh A333E</t>
  </si>
  <si>
    <t>Rh F338Q</t>
  </si>
  <si>
    <t>Rh P341G</t>
  </si>
  <si>
    <t>89.8*</t>
  </si>
  <si>
    <t>90.6*</t>
  </si>
  <si>
    <t>38.7*</t>
  </si>
  <si>
    <t>22*</t>
  </si>
  <si>
    <t>23.9*</t>
  </si>
  <si>
    <t>8.76*</t>
  </si>
  <si>
    <t>15.7*</t>
  </si>
  <si>
    <t>62.2*</t>
  </si>
  <si>
    <t>62.6*</t>
  </si>
  <si>
    <t>13.4*</t>
  </si>
  <si>
    <t>14.3*</t>
  </si>
  <si>
    <t>5.53*</t>
  </si>
  <si>
    <t>4.69*</t>
  </si>
  <si>
    <t>0.36*</t>
  </si>
  <si>
    <t>0.22*</t>
  </si>
  <si>
    <t>0.56*</t>
  </si>
  <si>
    <t>0.27*</t>
  </si>
  <si>
    <t>0.34*</t>
  </si>
  <si>
    <t>0.35*</t>
  </si>
  <si>
    <t>0.57*</t>
  </si>
  <si>
    <t>0.41*</t>
  </si>
  <si>
    <t>0.38*</t>
  </si>
  <si>
    <t>0.49*</t>
  </si>
  <si>
    <t>0.37*</t>
  </si>
  <si>
    <t>0.3*</t>
  </si>
  <si>
    <t>0.58*</t>
  </si>
  <si>
    <t>0.054*</t>
  </si>
  <si>
    <t>0.4*</t>
  </si>
  <si>
    <t>0.32*</t>
  </si>
  <si>
    <t>0.24*</t>
  </si>
  <si>
    <t>0.55*</t>
  </si>
  <si>
    <t>Empty vector</t>
  </si>
  <si>
    <t>Rhesus WT</t>
  </si>
  <si>
    <t>Rh G335I</t>
  </si>
  <si>
    <t>Log transformed data</t>
  </si>
  <si>
    <t>93.7*</t>
  </si>
  <si>
    <t>96.13*</t>
  </si>
  <si>
    <t>57.6*</t>
  </si>
  <si>
    <t>65.2*</t>
  </si>
  <si>
    <t>0.66*</t>
  </si>
  <si>
    <t>0.78*</t>
  </si>
  <si>
    <t>0.08*</t>
  </si>
  <si>
    <t>0.39*</t>
  </si>
  <si>
    <t>Rh WT</t>
  </si>
  <si>
    <t>0.91*</t>
  </si>
  <si>
    <t>82.7*</t>
  </si>
  <si>
    <t>94.7*</t>
  </si>
  <si>
    <t>85*</t>
  </si>
  <si>
    <t>86.9*</t>
  </si>
  <si>
    <t>89*</t>
  </si>
  <si>
    <t>91.9*</t>
  </si>
  <si>
    <t>82.9*</t>
  </si>
  <si>
    <t>70.6*</t>
  </si>
  <si>
    <t>58.9*</t>
  </si>
  <si>
    <t>60.3*</t>
  </si>
  <si>
    <t>71.4*</t>
  </si>
  <si>
    <t>68.9*</t>
  </si>
  <si>
    <t>58.6*</t>
  </si>
  <si>
    <t>54.5*</t>
  </si>
  <si>
    <t>T344 Stop</t>
  </si>
  <si>
    <t>Enrichment</t>
  </si>
  <si>
    <t>4.86*</t>
  </si>
  <si>
    <t>8.44*</t>
  </si>
  <si>
    <t>7.59*</t>
  </si>
  <si>
    <t>6.86*</t>
  </si>
  <si>
    <t>3.57*</t>
  </si>
  <si>
    <t>4.29*</t>
  </si>
  <si>
    <t>3.53*</t>
  </si>
  <si>
    <t>4.13*</t>
  </si>
  <si>
    <t>0.51*</t>
  </si>
  <si>
    <t>1.39*</t>
  </si>
  <si>
    <t>0.85*</t>
  </si>
  <si>
    <t>0.088*</t>
  </si>
  <si>
    <t>T344stop (2nd transduction)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</si>
</sst>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5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i/>
      <sz val="10"/>
      <color rgb="FF0000FF"/>
      <name val="Arial"/>
      <family val="2"/>
    </font>
    <font>
      <b/>
      <sz val="12"/>
      <color theme="1"/>
      <name val="Helvetica"/>
      <family val="2"/>
    </font>
    <font>
      <sz val="12"/>
      <name val="Helvetica"/>
      <family val="2"/>
    </font>
    <font>
      <b/>
      <sz val="12"/>
      <name val="Helvetica"/>
      <family val="2"/>
    </font>
    <font>
      <i/>
      <sz val="12"/>
      <color rgb="FF0000FF"/>
      <name val="Helvetica"/>
      <family val="2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Helvetica"/>
      <family val="2"/>
    </font>
    <font>
      <sz val="10"/>
      <name val="Helvetica"/>
      <family val="2"/>
    </font>
    <font>
      <sz val="12"/>
      <color rgb="FF000000"/>
      <name val="Helvetica"/>
      <family val="2"/>
    </font>
    <font>
      <sz val="10"/>
      <color theme="1"/>
      <name val="Helvetic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3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2" fontId="0" fillId="0" borderId="0" xfId="0" applyNumberFormat="1"/>
    <xf numFmtId="2" fontId="7" fillId="0" borderId="0" xfId="0" applyNumberFormat="1" applyFont="1"/>
    <xf numFmtId="0" fontId="1" fillId="0" borderId="0" xfId="0" applyFont="1" applyAlignment="1">
      <alignment horizontal="center"/>
    </xf>
    <xf numFmtId="2" fontId="0" fillId="0" borderId="0" xfId="0" applyNumberFormat="1" applyFont="1"/>
    <xf numFmtId="164" fontId="7" fillId="0" borderId="0" xfId="0" applyNumberFormat="1" applyFont="1"/>
    <xf numFmtId="165" fontId="7" fillId="0" borderId="0" xfId="0" applyNumberFormat="1" applyFont="1"/>
    <xf numFmtId="164" fontId="4" fillId="0" borderId="0" xfId="0" applyNumberFormat="1" applyFont="1"/>
    <xf numFmtId="2" fontId="4" fillId="0" borderId="0" xfId="0" applyNumberFormat="1" applyFont="1"/>
    <xf numFmtId="164" fontId="0" fillId="0" borderId="0" xfId="0" applyNumberFormat="1" applyFont="1"/>
    <xf numFmtId="2" fontId="6" fillId="0" borderId="0" xfId="0" applyNumberFormat="1" applyFont="1"/>
    <xf numFmtId="0" fontId="11" fillId="0" borderId="0" xfId="0" applyFont="1"/>
    <xf numFmtId="2" fontId="11" fillId="0" borderId="0" xfId="0" applyNumberFormat="1" applyFont="1"/>
    <xf numFmtId="2" fontId="12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/>
    <xf numFmtId="2" fontId="13" fillId="0" borderId="0" xfId="0" applyNumberFormat="1" applyFont="1"/>
    <xf numFmtId="165" fontId="13" fillId="0" borderId="0" xfId="0" applyNumberFormat="1" applyFont="1"/>
    <xf numFmtId="164" fontId="3" fillId="0" borderId="0" xfId="0" applyNumberFormat="1" applyFont="1"/>
    <xf numFmtId="164" fontId="5" fillId="0" borderId="0" xfId="0" applyNumberFormat="1" applyFont="1"/>
    <xf numFmtId="0" fontId="1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165" fontId="11" fillId="0" borderId="0" xfId="0" applyNumberFormat="1" applyFont="1"/>
    <xf numFmtId="14" fontId="3" fillId="0" borderId="0" xfId="0" applyNumberFormat="1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Fill="1" applyAlignment="1">
      <alignment horizontal="left"/>
    </xf>
  </cellXfs>
  <cellStyles count="8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"/>
  <sheetViews>
    <sheetView tabSelected="1" workbookViewId="0">
      <selection activeCell="C20" sqref="C20"/>
    </sheetView>
  </sheetViews>
  <sheetFormatPr baseColWidth="10" defaultRowHeight="16" x14ac:dyDescent="0.2"/>
  <cols>
    <col min="1" max="1" width="12.1640625" style="21" bestFit="1" customWidth="1"/>
    <col min="2" max="2" width="22" style="21" bestFit="1" customWidth="1"/>
    <col min="3" max="3" width="8.1640625" style="21" bestFit="1" customWidth="1"/>
    <col min="4" max="5" width="7" style="21" bestFit="1" customWidth="1"/>
    <col min="6" max="6" width="8.1640625" style="21" bestFit="1" customWidth="1"/>
    <col min="7" max="7" width="7.1640625" style="21" bestFit="1" customWidth="1"/>
    <col min="8" max="10" width="7.83203125" style="21" bestFit="1" customWidth="1"/>
    <col min="11" max="11" width="7.1640625" style="21" bestFit="1" customWidth="1"/>
    <col min="12" max="12" width="5" style="21" bestFit="1" customWidth="1"/>
    <col min="13" max="16384" width="10.83203125" style="21"/>
  </cols>
  <sheetData>
    <row r="1" spans="1:14" x14ac:dyDescent="0.2">
      <c r="B1" s="4"/>
      <c r="C1" s="36" t="s">
        <v>22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x14ac:dyDescent="0.2">
      <c r="A2" s="3" t="s">
        <v>202</v>
      </c>
      <c r="B2" s="3" t="s">
        <v>23</v>
      </c>
      <c r="C2" s="6" t="s">
        <v>0</v>
      </c>
      <c r="D2" s="36" t="s">
        <v>1</v>
      </c>
      <c r="E2" s="36"/>
      <c r="F2" s="36" t="s">
        <v>2</v>
      </c>
      <c r="G2" s="36"/>
      <c r="H2" s="31">
        <v>43511</v>
      </c>
      <c r="I2" s="31">
        <v>43515</v>
      </c>
      <c r="J2" s="36" t="s">
        <v>3</v>
      </c>
      <c r="K2" s="36"/>
      <c r="L2" s="35"/>
    </row>
    <row r="3" spans="1:14" x14ac:dyDescent="0.2">
      <c r="A3" s="17">
        <v>0.46601736500000002</v>
      </c>
      <c r="B3" s="5" t="s">
        <v>19</v>
      </c>
      <c r="C3" s="18">
        <v>203.73</v>
      </c>
      <c r="D3" s="18">
        <v>93.97</v>
      </c>
      <c r="E3" s="18"/>
      <c r="F3" s="18">
        <v>119.82</v>
      </c>
      <c r="G3" s="18"/>
      <c r="H3" s="22">
        <v>131.73428626859521</v>
      </c>
      <c r="I3" s="22"/>
      <c r="J3" s="18"/>
      <c r="K3" s="18"/>
    </row>
    <row r="4" spans="1:14" x14ac:dyDescent="0.2">
      <c r="A4" s="17">
        <v>0.478977545</v>
      </c>
      <c r="B4" s="5" t="s">
        <v>17</v>
      </c>
      <c r="C4" s="18"/>
      <c r="D4" s="18"/>
      <c r="E4" s="18"/>
      <c r="F4" s="18">
        <v>106.93</v>
      </c>
      <c r="G4" s="18"/>
      <c r="H4" s="22">
        <v>204.13811408067087</v>
      </c>
      <c r="I4" s="22">
        <v>50.26696440549469</v>
      </c>
      <c r="J4" s="22">
        <v>107.2979638994983</v>
      </c>
      <c r="K4" s="18"/>
    </row>
    <row r="5" spans="1:14" x14ac:dyDescent="0.2">
      <c r="A5" s="17">
        <v>0.51663674800000003</v>
      </c>
      <c r="B5" s="5" t="s">
        <v>5</v>
      </c>
      <c r="C5" s="18"/>
      <c r="D5" s="18"/>
      <c r="E5" s="18"/>
      <c r="F5" s="18">
        <v>75.22</v>
      </c>
      <c r="G5" s="18"/>
      <c r="H5" s="22">
        <v>124.27688135238083</v>
      </c>
      <c r="I5" s="22">
        <v>43.35272726968217</v>
      </c>
      <c r="J5" s="20"/>
      <c r="K5" s="18"/>
    </row>
    <row r="6" spans="1:14" x14ac:dyDescent="0.2">
      <c r="A6" s="17">
        <v>0.59550293200000004</v>
      </c>
      <c r="B6" s="5" t="s">
        <v>18</v>
      </c>
      <c r="C6" s="18"/>
      <c r="D6" s="18"/>
      <c r="E6" s="18"/>
      <c r="F6" s="18">
        <v>163.49</v>
      </c>
      <c r="G6" s="18"/>
      <c r="H6" s="22">
        <v>286.52095674773079</v>
      </c>
      <c r="I6" s="22"/>
      <c r="J6" s="20"/>
      <c r="K6" s="18"/>
    </row>
    <row r="7" spans="1:14" x14ac:dyDescent="0.2">
      <c r="A7" s="17">
        <v>0.62211566500000004</v>
      </c>
      <c r="B7" s="5" t="s">
        <v>13</v>
      </c>
      <c r="C7" s="18"/>
      <c r="D7" s="18"/>
      <c r="E7" s="18"/>
      <c r="F7" s="18">
        <v>41.58</v>
      </c>
      <c r="G7" s="18"/>
      <c r="H7" s="22">
        <v>80.965351186872283</v>
      </c>
      <c r="I7" s="22"/>
      <c r="J7" s="22">
        <v>57.267204334826403</v>
      </c>
      <c r="K7" s="18"/>
    </row>
    <row r="8" spans="1:14" x14ac:dyDescent="0.2">
      <c r="A8" s="17">
        <v>0.653229854</v>
      </c>
      <c r="B8" s="38" t="s">
        <v>21</v>
      </c>
      <c r="C8" s="18">
        <v>134.66</v>
      </c>
      <c r="D8" s="18">
        <v>65.989999999999995</v>
      </c>
      <c r="E8" s="18"/>
      <c r="F8" s="18">
        <v>112.67</v>
      </c>
      <c r="G8" s="26">
        <v>110.05</v>
      </c>
      <c r="H8" s="22">
        <v>196.38890998379006</v>
      </c>
      <c r="I8" s="22">
        <v>65.95186762477681</v>
      </c>
      <c r="J8" s="18"/>
      <c r="K8" s="18"/>
    </row>
    <row r="9" spans="1:14" x14ac:dyDescent="0.2">
      <c r="A9" s="17">
        <v>0.69808599900000001</v>
      </c>
      <c r="B9" s="5" t="s">
        <v>8</v>
      </c>
      <c r="C9" s="18">
        <v>130.54</v>
      </c>
      <c r="D9" s="18">
        <v>97.92</v>
      </c>
      <c r="E9" s="18"/>
      <c r="F9" s="18">
        <v>95.89</v>
      </c>
      <c r="G9" s="18"/>
      <c r="H9" s="22">
        <v>149.72335035015359</v>
      </c>
      <c r="I9" s="22"/>
      <c r="J9" s="18"/>
      <c r="K9" s="18"/>
    </row>
    <row r="10" spans="1:14" x14ac:dyDescent="0.2">
      <c r="A10" s="17">
        <v>0.69824092800000004</v>
      </c>
      <c r="B10" s="5" t="s">
        <v>4</v>
      </c>
      <c r="C10" s="18"/>
      <c r="D10" s="18"/>
      <c r="E10" s="18"/>
      <c r="F10" s="18">
        <v>107.79</v>
      </c>
      <c r="G10" s="18"/>
      <c r="H10" s="22">
        <v>170.18871809620174</v>
      </c>
      <c r="I10" s="22"/>
      <c r="J10" s="20"/>
      <c r="K10" s="18"/>
    </row>
    <row r="11" spans="1:14" x14ac:dyDescent="0.2">
      <c r="A11" s="17">
        <v>0.77197659399999996</v>
      </c>
      <c r="B11" s="5" t="s">
        <v>6</v>
      </c>
      <c r="C11" s="18"/>
      <c r="D11" s="18"/>
      <c r="E11" s="18"/>
      <c r="F11" s="18">
        <v>38.6</v>
      </c>
      <c r="G11" s="18"/>
      <c r="H11" s="22">
        <v>70.039050947805976</v>
      </c>
      <c r="I11" s="22"/>
      <c r="J11" s="20"/>
      <c r="K11" s="18"/>
    </row>
    <row r="12" spans="1:14" x14ac:dyDescent="0.2">
      <c r="A12" s="17">
        <v>0.77773362499999998</v>
      </c>
      <c r="B12" s="5" t="s">
        <v>11</v>
      </c>
      <c r="C12" s="18"/>
      <c r="D12" s="18"/>
      <c r="E12" s="18"/>
      <c r="F12" s="18">
        <v>41.33</v>
      </c>
      <c r="G12" s="18"/>
      <c r="H12" s="22">
        <v>17.467911595436554</v>
      </c>
      <c r="I12" s="22">
        <v>30.992493515399349</v>
      </c>
      <c r="J12" s="20"/>
      <c r="K12" s="18"/>
    </row>
    <row r="13" spans="1:14" x14ac:dyDescent="0.2">
      <c r="A13" s="17">
        <v>0.78888811199999997</v>
      </c>
      <c r="B13" s="5" t="s">
        <v>7</v>
      </c>
      <c r="C13" s="18"/>
      <c r="D13" s="18">
        <v>24.52</v>
      </c>
      <c r="E13" s="18">
        <v>20.47</v>
      </c>
      <c r="F13" s="18">
        <v>21.11</v>
      </c>
      <c r="G13" s="18"/>
      <c r="H13" s="22">
        <v>36.345994034747257</v>
      </c>
      <c r="I13" s="22"/>
      <c r="J13" s="18"/>
      <c r="K13" s="18"/>
    </row>
    <row r="14" spans="1:14" x14ac:dyDescent="0.2">
      <c r="A14" s="29">
        <v>0.881383531</v>
      </c>
      <c r="B14" s="5" t="s">
        <v>9</v>
      </c>
      <c r="C14" s="18">
        <v>76.91</v>
      </c>
      <c r="D14" s="18">
        <v>90.04</v>
      </c>
      <c r="E14" s="18"/>
      <c r="F14" s="18">
        <v>73.180000000000007</v>
      </c>
      <c r="G14" s="18"/>
      <c r="H14" s="22">
        <v>150.1662610815097</v>
      </c>
      <c r="I14" s="22"/>
      <c r="J14" s="18"/>
      <c r="K14" s="18"/>
    </row>
    <row r="15" spans="1:14" x14ac:dyDescent="0.2">
      <c r="A15" s="29">
        <v>0.92573808800000001</v>
      </c>
      <c r="B15" s="5" t="s">
        <v>14</v>
      </c>
      <c r="C15" s="18"/>
      <c r="D15" s="18"/>
      <c r="E15" s="18"/>
      <c r="F15" s="18">
        <v>24.77</v>
      </c>
      <c r="G15" s="18"/>
      <c r="H15" s="22">
        <v>51.240070902715722</v>
      </c>
      <c r="I15" s="22"/>
      <c r="J15" s="22">
        <v>75.947681894128038</v>
      </c>
      <c r="K15" s="18"/>
    </row>
    <row r="16" spans="1:14" x14ac:dyDescent="0.2">
      <c r="A16" s="29">
        <v>1.6340111850000001</v>
      </c>
      <c r="B16" s="5" t="s">
        <v>12</v>
      </c>
      <c r="C16" s="18">
        <v>10.37</v>
      </c>
      <c r="D16" s="18">
        <v>13.51</v>
      </c>
      <c r="E16" s="18">
        <v>12.39</v>
      </c>
      <c r="F16" s="18">
        <v>12.27</v>
      </c>
      <c r="G16" s="18"/>
      <c r="H16" s="22">
        <v>17.251343024869044</v>
      </c>
      <c r="I16" s="22"/>
      <c r="J16" s="18"/>
      <c r="K16" s="18"/>
    </row>
    <row r="17" spans="1:20" x14ac:dyDescent="0.2">
      <c r="A17" s="29">
        <v>2.1095876790000001</v>
      </c>
      <c r="B17" s="5" t="s">
        <v>16</v>
      </c>
      <c r="C17" s="18">
        <v>16.059999999999999</v>
      </c>
      <c r="D17" s="18">
        <v>18.62</v>
      </c>
      <c r="E17" s="18"/>
      <c r="F17" s="18">
        <v>20.89</v>
      </c>
      <c r="G17" s="18"/>
      <c r="H17" s="22">
        <v>29.777455673450209</v>
      </c>
      <c r="I17" s="22"/>
      <c r="J17" s="18"/>
      <c r="K17" s="18"/>
    </row>
    <row r="18" spans="1:20" x14ac:dyDescent="0.2">
      <c r="A18" s="29">
        <v>2.3030040089999999</v>
      </c>
      <c r="B18" s="5" t="s">
        <v>15</v>
      </c>
      <c r="C18" s="18">
        <v>5.67</v>
      </c>
      <c r="D18" s="18">
        <v>8.8699999999999992</v>
      </c>
      <c r="E18" s="18"/>
      <c r="F18" s="18">
        <v>9.35</v>
      </c>
      <c r="G18" s="18"/>
      <c r="H18" s="22">
        <v>9.9486243471611626</v>
      </c>
      <c r="I18" s="22"/>
      <c r="J18" s="18"/>
      <c r="K18" s="18"/>
    </row>
    <row r="19" spans="1:20" x14ac:dyDescent="0.2">
      <c r="A19" s="29">
        <v>2.430697195</v>
      </c>
      <c r="B19" s="5" t="s">
        <v>20</v>
      </c>
      <c r="C19" s="18"/>
      <c r="D19" s="18"/>
      <c r="E19" s="18"/>
      <c r="F19" s="18"/>
      <c r="G19" s="18"/>
      <c r="H19" s="22"/>
      <c r="I19" s="22"/>
      <c r="J19" s="18">
        <v>1.97</v>
      </c>
      <c r="K19" s="18">
        <v>1.3</v>
      </c>
    </row>
    <row r="20" spans="1:20" x14ac:dyDescent="0.2">
      <c r="A20" s="29">
        <v>4.2564973879999997</v>
      </c>
      <c r="B20" s="5" t="s">
        <v>10</v>
      </c>
      <c r="C20" s="18">
        <v>24.48</v>
      </c>
      <c r="D20" s="18">
        <v>27.7</v>
      </c>
      <c r="E20" s="18"/>
      <c r="F20" s="18">
        <v>27.37</v>
      </c>
      <c r="G20" s="18"/>
      <c r="H20" s="22">
        <v>39.241819093473907</v>
      </c>
      <c r="I20" s="22"/>
      <c r="J20" s="18"/>
      <c r="K20" s="18"/>
    </row>
    <row r="21" spans="1:20" x14ac:dyDescent="0.2">
      <c r="C21" s="22"/>
      <c r="D21" s="22"/>
      <c r="E21" s="22"/>
      <c r="F21" s="22"/>
      <c r="G21" s="22"/>
      <c r="H21" s="22"/>
      <c r="I21" s="22"/>
      <c r="J21" s="23"/>
      <c r="K21" s="23"/>
    </row>
    <row r="22" spans="1:20" x14ac:dyDescent="0.2">
      <c r="C22" s="22"/>
      <c r="D22" s="22"/>
      <c r="E22" s="22"/>
      <c r="F22" s="22"/>
      <c r="G22" s="22"/>
      <c r="H22" s="22"/>
      <c r="I22" s="22"/>
      <c r="J22" s="22"/>
      <c r="K22" s="22"/>
    </row>
    <row r="23" spans="1:20" x14ac:dyDescent="0.2">
      <c r="J23" s="32"/>
      <c r="K23" s="24"/>
      <c r="L23" s="24"/>
      <c r="M23" s="24"/>
      <c r="N23" s="24"/>
      <c r="O23" s="24"/>
    </row>
    <row r="24" spans="1:20" x14ac:dyDescent="0.2">
      <c r="J24" s="32"/>
      <c r="K24" s="24"/>
      <c r="L24" s="24"/>
      <c r="M24" s="24"/>
      <c r="N24" s="24"/>
      <c r="O24" s="24"/>
      <c r="P24" s="24"/>
      <c r="Q24" s="24"/>
      <c r="R24" s="24"/>
      <c r="S24" s="24"/>
    </row>
    <row r="25" spans="1:20" x14ac:dyDescent="0.2">
      <c r="J25" s="25"/>
      <c r="K25" s="33"/>
      <c r="L25" s="25"/>
      <c r="M25" s="25"/>
      <c r="N25" s="25"/>
      <c r="O25" s="25"/>
      <c r="P25" s="25"/>
      <c r="Q25" s="25"/>
      <c r="R25" s="25"/>
      <c r="S25" s="25"/>
      <c r="T25" s="25"/>
    </row>
    <row r="26" spans="1:20" x14ac:dyDescent="0.2">
      <c r="J26" s="25"/>
      <c r="K26" s="33"/>
      <c r="L26" s="25"/>
      <c r="M26" s="25"/>
      <c r="N26" s="25"/>
      <c r="O26" s="25"/>
      <c r="P26" s="25"/>
      <c r="Q26" s="25"/>
      <c r="R26" s="25"/>
      <c r="S26" s="25"/>
      <c r="T26" s="25"/>
    </row>
    <row r="27" spans="1:20" x14ac:dyDescent="0.2">
      <c r="J27" s="25"/>
      <c r="K27" s="33"/>
      <c r="L27" s="25"/>
      <c r="M27" s="25"/>
      <c r="N27" s="25"/>
      <c r="O27" s="25"/>
      <c r="P27" s="25"/>
      <c r="Q27" s="25"/>
      <c r="R27" s="25"/>
      <c r="S27" s="25"/>
      <c r="T27" s="25"/>
    </row>
    <row r="28" spans="1:20" x14ac:dyDescent="0.2">
      <c r="J28" s="26"/>
      <c r="K28" s="22"/>
      <c r="L28" s="26"/>
      <c r="M28" s="26"/>
      <c r="N28" s="26"/>
      <c r="O28" s="26"/>
      <c r="P28" s="26"/>
      <c r="Q28" s="22"/>
      <c r="R28" s="22"/>
      <c r="S28" s="22"/>
      <c r="T28" s="22"/>
    </row>
    <row r="29" spans="1:20" x14ac:dyDescent="0.2">
      <c r="J29" s="27"/>
      <c r="K29" s="34"/>
      <c r="L29" s="27"/>
      <c r="M29" s="27"/>
      <c r="N29" s="27"/>
      <c r="O29" s="27"/>
      <c r="P29" s="27"/>
      <c r="Q29" s="28"/>
      <c r="R29" s="28"/>
      <c r="S29" s="28"/>
      <c r="T29" s="22"/>
    </row>
    <row r="30" spans="1:20" x14ac:dyDescent="0.2">
      <c r="J30" s="26"/>
      <c r="K30" s="22"/>
      <c r="L30" s="26"/>
      <c r="M30" s="26"/>
      <c r="N30" s="26"/>
      <c r="O30" s="26"/>
      <c r="P30" s="26"/>
      <c r="T30" s="22"/>
    </row>
    <row r="46" spans="5:5" x14ac:dyDescent="0.2">
      <c r="E46" s="22"/>
    </row>
  </sheetData>
  <sortState ref="A3:N20">
    <sortCondition ref="A3:A20"/>
  </sortState>
  <mergeCells count="4">
    <mergeCell ref="C1:N1"/>
    <mergeCell ref="D2:E2"/>
    <mergeCell ref="J2:K2"/>
    <mergeCell ref="F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B25" sqref="B25"/>
    </sheetView>
  </sheetViews>
  <sheetFormatPr baseColWidth="10" defaultRowHeight="16" x14ac:dyDescent="0.2"/>
  <cols>
    <col min="1" max="1" width="19" customWidth="1"/>
  </cols>
  <sheetData>
    <row r="1" spans="1:10" x14ac:dyDescent="0.2">
      <c r="A1" s="9" t="s">
        <v>56</v>
      </c>
    </row>
    <row r="2" spans="1:10" x14ac:dyDescent="0.2">
      <c r="A2" s="7" t="s">
        <v>24</v>
      </c>
      <c r="B2" s="7" t="s">
        <v>52</v>
      </c>
      <c r="C2" s="7" t="s">
        <v>21</v>
      </c>
      <c r="D2" s="7" t="s">
        <v>8</v>
      </c>
      <c r="E2" s="7" t="s">
        <v>9</v>
      </c>
      <c r="F2" s="7" t="s">
        <v>10</v>
      </c>
      <c r="G2" s="7" t="s">
        <v>12</v>
      </c>
      <c r="H2" s="7" t="s">
        <v>15</v>
      </c>
      <c r="I2" s="7" t="s">
        <v>16</v>
      </c>
      <c r="J2" s="7" t="s">
        <v>19</v>
      </c>
    </row>
    <row r="3" spans="1:10" x14ac:dyDescent="0.2">
      <c r="A3" s="2" t="s">
        <v>25</v>
      </c>
      <c r="B3" s="2" t="s">
        <v>26</v>
      </c>
      <c r="C3" s="2" t="s">
        <v>27</v>
      </c>
      <c r="D3" s="2" t="s">
        <v>28</v>
      </c>
      <c r="E3" s="2" t="s">
        <v>29</v>
      </c>
      <c r="F3" s="2" t="s">
        <v>30</v>
      </c>
      <c r="G3" s="2" t="s">
        <v>31</v>
      </c>
      <c r="H3" s="2" t="s">
        <v>32</v>
      </c>
      <c r="I3" s="2" t="s">
        <v>33</v>
      </c>
      <c r="J3" s="2" t="s">
        <v>34</v>
      </c>
    </row>
    <row r="4" spans="1:10" x14ac:dyDescent="0.2">
      <c r="A4" s="1">
        <v>16.66667</v>
      </c>
      <c r="B4" s="2" t="s">
        <v>35</v>
      </c>
      <c r="C4" s="1">
        <v>2.2400000000000002</v>
      </c>
      <c r="D4" s="1">
        <v>2.93</v>
      </c>
      <c r="E4" s="1">
        <v>3.75</v>
      </c>
      <c r="F4" s="1">
        <v>9.9</v>
      </c>
      <c r="G4" s="1">
        <v>17.8</v>
      </c>
      <c r="H4" s="1">
        <v>33.799999999999997</v>
      </c>
      <c r="I4" s="1">
        <v>14.1</v>
      </c>
      <c r="J4" s="1">
        <v>2.4900000000000002</v>
      </c>
    </row>
    <row r="5" spans="1:10" x14ac:dyDescent="0.2">
      <c r="A5" s="1">
        <v>5.555555</v>
      </c>
      <c r="B5" s="2" t="s">
        <v>36</v>
      </c>
      <c r="C5" s="1">
        <v>0.7</v>
      </c>
      <c r="D5" s="1">
        <v>1.1299999999999999</v>
      </c>
      <c r="E5" s="1">
        <v>1.23</v>
      </c>
      <c r="F5" s="1">
        <v>3.26</v>
      </c>
      <c r="G5" s="1">
        <v>6.63</v>
      </c>
      <c r="H5" s="1">
        <v>13.8</v>
      </c>
      <c r="I5" s="1">
        <v>4.7699999999999996</v>
      </c>
      <c r="J5" s="1">
        <v>1.04</v>
      </c>
    </row>
    <row r="6" spans="1:10" x14ac:dyDescent="0.2">
      <c r="A6" s="1">
        <v>1.8518520000000001</v>
      </c>
      <c r="B6" s="1">
        <v>34.299999999999997</v>
      </c>
      <c r="C6" s="1">
        <v>0.32</v>
      </c>
      <c r="D6" s="1">
        <v>0.79</v>
      </c>
      <c r="E6" s="1">
        <v>0.73</v>
      </c>
      <c r="F6" s="1">
        <v>1.47</v>
      </c>
      <c r="G6" s="1">
        <v>3.16</v>
      </c>
      <c r="H6" s="1">
        <v>6.58</v>
      </c>
      <c r="I6" s="1">
        <v>2.15</v>
      </c>
      <c r="J6" s="1">
        <v>0.67</v>
      </c>
    </row>
    <row r="7" spans="1:10" x14ac:dyDescent="0.2">
      <c r="A7" s="1">
        <v>0.6172839</v>
      </c>
      <c r="B7" s="1">
        <v>11.9</v>
      </c>
      <c r="C7" s="2" t="s">
        <v>37</v>
      </c>
      <c r="D7" s="1">
        <v>0.32</v>
      </c>
      <c r="E7" s="1">
        <v>0.23</v>
      </c>
      <c r="F7" s="1">
        <v>0.57999999999999996</v>
      </c>
      <c r="G7" s="1">
        <v>1.52</v>
      </c>
      <c r="H7" s="1">
        <v>2.38</v>
      </c>
      <c r="I7" s="1">
        <v>0.78</v>
      </c>
      <c r="J7" s="1">
        <v>0.36</v>
      </c>
    </row>
    <row r="8" spans="1:10" x14ac:dyDescent="0.2">
      <c r="A8" s="1">
        <v>0.20576130000000001</v>
      </c>
      <c r="B8" s="1">
        <v>2.4700000000000002</v>
      </c>
      <c r="C8" s="2" t="s">
        <v>38</v>
      </c>
      <c r="D8" s="2" t="s">
        <v>39</v>
      </c>
      <c r="E8" s="2" t="s">
        <v>40</v>
      </c>
      <c r="F8" s="2" t="s">
        <v>41</v>
      </c>
      <c r="G8" s="1">
        <v>0.5</v>
      </c>
      <c r="H8" s="1">
        <v>0.41</v>
      </c>
      <c r="I8" s="1">
        <v>0.21</v>
      </c>
      <c r="J8" s="2" t="s">
        <v>42</v>
      </c>
    </row>
    <row r="9" spans="1:10" x14ac:dyDescent="0.2">
      <c r="A9" s="1">
        <v>6.8587110000000007E-2</v>
      </c>
      <c r="B9" s="1">
        <v>0.89</v>
      </c>
      <c r="C9" s="2" t="s">
        <v>43</v>
      </c>
      <c r="D9" s="2" t="s">
        <v>44</v>
      </c>
      <c r="E9" s="2" t="s">
        <v>45</v>
      </c>
      <c r="F9" s="2" t="s">
        <v>40</v>
      </c>
      <c r="G9" s="2" t="s">
        <v>46</v>
      </c>
      <c r="H9" s="2" t="s">
        <v>47</v>
      </c>
      <c r="I9" s="2" t="s">
        <v>37</v>
      </c>
      <c r="J9" s="2" t="s">
        <v>46</v>
      </c>
    </row>
    <row r="10" spans="1:10" x14ac:dyDescent="0.2">
      <c r="A10" s="2" t="s">
        <v>45</v>
      </c>
      <c r="B10" s="2" t="s">
        <v>38</v>
      </c>
      <c r="C10" s="2" t="s">
        <v>48</v>
      </c>
      <c r="D10" s="2" t="s">
        <v>49</v>
      </c>
      <c r="E10" s="2" t="s">
        <v>45</v>
      </c>
      <c r="F10" s="2" t="s">
        <v>43</v>
      </c>
      <c r="G10" s="2" t="s">
        <v>50</v>
      </c>
      <c r="H10" s="2" t="s">
        <v>51</v>
      </c>
      <c r="I10" s="2" t="s">
        <v>43</v>
      </c>
      <c r="J10" s="2" t="s">
        <v>37</v>
      </c>
    </row>
    <row r="11" spans="1:10" x14ac:dyDescent="0.2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">
      <c r="A13" s="9" t="s">
        <v>57</v>
      </c>
    </row>
    <row r="14" spans="1:10" x14ac:dyDescent="0.2">
      <c r="A14" s="7" t="s">
        <v>24</v>
      </c>
      <c r="B14" s="7" t="s">
        <v>52</v>
      </c>
      <c r="C14" s="7" t="s">
        <v>21</v>
      </c>
      <c r="D14" s="7" t="s">
        <v>8</v>
      </c>
      <c r="E14" s="7" t="s">
        <v>9</v>
      </c>
      <c r="F14" s="7" t="s">
        <v>10</v>
      </c>
      <c r="G14" s="7" t="s">
        <v>12</v>
      </c>
      <c r="H14" s="7" t="s">
        <v>15</v>
      </c>
      <c r="I14" s="7" t="s">
        <v>16</v>
      </c>
      <c r="J14" s="7" t="s">
        <v>19</v>
      </c>
    </row>
    <row r="15" spans="1:10" x14ac:dyDescent="0.2">
      <c r="A15" s="1">
        <v>1.22184883647524</v>
      </c>
      <c r="B15" s="1"/>
      <c r="C15" s="1">
        <v>0.35024801833416302</v>
      </c>
      <c r="D15" s="1">
        <v>0.46686762035411</v>
      </c>
      <c r="E15" s="1">
        <v>0.57403126772771895</v>
      </c>
      <c r="F15" s="1">
        <v>0.99563519459755001</v>
      </c>
      <c r="G15" s="1">
        <v>1.2504200023088901</v>
      </c>
      <c r="H15" s="1">
        <v>1.52891670027765</v>
      </c>
      <c r="I15" s="1">
        <v>1.1492191126553799</v>
      </c>
      <c r="J15" s="1">
        <v>0.39619934709573601</v>
      </c>
    </row>
    <row r="16" spans="1:10" x14ac:dyDescent="0.2">
      <c r="A16" s="1">
        <v>0.74472745146724395</v>
      </c>
      <c r="B16" s="1"/>
      <c r="C16" s="1">
        <v>-0.15490195998574299</v>
      </c>
      <c r="D16" s="1">
        <v>5.3078443483419703E-2</v>
      </c>
      <c r="E16" s="1">
        <v>8.9905111439397903E-2</v>
      </c>
      <c r="F16" s="1">
        <v>0.51321760006793904</v>
      </c>
      <c r="G16" s="1">
        <v>0.82151352840477299</v>
      </c>
      <c r="H16" s="1">
        <v>1.13987908640124</v>
      </c>
      <c r="I16" s="1">
        <v>0.67851837904011403</v>
      </c>
      <c r="J16" s="1">
        <v>1.7033339298780401E-2</v>
      </c>
    </row>
    <row r="17" spans="1:10" x14ac:dyDescent="0.2">
      <c r="A17" s="1">
        <v>0.26760627492058903</v>
      </c>
      <c r="B17" s="1">
        <v>1.5352941200427701</v>
      </c>
      <c r="C17" s="1">
        <v>-0.49485002168009401</v>
      </c>
      <c r="D17" s="1">
        <v>-0.10237290870955899</v>
      </c>
      <c r="E17" s="1">
        <v>-0.136677139879544</v>
      </c>
      <c r="F17" s="1">
        <v>0.16731733474817601</v>
      </c>
      <c r="G17" s="1">
        <v>0.499687082618404</v>
      </c>
      <c r="H17" s="1">
        <v>0.81822589361395504</v>
      </c>
      <c r="I17" s="1">
        <v>0.332438459915605</v>
      </c>
      <c r="J17" s="1">
        <v>-0.17392519729917399</v>
      </c>
    </row>
    <row r="18" spans="1:10" x14ac:dyDescent="0.2">
      <c r="A18" s="1">
        <v>-0.20951505015478</v>
      </c>
      <c r="B18" s="1">
        <v>1.0755469613925299</v>
      </c>
      <c r="C18" s="1"/>
      <c r="D18" s="1">
        <v>-0.49485002168009401</v>
      </c>
      <c r="E18" s="1">
        <v>-0.63827216398240705</v>
      </c>
      <c r="F18" s="1">
        <v>-0.236572006437063</v>
      </c>
      <c r="G18" s="1">
        <v>0.18184358794477301</v>
      </c>
      <c r="H18" s="1">
        <v>0.37657695705651201</v>
      </c>
      <c r="I18" s="1">
        <v>-0.10790539730951999</v>
      </c>
      <c r="J18" s="1">
        <v>-0.44369749923271301</v>
      </c>
    </row>
    <row r="19" spans="1:10" x14ac:dyDescent="0.2">
      <c r="A19" s="1">
        <v>-0.68663630487444205</v>
      </c>
      <c r="B19" s="1">
        <v>0.39269695325966603</v>
      </c>
      <c r="C19" s="1"/>
      <c r="D19" s="1"/>
      <c r="E19" s="1"/>
      <c r="F19" s="1"/>
      <c r="G19" s="1">
        <v>-0.30102999566398098</v>
      </c>
      <c r="H19" s="1">
        <v>-0.38721614328026499</v>
      </c>
      <c r="I19" s="1">
        <v>-0.67778070526608103</v>
      </c>
      <c r="J19" s="1"/>
    </row>
    <row r="20" spans="1:10" x14ac:dyDescent="0.2">
      <c r="A20" s="1">
        <v>-1.1637574962739701</v>
      </c>
      <c r="B20" s="1">
        <v>-5.0609993355087202E-2</v>
      </c>
      <c r="C20" s="1"/>
      <c r="D20" s="1"/>
      <c r="E20" s="1"/>
      <c r="F20" s="1"/>
      <c r="G20" s="1"/>
      <c r="H20" s="1"/>
      <c r="I20" s="1"/>
      <c r="J20" s="1"/>
    </row>
    <row r="21" spans="1:10" x14ac:dyDescent="0.2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">
      <c r="A22" s="10" t="s">
        <v>58</v>
      </c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2">
      <c r="A23" s="7"/>
      <c r="B23" s="7" t="s">
        <v>52</v>
      </c>
      <c r="C23" s="7" t="s">
        <v>21</v>
      </c>
      <c r="D23" s="7" t="s">
        <v>8</v>
      </c>
      <c r="E23" s="7" t="s">
        <v>9</v>
      </c>
      <c r="F23" s="7" t="s">
        <v>10</v>
      </c>
      <c r="G23" s="7" t="s">
        <v>12</v>
      </c>
      <c r="H23" s="7" t="s">
        <v>15</v>
      </c>
      <c r="I23" s="7" t="s">
        <v>16</v>
      </c>
      <c r="J23" s="7" t="s">
        <v>19</v>
      </c>
    </row>
    <row r="24" spans="1:10" x14ac:dyDescent="0.2">
      <c r="A24" s="8" t="s">
        <v>53</v>
      </c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">
      <c r="A25" s="8" t="s">
        <v>54</v>
      </c>
      <c r="B25" s="1">
        <v>1.1399999999999999</v>
      </c>
      <c r="C25" s="1">
        <v>0.88560000000000005</v>
      </c>
      <c r="D25" s="1">
        <v>0.63729999999999998</v>
      </c>
      <c r="E25" s="1">
        <v>0.80979999999999996</v>
      </c>
      <c r="F25" s="1">
        <v>0.84730000000000005</v>
      </c>
      <c r="G25" s="1">
        <v>0.78439999999999999</v>
      </c>
      <c r="H25" s="1">
        <v>0.96319999999999995</v>
      </c>
      <c r="I25" s="1">
        <v>0.93069999999999997</v>
      </c>
      <c r="J25" s="1">
        <v>0.56810000000000005</v>
      </c>
    </row>
    <row r="26" spans="1:10" x14ac:dyDescent="0.2">
      <c r="A26" s="8" t="s">
        <v>55</v>
      </c>
      <c r="B26" s="1">
        <v>1.2490000000000001</v>
      </c>
      <c r="C26" s="1">
        <v>-0.75939999999999996</v>
      </c>
      <c r="D26" s="1">
        <v>-0.34189999999999998</v>
      </c>
      <c r="E26" s="1">
        <v>-0.43759999999999999</v>
      </c>
      <c r="F26" s="1">
        <v>-6.8959999999999994E-2</v>
      </c>
      <c r="G26" s="1">
        <v>0.28060000000000002</v>
      </c>
      <c r="H26" s="1">
        <v>0.4375</v>
      </c>
      <c r="I26" s="1">
        <v>2.5839999999999998E-2</v>
      </c>
      <c r="J26" s="1">
        <v>-0.3387</v>
      </c>
    </row>
    <row r="27" spans="1:10" x14ac:dyDescent="0.2">
      <c r="A27" s="8" t="s">
        <v>61</v>
      </c>
      <c r="B27" s="11">
        <f>(0.69897-B26)/B25</f>
        <v>-0.48248245614035101</v>
      </c>
      <c r="C27" s="11">
        <f t="shared" ref="C27:J27" si="0">(0.69897-C26)/C25</f>
        <v>1.646759259259259</v>
      </c>
      <c r="D27" s="11">
        <f t="shared" si="0"/>
        <v>1.6332496469480622</v>
      </c>
      <c r="E27" s="11">
        <f t="shared" si="0"/>
        <v>1.4035193875030871</v>
      </c>
      <c r="F27" s="11">
        <f t="shared" si="0"/>
        <v>0.90632597663165348</v>
      </c>
      <c r="G27" s="11">
        <f t="shared" si="0"/>
        <v>0.53336308006119326</v>
      </c>
      <c r="H27" s="11">
        <f t="shared" si="0"/>
        <v>0.27145971760797344</v>
      </c>
      <c r="I27" s="11">
        <f t="shared" si="0"/>
        <v>0.72325131621360272</v>
      </c>
      <c r="J27" s="11">
        <f t="shared" si="0"/>
        <v>1.8265622249603939</v>
      </c>
    </row>
    <row r="28" spans="1:10" x14ac:dyDescent="0.2">
      <c r="A28" s="8" t="s">
        <v>59</v>
      </c>
      <c r="B28" s="12">
        <f>10^B27</f>
        <v>0.32924375327105587</v>
      </c>
      <c r="C28" s="11">
        <f t="shared" ref="C28:J28" si="1">10^C27</f>
        <v>44.336280825098498</v>
      </c>
      <c r="D28" s="11">
        <f t="shared" si="1"/>
        <v>42.978340960440164</v>
      </c>
      <c r="E28" s="11">
        <f t="shared" si="1"/>
        <v>25.323246792147366</v>
      </c>
      <c r="F28" s="11">
        <f t="shared" si="1"/>
        <v>8.0598317626900755</v>
      </c>
      <c r="G28" s="11">
        <f t="shared" si="1"/>
        <v>3.4147827592246669</v>
      </c>
      <c r="H28" s="11">
        <f t="shared" si="1"/>
        <v>1.8683563723729055</v>
      </c>
      <c r="I28" s="11">
        <f t="shared" si="1"/>
        <v>5.2875113936725606</v>
      </c>
      <c r="J28" s="11">
        <f t="shared" si="1"/>
        <v>67.075238405642978</v>
      </c>
    </row>
    <row r="29" spans="1:10" x14ac:dyDescent="0.2">
      <c r="A29" s="8" t="s">
        <v>60</v>
      </c>
      <c r="B29" s="11">
        <f>B28/0.32924375</f>
        <v>1.0000000099350583</v>
      </c>
      <c r="C29" s="11">
        <f t="shared" ref="C29:J29" si="2">C28/0.32924375</f>
        <v>134.66096417957363</v>
      </c>
      <c r="D29" s="11">
        <f t="shared" si="2"/>
        <v>130.53654309441004</v>
      </c>
      <c r="E29" s="11">
        <f t="shared" si="2"/>
        <v>76.913371300586164</v>
      </c>
      <c r="F29" s="11">
        <f t="shared" si="2"/>
        <v>24.479832229738836</v>
      </c>
      <c r="G29" s="11">
        <f t="shared" si="2"/>
        <v>10.371594781145175</v>
      </c>
      <c r="H29" s="11">
        <f t="shared" si="2"/>
        <v>5.6746904758948515</v>
      </c>
      <c r="I29" s="11">
        <f t="shared" si="2"/>
        <v>16.059564968727759</v>
      </c>
      <c r="J29" s="11">
        <f t="shared" si="2"/>
        <v>203.72516837644747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activeCell="I34" sqref="I34"/>
    </sheetView>
  </sheetViews>
  <sheetFormatPr baseColWidth="10" defaultRowHeight="16" x14ac:dyDescent="0.2"/>
  <cols>
    <col min="1" max="1" width="19.6640625" customWidth="1"/>
    <col min="5" max="5" width="19.5" bestFit="1" customWidth="1"/>
    <col min="10" max="10" width="19.83203125" bestFit="1" customWidth="1"/>
  </cols>
  <sheetData>
    <row r="1" spans="1:13" x14ac:dyDescent="0.2">
      <c r="A1" s="9" t="s">
        <v>56</v>
      </c>
    </row>
    <row r="2" spans="1:13" x14ac:dyDescent="0.2">
      <c r="A2" s="7" t="s">
        <v>24</v>
      </c>
      <c r="B2" s="7" t="s">
        <v>52</v>
      </c>
      <c r="C2" s="7" t="s">
        <v>21</v>
      </c>
      <c r="D2" s="7" t="s">
        <v>7</v>
      </c>
      <c r="E2" s="7" t="s">
        <v>90</v>
      </c>
      <c r="F2" s="7" t="s">
        <v>8</v>
      </c>
      <c r="G2" s="7" t="s">
        <v>9</v>
      </c>
      <c r="H2" s="7" t="s">
        <v>10</v>
      </c>
      <c r="I2" s="7" t="s">
        <v>12</v>
      </c>
      <c r="J2" s="7" t="s">
        <v>91</v>
      </c>
      <c r="K2" s="7" t="s">
        <v>62</v>
      </c>
      <c r="L2" s="7" t="s">
        <v>16</v>
      </c>
      <c r="M2" s="7" t="s">
        <v>19</v>
      </c>
    </row>
    <row r="3" spans="1:13" x14ac:dyDescent="0.2">
      <c r="A3" s="1">
        <v>31.25</v>
      </c>
      <c r="B3" s="2" t="s">
        <v>63</v>
      </c>
      <c r="C3" s="1">
        <v>9.14</v>
      </c>
      <c r="D3" s="1">
        <v>21.9</v>
      </c>
      <c r="E3" s="1">
        <v>21.9</v>
      </c>
      <c r="F3" s="1">
        <v>5.21</v>
      </c>
      <c r="G3" s="1">
        <v>5.5</v>
      </c>
      <c r="H3" s="1">
        <v>17.5</v>
      </c>
      <c r="I3" s="1">
        <v>34.9</v>
      </c>
      <c r="J3" s="1">
        <v>29.4</v>
      </c>
      <c r="K3" s="1">
        <v>46.2</v>
      </c>
      <c r="L3" s="1">
        <v>25.9</v>
      </c>
      <c r="M3" s="1">
        <v>5.57</v>
      </c>
    </row>
    <row r="4" spans="1:13" x14ac:dyDescent="0.2">
      <c r="A4" s="1">
        <v>10.4166666666667</v>
      </c>
      <c r="B4" s="2" t="s">
        <v>64</v>
      </c>
      <c r="C4" s="1">
        <v>1.47</v>
      </c>
      <c r="D4" s="1">
        <v>4.9800000000000004</v>
      </c>
      <c r="E4" s="1">
        <v>7.39</v>
      </c>
      <c r="F4" s="1">
        <v>1.1399999999999999</v>
      </c>
      <c r="G4" s="1">
        <v>1.22</v>
      </c>
      <c r="H4" s="1">
        <v>5.89</v>
      </c>
      <c r="I4" s="1">
        <v>11.5</v>
      </c>
      <c r="J4" s="1">
        <v>9.0399999999999991</v>
      </c>
      <c r="K4" s="1">
        <v>16.3</v>
      </c>
      <c r="L4" s="1">
        <v>7.15</v>
      </c>
      <c r="M4" s="1">
        <v>1</v>
      </c>
    </row>
    <row r="5" spans="1:13" x14ac:dyDescent="0.2">
      <c r="A5" s="1">
        <v>3.4722222222222201</v>
      </c>
      <c r="B5" s="1">
        <v>44.3</v>
      </c>
      <c r="C5" s="1">
        <v>0.75</v>
      </c>
      <c r="D5" s="1">
        <v>1.73</v>
      </c>
      <c r="E5" s="1">
        <v>2.46</v>
      </c>
      <c r="F5" s="1">
        <v>0.4</v>
      </c>
      <c r="G5" s="1">
        <v>0.32</v>
      </c>
      <c r="H5" s="1">
        <v>1.73</v>
      </c>
      <c r="I5" s="1">
        <v>3.89</v>
      </c>
      <c r="J5" s="1">
        <v>3.22</v>
      </c>
      <c r="K5" s="1">
        <v>5.95</v>
      </c>
      <c r="L5" s="1">
        <v>2.4900000000000002</v>
      </c>
      <c r="M5" s="1">
        <v>0.32</v>
      </c>
    </row>
    <row r="6" spans="1:13" x14ac:dyDescent="0.2">
      <c r="A6" s="1">
        <v>1.1574074074074101</v>
      </c>
      <c r="B6" s="1">
        <v>23.7</v>
      </c>
      <c r="C6" s="2" t="s">
        <v>65</v>
      </c>
      <c r="D6" s="1">
        <v>1.08</v>
      </c>
      <c r="E6" s="1">
        <v>1.0900000000000001</v>
      </c>
      <c r="F6" s="2" t="s">
        <v>66</v>
      </c>
      <c r="G6" s="2" t="s">
        <v>39</v>
      </c>
      <c r="H6" s="1">
        <v>0.64</v>
      </c>
      <c r="I6" s="1">
        <v>1.46</v>
      </c>
      <c r="J6" s="1">
        <v>2.29</v>
      </c>
      <c r="K6" s="1">
        <v>2.73</v>
      </c>
      <c r="L6" s="1">
        <v>1.23</v>
      </c>
      <c r="M6" s="2" t="s">
        <v>42</v>
      </c>
    </row>
    <row r="7" spans="1:13" x14ac:dyDescent="0.2">
      <c r="A7" s="1">
        <v>0.38580246913580202</v>
      </c>
      <c r="B7" s="1">
        <v>7.43</v>
      </c>
      <c r="C7" s="2" t="s">
        <v>46</v>
      </c>
      <c r="D7" s="1">
        <v>0.36</v>
      </c>
      <c r="E7" s="1">
        <v>0.3</v>
      </c>
      <c r="F7" s="2" t="s">
        <v>41</v>
      </c>
      <c r="G7" s="2" t="s">
        <v>50</v>
      </c>
      <c r="H7" s="2" t="s">
        <v>67</v>
      </c>
      <c r="I7" s="1">
        <v>0.39</v>
      </c>
      <c r="J7" s="1">
        <v>0.85</v>
      </c>
      <c r="K7" s="1">
        <v>0.57999999999999996</v>
      </c>
      <c r="L7" s="1">
        <v>0.4</v>
      </c>
      <c r="M7" s="2" t="s">
        <v>68</v>
      </c>
    </row>
    <row r="8" spans="1:13" x14ac:dyDescent="0.2">
      <c r="A8" s="1">
        <v>0.12860082304526699</v>
      </c>
      <c r="B8" s="1">
        <v>1.5</v>
      </c>
      <c r="C8" s="2" t="s">
        <v>45</v>
      </c>
      <c r="D8" s="2" t="s">
        <v>37</v>
      </c>
      <c r="E8" s="2" t="s">
        <v>69</v>
      </c>
      <c r="F8" s="2" t="s">
        <v>70</v>
      </c>
      <c r="G8" s="2" t="s">
        <v>71</v>
      </c>
      <c r="H8" s="2" t="s">
        <v>72</v>
      </c>
      <c r="I8" s="2" t="s">
        <v>65</v>
      </c>
      <c r="J8" s="2" t="s">
        <v>73</v>
      </c>
      <c r="K8" s="2" t="s">
        <v>74</v>
      </c>
      <c r="L8" s="2" t="s">
        <v>75</v>
      </c>
      <c r="M8" s="2" t="s">
        <v>76</v>
      </c>
    </row>
    <row r="9" spans="1:13" x14ac:dyDescent="0.2">
      <c r="A9" s="1">
        <v>4.2866941015089199E-2</v>
      </c>
      <c r="B9" s="1">
        <v>0.64</v>
      </c>
      <c r="C9" s="2" t="s">
        <v>77</v>
      </c>
      <c r="D9" s="2" t="s">
        <v>78</v>
      </c>
      <c r="E9" s="2" t="s">
        <v>79</v>
      </c>
      <c r="F9" s="2" t="s">
        <v>70</v>
      </c>
      <c r="G9" s="2" t="s">
        <v>80</v>
      </c>
      <c r="H9" s="2" t="s">
        <v>81</v>
      </c>
      <c r="I9" s="2" t="s">
        <v>82</v>
      </c>
      <c r="J9" s="2" t="s">
        <v>46</v>
      </c>
      <c r="K9" s="2" t="s">
        <v>83</v>
      </c>
      <c r="L9" s="2" t="s">
        <v>84</v>
      </c>
      <c r="M9" s="2" t="s">
        <v>76</v>
      </c>
    </row>
    <row r="10" spans="1:13" x14ac:dyDescent="0.2">
      <c r="A10" s="1">
        <v>0</v>
      </c>
      <c r="B10" s="2" t="s">
        <v>70</v>
      </c>
      <c r="C10" s="2" t="s">
        <v>85</v>
      </c>
      <c r="D10" s="2" t="s">
        <v>71</v>
      </c>
      <c r="E10" s="2" t="s">
        <v>86</v>
      </c>
      <c r="F10" s="2" t="s">
        <v>87</v>
      </c>
      <c r="G10" s="2" t="s">
        <v>45</v>
      </c>
      <c r="H10" s="2" t="s">
        <v>70</v>
      </c>
      <c r="I10" s="2" t="s">
        <v>88</v>
      </c>
      <c r="J10" s="2" t="s">
        <v>42</v>
      </c>
      <c r="K10" s="2" t="s">
        <v>76</v>
      </c>
      <c r="L10" s="2" t="s">
        <v>89</v>
      </c>
      <c r="M10" s="2" t="s">
        <v>41</v>
      </c>
    </row>
    <row r="13" spans="1:13" x14ac:dyDescent="0.2">
      <c r="A13" s="9" t="s">
        <v>57</v>
      </c>
    </row>
    <row r="14" spans="1:13" x14ac:dyDescent="0.2">
      <c r="A14" s="7" t="s">
        <v>24</v>
      </c>
      <c r="B14" s="7" t="s">
        <v>52</v>
      </c>
      <c r="C14" s="7" t="s">
        <v>21</v>
      </c>
      <c r="D14" s="7" t="s">
        <v>7</v>
      </c>
      <c r="E14" s="7" t="s">
        <v>90</v>
      </c>
      <c r="F14" s="7" t="s">
        <v>8</v>
      </c>
      <c r="G14" s="7" t="s">
        <v>9</v>
      </c>
      <c r="H14" s="7" t="s">
        <v>10</v>
      </c>
      <c r="I14" s="7" t="s">
        <v>12</v>
      </c>
      <c r="J14" s="7" t="s">
        <v>91</v>
      </c>
      <c r="K14" s="7" t="s">
        <v>62</v>
      </c>
      <c r="L14" s="7" t="s">
        <v>16</v>
      </c>
      <c r="M14" s="7" t="s">
        <v>19</v>
      </c>
    </row>
    <row r="15" spans="1:13" x14ac:dyDescent="0.2">
      <c r="A15" s="1">
        <v>1.49485002168009</v>
      </c>
      <c r="B15" s="1"/>
      <c r="C15" s="1">
        <v>0.960946195733831</v>
      </c>
      <c r="D15" s="1">
        <v>1.34044411484012</v>
      </c>
      <c r="E15" s="1">
        <v>1.34044411484012</v>
      </c>
      <c r="F15" s="1">
        <v>0.716837723299524</v>
      </c>
      <c r="G15" s="1">
        <v>0.740362689494244</v>
      </c>
      <c r="H15" s="1">
        <v>1.24303804868629</v>
      </c>
      <c r="I15" s="1">
        <v>1.5428254269591799</v>
      </c>
      <c r="J15" s="1">
        <v>1.4683473304121599</v>
      </c>
      <c r="K15" s="1">
        <v>1.6646419755561299</v>
      </c>
      <c r="L15" s="1">
        <v>1.4132997640812499</v>
      </c>
      <c r="M15" s="1">
        <v>0.745855195173729</v>
      </c>
    </row>
    <row r="16" spans="1:13" x14ac:dyDescent="0.2">
      <c r="A16" s="1">
        <v>1.01772876696043</v>
      </c>
      <c r="B16" s="1"/>
      <c r="C16" s="1">
        <v>0.16731733474817601</v>
      </c>
      <c r="D16" s="1">
        <v>0.69722934275971804</v>
      </c>
      <c r="E16" s="1">
        <v>0.86864443839482597</v>
      </c>
      <c r="F16" s="1">
        <v>5.6904851336472599E-2</v>
      </c>
      <c r="G16" s="1">
        <v>8.63598306747482E-2</v>
      </c>
      <c r="H16" s="1">
        <v>0.77011529478710194</v>
      </c>
      <c r="I16" s="1">
        <v>1.06069784035361</v>
      </c>
      <c r="J16" s="1">
        <v>0.95616843047536304</v>
      </c>
      <c r="K16" s="1">
        <v>1.2121876044039599</v>
      </c>
      <c r="L16" s="1">
        <v>0.85430604180108105</v>
      </c>
      <c r="M16" s="1">
        <v>0</v>
      </c>
    </row>
    <row r="17" spans="1:13" x14ac:dyDescent="0.2">
      <c r="A17" s="1">
        <v>0.54060751224076897</v>
      </c>
      <c r="B17" s="1">
        <v>1.64640372622307</v>
      </c>
      <c r="C17" s="1">
        <v>-0.1249387366083</v>
      </c>
      <c r="D17" s="1">
        <v>0.23804610312879501</v>
      </c>
      <c r="E17" s="1">
        <v>0.39093510710337898</v>
      </c>
      <c r="F17" s="1">
        <v>-0.39794000867203799</v>
      </c>
      <c r="G17" s="1">
        <v>-0.49485002168009401</v>
      </c>
      <c r="H17" s="1">
        <v>0.23804610312879501</v>
      </c>
      <c r="I17" s="1">
        <v>0.58994960132570795</v>
      </c>
      <c r="J17" s="1">
        <v>0.50785587169583102</v>
      </c>
      <c r="K17" s="1">
        <v>0.77451696572855</v>
      </c>
      <c r="L17" s="1">
        <v>0.39619934709573601</v>
      </c>
      <c r="M17" s="1">
        <v>-0.49485002168009401</v>
      </c>
    </row>
    <row r="18" spans="1:13" x14ac:dyDescent="0.2">
      <c r="A18" s="1">
        <v>6.3486257521107703E-2</v>
      </c>
      <c r="B18" s="1">
        <v>1.3747483460101</v>
      </c>
      <c r="C18" s="1"/>
      <c r="D18" s="1">
        <v>3.3423755486949702E-2</v>
      </c>
      <c r="E18" s="1">
        <v>3.74264979406237E-2</v>
      </c>
      <c r="F18" s="1"/>
      <c r="G18" s="1"/>
      <c r="H18" s="1">
        <v>-0.19382002601611301</v>
      </c>
      <c r="I18" s="1">
        <v>0.16435285578443701</v>
      </c>
      <c r="J18" s="1">
        <v>0.35983548233988799</v>
      </c>
      <c r="K18" s="1">
        <v>0.43616264704075602</v>
      </c>
      <c r="L18" s="1">
        <v>8.9905111439397903E-2</v>
      </c>
      <c r="M18" s="1"/>
    </row>
    <row r="19" spans="1:13" x14ac:dyDescent="0.2">
      <c r="A19" s="1">
        <v>-0.41363499719855601</v>
      </c>
      <c r="B19" s="1">
        <v>0.87098881376057502</v>
      </c>
      <c r="C19" s="1"/>
      <c r="D19" s="1">
        <v>-0.44369749923271301</v>
      </c>
      <c r="E19" s="1">
        <v>-0.52287874528033795</v>
      </c>
      <c r="F19" s="1"/>
      <c r="G19" s="1"/>
      <c r="H19" s="1"/>
      <c r="I19" s="1">
        <v>-0.40893539297350101</v>
      </c>
      <c r="J19" s="1">
        <v>-7.0581074285707299E-2</v>
      </c>
      <c r="K19" s="1">
        <v>-0.236572006437063</v>
      </c>
      <c r="L19" s="1">
        <v>-0.39794000867203799</v>
      </c>
      <c r="M19" s="1"/>
    </row>
    <row r="20" spans="1:13" x14ac:dyDescent="0.2">
      <c r="A20" s="1">
        <v>-0.89075625191822005</v>
      </c>
      <c r="B20" s="1">
        <v>0.17609125905568099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2">
      <c r="A21" s="1">
        <v>-1.3678775066378801</v>
      </c>
      <c r="B21" s="1">
        <v>-0.19382002601611301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4" spans="1:13" x14ac:dyDescent="0.2">
      <c r="A24" s="9" t="s">
        <v>58</v>
      </c>
    </row>
    <row r="25" spans="1:13" x14ac:dyDescent="0.2">
      <c r="A25" s="7"/>
      <c r="B25" s="7" t="s">
        <v>52</v>
      </c>
      <c r="C25" s="7" t="s">
        <v>21</v>
      </c>
      <c r="D25" s="7" t="s">
        <v>7</v>
      </c>
      <c r="E25" s="7" t="s">
        <v>90</v>
      </c>
      <c r="F25" s="7" t="s">
        <v>8</v>
      </c>
      <c r="G25" s="7" t="s">
        <v>9</v>
      </c>
      <c r="H25" s="7" t="s">
        <v>10</v>
      </c>
      <c r="I25" s="7" t="s">
        <v>12</v>
      </c>
      <c r="J25" s="7" t="s">
        <v>91</v>
      </c>
      <c r="K25" s="7" t="s">
        <v>62</v>
      </c>
      <c r="L25" s="7" t="s">
        <v>16</v>
      </c>
      <c r="M25" s="7" t="s">
        <v>19</v>
      </c>
    </row>
    <row r="26" spans="1:13" x14ac:dyDescent="0.2">
      <c r="A26" s="8" t="s">
        <v>54</v>
      </c>
      <c r="B26" s="1">
        <v>1.0229999999999999</v>
      </c>
      <c r="C26" s="1">
        <v>1.1379999999999999</v>
      </c>
      <c r="D26" s="1">
        <v>0.88700000000000001</v>
      </c>
      <c r="E26" s="1">
        <v>0.95530000000000004</v>
      </c>
      <c r="F26" s="1">
        <v>1.1679999999999999</v>
      </c>
      <c r="G26" s="1">
        <v>1.294</v>
      </c>
      <c r="H26" s="1">
        <v>1.0149999999999999</v>
      </c>
      <c r="I26" s="1">
        <v>1.006</v>
      </c>
      <c r="J26" s="1">
        <v>0.77010000000000001</v>
      </c>
      <c r="K26" s="1">
        <v>0.95960000000000001</v>
      </c>
      <c r="L26" s="1">
        <v>0.9194</v>
      </c>
      <c r="M26" s="1">
        <v>1.3</v>
      </c>
    </row>
    <row r="27" spans="1:13" x14ac:dyDescent="0.2">
      <c r="A27" s="8" t="s">
        <v>55</v>
      </c>
      <c r="B27" s="1">
        <v>1.198</v>
      </c>
      <c r="C27" s="1">
        <v>-0.82369999999999999</v>
      </c>
      <c r="D27" s="1">
        <v>-0.10639999999999999</v>
      </c>
      <c r="E27" s="1">
        <v>-9.3520000000000006E-2</v>
      </c>
      <c r="F27" s="1">
        <v>-1.0640000000000001</v>
      </c>
      <c r="G27" s="1">
        <v>-1.2070000000000001</v>
      </c>
      <c r="H27" s="1">
        <v>-0.27650000000000002</v>
      </c>
      <c r="I27" s="1">
        <v>4.5920000000000002E-2</v>
      </c>
      <c r="J27" s="1">
        <v>0.22800000000000001</v>
      </c>
      <c r="K27" s="1">
        <v>0.25140000000000001</v>
      </c>
      <c r="L27" s="1">
        <v>-2.5909999999999999E-2</v>
      </c>
      <c r="M27" s="1">
        <v>-1.24</v>
      </c>
    </row>
    <row r="28" spans="1:13" x14ac:dyDescent="0.2">
      <c r="A28" s="8" t="s">
        <v>61</v>
      </c>
      <c r="B28" s="11">
        <f t="shared" ref="B28:M28" si="0">(0.69897-B27)/B26</f>
        <v>-0.48781036168132946</v>
      </c>
      <c r="C28" s="11">
        <f t="shared" si="0"/>
        <v>1.3380228471001758</v>
      </c>
      <c r="D28" s="11">
        <f t="shared" si="0"/>
        <v>0.90797068771138656</v>
      </c>
      <c r="E28" s="11">
        <f t="shared" si="0"/>
        <v>0.82957186224222756</v>
      </c>
      <c r="F28" s="11">
        <f t="shared" si="0"/>
        <v>1.5093921232876715</v>
      </c>
      <c r="G28" s="11">
        <f t="shared" si="0"/>
        <v>1.4729289026275114</v>
      </c>
      <c r="H28" s="11">
        <f t="shared" si="0"/>
        <v>0.96105418719211833</v>
      </c>
      <c r="I28" s="11">
        <f t="shared" si="0"/>
        <v>0.64915506958250502</v>
      </c>
      <c r="J28" s="11">
        <f t="shared" si="0"/>
        <v>0.61156992598363846</v>
      </c>
      <c r="K28" s="11">
        <f t="shared" si="0"/>
        <v>0.46641308878699456</v>
      </c>
      <c r="L28" s="11">
        <f t="shared" si="0"/>
        <v>0.78842723515336088</v>
      </c>
      <c r="M28" s="11">
        <f t="shared" si="0"/>
        <v>1.4915153846153844</v>
      </c>
    </row>
    <row r="29" spans="1:13" x14ac:dyDescent="0.2">
      <c r="A29" s="8" t="s">
        <v>59</v>
      </c>
      <c r="B29" s="12">
        <f t="shared" ref="B29:M29" si="1">10^B28</f>
        <v>0.32522928047019301</v>
      </c>
      <c r="C29" s="11">
        <f t="shared" si="1"/>
        <v>21.778243389989321</v>
      </c>
      <c r="D29" s="11">
        <f t="shared" si="1"/>
        <v>8.0904129187122269</v>
      </c>
      <c r="E29" s="11">
        <f t="shared" si="1"/>
        <v>6.7541680524366008</v>
      </c>
      <c r="F29" s="11">
        <f t="shared" si="1"/>
        <v>32.314104365023439</v>
      </c>
      <c r="G29" s="11">
        <f t="shared" si="1"/>
        <v>29.711795867965808</v>
      </c>
      <c r="H29" s="11">
        <f t="shared" si="1"/>
        <v>9.1422730306249278</v>
      </c>
      <c r="I29" s="11">
        <f t="shared" si="1"/>
        <v>4.4581540323497579</v>
      </c>
      <c r="J29" s="11">
        <f t="shared" si="1"/>
        <v>4.0885557686385665</v>
      </c>
      <c r="K29" s="11">
        <f t="shared" si="1"/>
        <v>2.9269350731528752</v>
      </c>
      <c r="L29" s="11">
        <f t="shared" si="1"/>
        <v>6.1436608773280375</v>
      </c>
      <c r="M29" s="11">
        <f t="shared" si="1"/>
        <v>31.010972410524353</v>
      </c>
    </row>
    <row r="30" spans="1:13" x14ac:dyDescent="0.2">
      <c r="A30" s="8" t="s">
        <v>60</v>
      </c>
      <c r="B30" s="11">
        <f t="shared" ref="B30:M30" si="2">B29/0.33</f>
        <v>0.98554327415209997</v>
      </c>
      <c r="C30" s="11">
        <f t="shared" si="2"/>
        <v>65.994676939361568</v>
      </c>
      <c r="D30" s="11">
        <f t="shared" si="2"/>
        <v>24.516402783976442</v>
      </c>
      <c r="E30" s="11">
        <f t="shared" si="2"/>
        <v>20.467175916474545</v>
      </c>
      <c r="F30" s="11">
        <f t="shared" si="2"/>
        <v>97.921528378858909</v>
      </c>
      <c r="G30" s="11">
        <f t="shared" si="2"/>
        <v>90.035745054441833</v>
      </c>
      <c r="H30" s="11">
        <f t="shared" si="2"/>
        <v>27.703857668560385</v>
      </c>
      <c r="I30" s="11">
        <f t="shared" si="2"/>
        <v>13.509557673787144</v>
      </c>
      <c r="J30" s="11">
        <f t="shared" si="2"/>
        <v>12.389562935268383</v>
      </c>
      <c r="K30" s="11">
        <f t="shared" si="2"/>
        <v>8.8695002216753789</v>
      </c>
      <c r="L30" s="11">
        <f t="shared" si="2"/>
        <v>18.617154173721325</v>
      </c>
      <c r="M30" s="11">
        <f t="shared" si="2"/>
        <v>93.972643668255614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5"/>
  <sheetViews>
    <sheetView workbookViewId="0">
      <selection activeCell="O20" sqref="O20"/>
    </sheetView>
  </sheetViews>
  <sheetFormatPr baseColWidth="10" defaultRowHeight="16" x14ac:dyDescent="0.2"/>
  <cols>
    <col min="1" max="1" width="18" customWidth="1"/>
    <col min="3" max="3" width="19.6640625" bestFit="1" customWidth="1"/>
    <col min="5" max="5" width="17.5" bestFit="1" customWidth="1"/>
  </cols>
  <sheetData>
    <row r="1" spans="1:41" x14ac:dyDescent="0.2">
      <c r="A1" s="9" t="s">
        <v>56</v>
      </c>
    </row>
    <row r="2" spans="1:41" x14ac:dyDescent="0.2">
      <c r="A2" s="7" t="s">
        <v>24</v>
      </c>
      <c r="B2" s="37" t="s">
        <v>52</v>
      </c>
      <c r="C2" s="37"/>
      <c r="D2" s="37" t="s">
        <v>122</v>
      </c>
      <c r="E2" s="37"/>
      <c r="F2" s="37" t="s">
        <v>21</v>
      </c>
      <c r="G2" s="37"/>
      <c r="H2" s="37" t="s">
        <v>123</v>
      </c>
      <c r="I2" s="37"/>
      <c r="J2" s="37" t="s">
        <v>8</v>
      </c>
      <c r="K2" s="37"/>
      <c r="L2" s="37" t="s">
        <v>9</v>
      </c>
      <c r="M2" s="37"/>
      <c r="N2" s="37" t="s">
        <v>10</v>
      </c>
      <c r="O2" s="37"/>
      <c r="P2" s="37" t="s">
        <v>12</v>
      </c>
      <c r="Q2" s="37"/>
      <c r="R2" s="37" t="s">
        <v>15</v>
      </c>
      <c r="S2" s="37"/>
      <c r="T2" s="37" t="s">
        <v>16</v>
      </c>
      <c r="U2" s="37"/>
      <c r="V2" s="37" t="s">
        <v>19</v>
      </c>
      <c r="W2" s="37"/>
      <c r="X2" s="37" t="s">
        <v>4</v>
      </c>
      <c r="Y2" s="37"/>
      <c r="Z2" s="37" t="s">
        <v>6</v>
      </c>
      <c r="AA2" s="37"/>
      <c r="AB2" s="37" t="s">
        <v>13</v>
      </c>
      <c r="AC2" s="37"/>
      <c r="AD2" s="37" t="s">
        <v>14</v>
      </c>
      <c r="AE2" s="37"/>
      <c r="AF2" s="37" t="s">
        <v>18</v>
      </c>
      <c r="AG2" s="37"/>
      <c r="AH2" s="37" t="s">
        <v>7</v>
      </c>
      <c r="AI2" s="37"/>
      <c r="AJ2" s="37" t="s">
        <v>5</v>
      </c>
      <c r="AK2" s="37"/>
      <c r="AL2" s="37" t="s">
        <v>11</v>
      </c>
      <c r="AM2" s="37"/>
      <c r="AN2" s="37" t="s">
        <v>17</v>
      </c>
      <c r="AO2" s="37"/>
    </row>
    <row r="3" spans="1:41" x14ac:dyDescent="0.2">
      <c r="A3" s="1">
        <v>6.25</v>
      </c>
      <c r="B3" s="1"/>
      <c r="C3" s="2" t="s">
        <v>92</v>
      </c>
      <c r="D3" s="2" t="s">
        <v>93</v>
      </c>
      <c r="E3" s="2" t="s">
        <v>94</v>
      </c>
      <c r="F3" s="1">
        <v>4.82</v>
      </c>
      <c r="G3" s="1">
        <v>3.91</v>
      </c>
      <c r="H3" s="1">
        <v>5.54</v>
      </c>
      <c r="I3" s="1">
        <v>4.1500000000000004</v>
      </c>
      <c r="J3" s="1">
        <v>6</v>
      </c>
      <c r="K3" s="1">
        <v>4.46</v>
      </c>
      <c r="L3" s="1">
        <v>6.87</v>
      </c>
      <c r="M3" s="1">
        <v>7.12</v>
      </c>
      <c r="N3" s="2" t="s">
        <v>95</v>
      </c>
      <c r="O3" s="1">
        <v>15.8</v>
      </c>
      <c r="P3" s="1">
        <v>32.200000000000003</v>
      </c>
      <c r="Q3" s="1">
        <v>27.1</v>
      </c>
      <c r="R3" s="1">
        <v>44.3</v>
      </c>
      <c r="S3" s="1">
        <v>33.200000000000003</v>
      </c>
      <c r="T3" s="1">
        <v>25.9</v>
      </c>
      <c r="U3" s="1">
        <v>20.3</v>
      </c>
      <c r="V3" s="1">
        <v>5.0999999999999996</v>
      </c>
      <c r="W3" s="1">
        <v>3.66</v>
      </c>
      <c r="X3" s="1">
        <v>5.76</v>
      </c>
      <c r="Y3" s="1">
        <v>4.47</v>
      </c>
      <c r="Z3" s="1">
        <v>11.2</v>
      </c>
      <c r="AA3" s="1">
        <v>10.199999999999999</v>
      </c>
      <c r="AB3" s="2" t="s">
        <v>96</v>
      </c>
      <c r="AC3" s="1">
        <v>10.1</v>
      </c>
      <c r="AD3" s="2" t="s">
        <v>97</v>
      </c>
      <c r="AE3" s="1">
        <v>15.7</v>
      </c>
      <c r="AF3" s="1">
        <v>3.86</v>
      </c>
      <c r="AG3" s="1">
        <v>3.54</v>
      </c>
      <c r="AH3" s="1">
        <v>23.9</v>
      </c>
      <c r="AI3" s="1">
        <v>17.7</v>
      </c>
      <c r="AJ3" s="1">
        <v>7.22</v>
      </c>
      <c r="AK3" s="1">
        <v>6.21</v>
      </c>
      <c r="AL3" s="1">
        <v>12.2</v>
      </c>
      <c r="AM3" s="1">
        <v>10.7</v>
      </c>
      <c r="AN3" s="1">
        <v>5.74</v>
      </c>
      <c r="AO3" s="1">
        <v>4.29</v>
      </c>
    </row>
    <row r="4" spans="1:41" x14ac:dyDescent="0.2">
      <c r="A4" s="1">
        <v>2.0833333333333299</v>
      </c>
      <c r="B4" s="2" t="s">
        <v>98</v>
      </c>
      <c r="C4" s="2" t="s">
        <v>99</v>
      </c>
      <c r="D4" s="2" t="s">
        <v>100</v>
      </c>
      <c r="E4" s="2" t="s">
        <v>101</v>
      </c>
      <c r="F4" s="1">
        <v>2.38</v>
      </c>
      <c r="G4" s="1">
        <v>1.33</v>
      </c>
      <c r="H4" s="1">
        <v>2.0699999999999998</v>
      </c>
      <c r="I4" s="1">
        <v>1.64</v>
      </c>
      <c r="J4" s="1">
        <v>1.8</v>
      </c>
      <c r="K4" s="1">
        <v>1.57</v>
      </c>
      <c r="L4" s="1">
        <v>2.1</v>
      </c>
      <c r="M4" s="1">
        <v>2.0699999999999998</v>
      </c>
      <c r="N4" s="1">
        <v>5.78</v>
      </c>
      <c r="O4" s="1">
        <v>5.49</v>
      </c>
      <c r="P4" s="1">
        <v>12.8</v>
      </c>
      <c r="Q4" s="1">
        <v>11.6</v>
      </c>
      <c r="R4" s="1">
        <v>13.9</v>
      </c>
      <c r="S4" s="1">
        <v>14.8</v>
      </c>
      <c r="T4" s="1">
        <v>8.33</v>
      </c>
      <c r="U4" s="1">
        <v>6.43</v>
      </c>
      <c r="V4" s="1">
        <v>1.62</v>
      </c>
      <c r="W4" s="1">
        <v>1.26</v>
      </c>
      <c r="X4" s="1">
        <v>2.25</v>
      </c>
      <c r="Y4" s="1">
        <v>1.61</v>
      </c>
      <c r="Z4" s="1">
        <v>3.93</v>
      </c>
      <c r="AA4" s="1">
        <v>4.12</v>
      </c>
      <c r="AB4" s="1">
        <v>4.3099999999999996</v>
      </c>
      <c r="AC4" s="1">
        <v>3.34</v>
      </c>
      <c r="AD4" s="1">
        <v>6.38</v>
      </c>
      <c r="AE4" s="1">
        <v>5.29</v>
      </c>
      <c r="AF4" s="1">
        <v>1.78</v>
      </c>
      <c r="AG4" s="1">
        <v>1.41</v>
      </c>
      <c r="AH4" s="1">
        <v>7.37</v>
      </c>
      <c r="AI4" s="1">
        <v>6.47</v>
      </c>
      <c r="AJ4" s="1">
        <v>2.74</v>
      </c>
      <c r="AK4" s="1">
        <v>1.67</v>
      </c>
      <c r="AL4" s="1">
        <v>3.52</v>
      </c>
      <c r="AM4" s="1">
        <v>3.6</v>
      </c>
      <c r="AN4" s="1">
        <v>1.68</v>
      </c>
      <c r="AO4" s="1">
        <v>1.7</v>
      </c>
    </row>
    <row r="5" spans="1:41" x14ac:dyDescent="0.2">
      <c r="A5" s="1">
        <v>0.69444444444444398</v>
      </c>
      <c r="B5" s="1">
        <v>41.8</v>
      </c>
      <c r="C5" s="1">
        <v>40.1</v>
      </c>
      <c r="D5" s="1">
        <v>36.6</v>
      </c>
      <c r="E5" s="1">
        <v>38.4</v>
      </c>
      <c r="F5" s="1">
        <v>0.59</v>
      </c>
      <c r="G5" s="1">
        <v>0.74</v>
      </c>
      <c r="H5" s="1">
        <v>0.83</v>
      </c>
      <c r="I5" s="1">
        <v>0.73</v>
      </c>
      <c r="J5" s="1">
        <v>0.53</v>
      </c>
      <c r="K5" s="1">
        <v>0.55000000000000004</v>
      </c>
      <c r="L5" s="1">
        <v>1.1499999999999999</v>
      </c>
      <c r="M5" s="1">
        <v>1.25</v>
      </c>
      <c r="N5" s="1">
        <v>2.2999999999999998</v>
      </c>
      <c r="O5" s="1">
        <v>2.27</v>
      </c>
      <c r="P5" s="1">
        <v>3.77</v>
      </c>
      <c r="Q5" s="1">
        <v>4.63</v>
      </c>
      <c r="R5" s="1">
        <v>5.86</v>
      </c>
      <c r="S5" s="1">
        <v>5.3</v>
      </c>
      <c r="T5" s="1">
        <v>2.68</v>
      </c>
      <c r="U5" s="1">
        <v>3.51</v>
      </c>
      <c r="V5" s="1">
        <v>0.51</v>
      </c>
      <c r="W5" s="1">
        <v>0.62</v>
      </c>
      <c r="X5" s="1">
        <v>1.23</v>
      </c>
      <c r="Y5" s="1">
        <v>1.0900000000000001</v>
      </c>
      <c r="Z5" s="1">
        <v>1.82</v>
      </c>
      <c r="AA5" s="1">
        <v>1.81</v>
      </c>
      <c r="AB5" s="1">
        <v>1.73</v>
      </c>
      <c r="AC5" s="1">
        <v>2.44</v>
      </c>
      <c r="AD5" s="1">
        <v>2.44</v>
      </c>
      <c r="AE5" s="1">
        <v>2.76</v>
      </c>
      <c r="AF5" s="1">
        <v>0.71</v>
      </c>
      <c r="AG5" s="1">
        <v>0.99</v>
      </c>
      <c r="AH5" s="1">
        <v>2.56</v>
      </c>
      <c r="AI5" s="1">
        <v>2.84</v>
      </c>
      <c r="AJ5" s="1">
        <v>0.97</v>
      </c>
      <c r="AK5" s="1">
        <v>2.62</v>
      </c>
      <c r="AL5" s="1">
        <v>2.2799999999999998</v>
      </c>
      <c r="AM5" s="1">
        <v>1.26</v>
      </c>
      <c r="AN5" s="1">
        <v>0.94</v>
      </c>
      <c r="AO5" s="1">
        <v>0.68</v>
      </c>
    </row>
    <row r="6" spans="1:41" x14ac:dyDescent="0.2">
      <c r="A6" s="1">
        <v>0.23148148148148101</v>
      </c>
      <c r="B6" s="1">
        <v>16.2</v>
      </c>
      <c r="C6" s="1">
        <v>17.899999999999999</v>
      </c>
      <c r="D6" s="1">
        <v>14.4</v>
      </c>
      <c r="E6" s="1">
        <v>15.4</v>
      </c>
      <c r="F6" s="1">
        <v>0.24</v>
      </c>
      <c r="G6" s="1">
        <v>0.25</v>
      </c>
      <c r="H6" s="1">
        <v>0.53</v>
      </c>
      <c r="I6" s="1">
        <v>0.23</v>
      </c>
      <c r="J6" s="2" t="s">
        <v>102</v>
      </c>
      <c r="K6" s="2" t="s">
        <v>103</v>
      </c>
      <c r="L6" s="1">
        <v>0.5</v>
      </c>
      <c r="M6" s="1">
        <v>0.28999999999999998</v>
      </c>
      <c r="N6" s="1">
        <v>0.84</v>
      </c>
      <c r="O6" s="1">
        <v>0.91</v>
      </c>
      <c r="P6" s="1">
        <v>2.12</v>
      </c>
      <c r="Q6" s="1">
        <v>1.95</v>
      </c>
      <c r="R6" s="1">
        <v>2.4</v>
      </c>
      <c r="S6" s="1">
        <v>2.0499999999999998</v>
      </c>
      <c r="T6" s="1">
        <v>0.89</v>
      </c>
      <c r="U6" s="1">
        <v>0.82</v>
      </c>
      <c r="V6" s="2" t="s">
        <v>104</v>
      </c>
      <c r="W6" s="2" t="s">
        <v>105</v>
      </c>
      <c r="X6" s="1">
        <v>0.57999999999999996</v>
      </c>
      <c r="Y6" s="1">
        <v>0.41</v>
      </c>
      <c r="Z6" s="1">
        <v>1.18</v>
      </c>
      <c r="AA6" s="1">
        <v>1.1200000000000001</v>
      </c>
      <c r="AB6" s="1">
        <v>1.08</v>
      </c>
      <c r="AC6" s="1">
        <v>0.71</v>
      </c>
      <c r="AD6" s="1">
        <v>1.43</v>
      </c>
      <c r="AE6" s="1">
        <v>0.92</v>
      </c>
      <c r="AF6" s="2" t="s">
        <v>106</v>
      </c>
      <c r="AG6" s="2" t="s">
        <v>106</v>
      </c>
      <c r="AH6" s="1">
        <v>0.95</v>
      </c>
      <c r="AI6" s="1">
        <v>1.39</v>
      </c>
      <c r="AJ6" s="1">
        <v>0.49</v>
      </c>
      <c r="AK6" s="1">
        <v>0.69</v>
      </c>
      <c r="AL6" s="1">
        <v>0.94</v>
      </c>
      <c r="AM6" s="1">
        <v>0.5</v>
      </c>
      <c r="AN6" s="2" t="s">
        <v>107</v>
      </c>
      <c r="AO6" s="2" t="s">
        <v>108</v>
      </c>
    </row>
    <row r="7" spans="1:41" x14ac:dyDescent="0.2">
      <c r="A7" s="1">
        <v>7.7160493827160503E-2</v>
      </c>
      <c r="B7" s="1">
        <v>6.05</v>
      </c>
      <c r="C7" s="1">
        <v>6.11</v>
      </c>
      <c r="D7" s="1">
        <v>6.01</v>
      </c>
      <c r="E7" s="1">
        <v>5.26</v>
      </c>
      <c r="F7" s="2" t="s">
        <v>66</v>
      </c>
      <c r="G7" s="2" t="s">
        <v>103</v>
      </c>
      <c r="H7" s="2" t="s">
        <v>50</v>
      </c>
      <c r="I7" s="2" t="s">
        <v>50</v>
      </c>
      <c r="J7" s="2" t="s">
        <v>66</v>
      </c>
      <c r="K7" s="2" t="s">
        <v>65</v>
      </c>
      <c r="L7" s="2" t="s">
        <v>109</v>
      </c>
      <c r="M7" s="2" t="s">
        <v>105</v>
      </c>
      <c r="N7" s="2" t="s">
        <v>110</v>
      </c>
      <c r="O7" s="2" t="s">
        <v>111</v>
      </c>
      <c r="P7" s="1">
        <v>0.63</v>
      </c>
      <c r="Q7" s="1">
        <v>0.66</v>
      </c>
      <c r="R7" s="1">
        <v>0.83</v>
      </c>
      <c r="S7" s="1">
        <v>1.03</v>
      </c>
      <c r="T7" s="2" t="s">
        <v>104</v>
      </c>
      <c r="U7" s="2" t="s">
        <v>112</v>
      </c>
      <c r="V7" s="2" t="s">
        <v>113</v>
      </c>
      <c r="W7" s="2" t="s">
        <v>114</v>
      </c>
      <c r="X7" s="2" t="s">
        <v>115</v>
      </c>
      <c r="Y7" s="2" t="s">
        <v>115</v>
      </c>
      <c r="Z7" s="1">
        <v>0.5</v>
      </c>
      <c r="AA7" s="1">
        <v>0.3</v>
      </c>
      <c r="AB7" s="1">
        <v>0.57999999999999996</v>
      </c>
      <c r="AC7" s="1">
        <v>0.48</v>
      </c>
      <c r="AD7" s="1">
        <v>0.56000000000000005</v>
      </c>
      <c r="AE7" s="1">
        <v>0.44</v>
      </c>
      <c r="AF7" s="2" t="s">
        <v>116</v>
      </c>
      <c r="AG7" s="2" t="s">
        <v>117</v>
      </c>
      <c r="AH7" s="2" t="s">
        <v>118</v>
      </c>
      <c r="AI7" s="2" t="s">
        <v>119</v>
      </c>
      <c r="AJ7" s="1">
        <v>0.21</v>
      </c>
      <c r="AK7" s="1">
        <v>0.33</v>
      </c>
      <c r="AL7" s="2" t="s">
        <v>102</v>
      </c>
      <c r="AM7" s="2" t="s">
        <v>73</v>
      </c>
      <c r="AN7" s="2" t="s">
        <v>49</v>
      </c>
      <c r="AO7" s="2" t="s">
        <v>120</v>
      </c>
    </row>
    <row r="9" spans="1:41" x14ac:dyDescent="0.2">
      <c r="A9" s="9" t="s">
        <v>57</v>
      </c>
    </row>
    <row r="10" spans="1:41" x14ac:dyDescent="0.2">
      <c r="A10" s="7" t="s">
        <v>24</v>
      </c>
      <c r="B10" s="37" t="s">
        <v>52</v>
      </c>
      <c r="C10" s="37"/>
      <c r="D10" s="37" t="s">
        <v>122</v>
      </c>
      <c r="E10" s="37"/>
      <c r="F10" s="37" t="s">
        <v>21</v>
      </c>
      <c r="G10" s="37"/>
      <c r="H10" s="37" t="s">
        <v>123</v>
      </c>
      <c r="I10" s="37"/>
      <c r="J10" s="37" t="s">
        <v>8</v>
      </c>
      <c r="K10" s="37"/>
      <c r="L10" s="37" t="s">
        <v>9</v>
      </c>
      <c r="M10" s="37"/>
      <c r="N10" s="37" t="s">
        <v>10</v>
      </c>
      <c r="O10" s="37"/>
      <c r="P10" s="37" t="s">
        <v>12</v>
      </c>
      <c r="Q10" s="37"/>
      <c r="R10" s="37" t="s">
        <v>15</v>
      </c>
      <c r="S10" s="37"/>
      <c r="T10" s="37" t="s">
        <v>16</v>
      </c>
      <c r="U10" s="37"/>
      <c r="V10" s="37" t="s">
        <v>19</v>
      </c>
      <c r="W10" s="37"/>
      <c r="X10" s="37" t="s">
        <v>4</v>
      </c>
      <c r="Y10" s="37"/>
      <c r="Z10" s="37" t="s">
        <v>6</v>
      </c>
      <c r="AA10" s="37"/>
      <c r="AB10" s="37" t="s">
        <v>13</v>
      </c>
      <c r="AC10" s="37"/>
      <c r="AD10" s="37" t="s">
        <v>14</v>
      </c>
      <c r="AE10" s="37"/>
      <c r="AF10" s="37" t="s">
        <v>18</v>
      </c>
      <c r="AG10" s="37"/>
      <c r="AH10" s="37" t="s">
        <v>7</v>
      </c>
      <c r="AI10" s="37"/>
      <c r="AJ10" s="37" t="s">
        <v>5</v>
      </c>
      <c r="AK10" s="37"/>
      <c r="AL10" s="37" t="s">
        <v>11</v>
      </c>
      <c r="AM10" s="37"/>
      <c r="AN10" s="37" t="s">
        <v>17</v>
      </c>
      <c r="AO10" s="37"/>
    </row>
    <row r="11" spans="1:41" x14ac:dyDescent="0.2">
      <c r="A11" s="1">
        <v>0.79588001734407499</v>
      </c>
      <c r="B11" s="1"/>
      <c r="C11" s="1"/>
      <c r="D11" s="1"/>
      <c r="E11" s="1"/>
      <c r="F11" s="1">
        <v>0.68304703823885005</v>
      </c>
      <c r="G11" s="1">
        <v>0.59217675739586695</v>
      </c>
      <c r="H11" s="1">
        <v>0.74350976472843</v>
      </c>
      <c r="I11" s="1">
        <v>0.61804809671209304</v>
      </c>
      <c r="J11" s="1">
        <v>0.77815125038364397</v>
      </c>
      <c r="K11" s="1">
        <v>0.64933485871214203</v>
      </c>
      <c r="L11" s="1">
        <v>0.83695673705954998</v>
      </c>
      <c r="M11" s="1">
        <v>0.852479993636856</v>
      </c>
      <c r="N11" s="1"/>
      <c r="O11" s="1">
        <v>1.19865708695442</v>
      </c>
      <c r="P11" s="1">
        <v>1.5078558716958299</v>
      </c>
      <c r="Q11" s="1">
        <v>1.4329692908744101</v>
      </c>
      <c r="R11" s="1">
        <v>1.64640372622307</v>
      </c>
      <c r="S11" s="1">
        <v>1.52113808370404</v>
      </c>
      <c r="T11" s="1">
        <v>1.4132997640812499</v>
      </c>
      <c r="U11" s="1">
        <v>1.3074960379132099</v>
      </c>
      <c r="V11" s="1">
        <v>0.70757017609793604</v>
      </c>
      <c r="W11" s="1">
        <v>0.563481085394411</v>
      </c>
      <c r="X11" s="1">
        <v>0.76042248342321195</v>
      </c>
      <c r="Y11" s="1">
        <v>0.65030752313193596</v>
      </c>
      <c r="Z11" s="1">
        <v>1.0492180226701799</v>
      </c>
      <c r="AA11" s="1">
        <v>1.00860017176192</v>
      </c>
      <c r="AB11" s="1"/>
      <c r="AC11" s="1">
        <v>1.00432137378264</v>
      </c>
      <c r="AD11" s="1"/>
      <c r="AE11" s="1">
        <v>1.19589965240923</v>
      </c>
      <c r="AF11" s="1">
        <v>0.58658730467175502</v>
      </c>
      <c r="AG11" s="1">
        <v>0.54900326202578797</v>
      </c>
      <c r="AH11" s="1">
        <v>1.37839790094814</v>
      </c>
      <c r="AI11" s="1">
        <v>1.2479732663618099</v>
      </c>
      <c r="AJ11" s="1">
        <v>0.85853719756963898</v>
      </c>
      <c r="AK11" s="1">
        <v>0.79309160017657998</v>
      </c>
      <c r="AL11" s="1">
        <v>1.0863598306747499</v>
      </c>
      <c r="AM11" s="1">
        <v>1.0293837776852099</v>
      </c>
      <c r="AN11" s="1">
        <v>0.75891189239797396</v>
      </c>
      <c r="AO11" s="1">
        <v>0.63245729218472402</v>
      </c>
    </row>
    <row r="12" spans="1:41" x14ac:dyDescent="0.2">
      <c r="A12" s="1">
        <v>0.318758762624412</v>
      </c>
      <c r="B12" s="1"/>
      <c r="C12" s="1"/>
      <c r="D12" s="1"/>
      <c r="E12" s="1"/>
      <c r="F12" s="1">
        <v>0.37657695705651201</v>
      </c>
      <c r="G12" s="1">
        <v>0.12385164096708599</v>
      </c>
      <c r="H12" s="1">
        <v>0.31597034545691799</v>
      </c>
      <c r="I12" s="1">
        <v>0.21484384804769799</v>
      </c>
      <c r="J12" s="1">
        <v>0.25527250510330601</v>
      </c>
      <c r="K12" s="1">
        <v>0.19589965240923399</v>
      </c>
      <c r="L12" s="1">
        <v>0.32221929473391903</v>
      </c>
      <c r="M12" s="1">
        <v>0.31597034545691799</v>
      </c>
      <c r="N12" s="1">
        <v>0.76192783842052902</v>
      </c>
      <c r="O12" s="1">
        <v>0.73957234445009201</v>
      </c>
      <c r="P12" s="1">
        <v>1.1072099696478701</v>
      </c>
      <c r="Q12" s="1">
        <v>1.0644579892269199</v>
      </c>
      <c r="R12" s="1">
        <v>1.1430148002541001</v>
      </c>
      <c r="S12" s="1">
        <v>1.1702617153949599</v>
      </c>
      <c r="T12" s="1">
        <v>0.92064500140678796</v>
      </c>
      <c r="U12" s="1">
        <v>0.80821097292422195</v>
      </c>
      <c r="V12" s="1">
        <v>0.209515014542631</v>
      </c>
      <c r="W12" s="1">
        <v>0.10037054511756301</v>
      </c>
      <c r="X12" s="1">
        <v>0.35218251811136198</v>
      </c>
      <c r="Y12" s="1">
        <v>0.20682587603184999</v>
      </c>
      <c r="Z12" s="1">
        <v>0.59439255037542704</v>
      </c>
      <c r="AA12" s="1">
        <v>0.61489721603313496</v>
      </c>
      <c r="AB12" s="1">
        <v>0.63447727016073197</v>
      </c>
      <c r="AC12" s="1">
        <v>0.523746466811564</v>
      </c>
      <c r="AD12" s="1">
        <v>0.80482067872116203</v>
      </c>
      <c r="AE12" s="1">
        <v>0.72345567203518601</v>
      </c>
      <c r="AF12" s="1">
        <v>0.250420002308894</v>
      </c>
      <c r="AG12" s="1">
        <v>0.14921911265537999</v>
      </c>
      <c r="AH12" s="1">
        <v>0.86746748785905103</v>
      </c>
      <c r="AI12" s="1">
        <v>0.81090428066870002</v>
      </c>
      <c r="AJ12" s="1">
        <v>0.43775056282038799</v>
      </c>
      <c r="AK12" s="1">
        <v>0.222716471147583</v>
      </c>
      <c r="AL12" s="1">
        <v>0.54654266347813096</v>
      </c>
      <c r="AM12" s="1">
        <v>0.55630250076728704</v>
      </c>
      <c r="AN12" s="1">
        <v>0.22530928172586301</v>
      </c>
      <c r="AO12" s="1">
        <v>0.230448921378274</v>
      </c>
    </row>
    <row r="13" spans="1:41" x14ac:dyDescent="0.2">
      <c r="A13" s="1">
        <v>-0.15836249209525</v>
      </c>
      <c r="B13" s="1">
        <v>1.6211762817750399</v>
      </c>
      <c r="C13" s="1">
        <v>1.6031443726201799</v>
      </c>
      <c r="D13" s="1">
        <v>1.5634810853944101</v>
      </c>
      <c r="E13" s="1">
        <v>1.58433122436753</v>
      </c>
      <c r="F13" s="1">
        <v>-0.22914798835785599</v>
      </c>
      <c r="G13" s="1">
        <v>-0.13076828026902401</v>
      </c>
      <c r="H13" s="1">
        <v>-8.0921907623926106E-2</v>
      </c>
      <c r="I13" s="1">
        <v>-0.136677139879544</v>
      </c>
      <c r="J13" s="1">
        <v>-0.27572413039921101</v>
      </c>
      <c r="K13" s="1">
        <v>-0.259637310505756</v>
      </c>
      <c r="L13" s="1">
        <v>6.0697840353611601E-2</v>
      </c>
      <c r="M13" s="1">
        <v>9.6910013008056406E-2</v>
      </c>
      <c r="N13" s="1">
        <v>0.36172783601759301</v>
      </c>
      <c r="O13" s="1">
        <v>0.35602585719312302</v>
      </c>
      <c r="P13" s="1">
        <v>0.57634135020579302</v>
      </c>
      <c r="Q13" s="1">
        <v>0.66558099101795298</v>
      </c>
      <c r="R13" s="1">
        <v>0.76789761601809103</v>
      </c>
      <c r="S13" s="1">
        <v>0.72427586960078905</v>
      </c>
      <c r="T13" s="1">
        <v>0.42813479402878901</v>
      </c>
      <c r="U13" s="1">
        <v>0.54530711646582397</v>
      </c>
      <c r="V13" s="1">
        <v>-0.29242982390206401</v>
      </c>
      <c r="W13" s="1">
        <v>-0.207608310501746</v>
      </c>
      <c r="X13" s="1">
        <v>8.9905111439397903E-2</v>
      </c>
      <c r="Y13" s="1">
        <v>3.74264979406237E-2</v>
      </c>
      <c r="Z13" s="1">
        <v>0.26007138798507501</v>
      </c>
      <c r="AA13" s="1">
        <v>0.257678574869184</v>
      </c>
      <c r="AB13" s="1">
        <v>0.23804610312879501</v>
      </c>
      <c r="AC13" s="1">
        <v>0.38738982633872898</v>
      </c>
      <c r="AD13" s="1">
        <v>0.38738982633872898</v>
      </c>
      <c r="AE13" s="1">
        <v>0.44090908206521801</v>
      </c>
      <c r="AF13" s="1">
        <v>-0.14874165128092501</v>
      </c>
      <c r="AG13" s="1">
        <v>-4.36480540245009E-3</v>
      </c>
      <c r="AH13" s="1">
        <v>0.40823996531184997</v>
      </c>
      <c r="AI13" s="1">
        <v>0.45331834004703803</v>
      </c>
      <c r="AJ13" s="1">
        <v>-1.32282657337552E-2</v>
      </c>
      <c r="AK13" s="1">
        <v>0.41830129131974503</v>
      </c>
      <c r="AL13" s="1">
        <v>0.35793484700045403</v>
      </c>
      <c r="AM13" s="1">
        <v>0.10037054511756301</v>
      </c>
      <c r="AN13" s="1">
        <v>-2.6872146400301399E-2</v>
      </c>
      <c r="AO13" s="1">
        <v>-0.167491087293764</v>
      </c>
    </row>
    <row r="14" spans="1:41" x14ac:dyDescent="0.2">
      <c r="A14" s="1">
        <v>-0.63548374681491304</v>
      </c>
      <c r="B14" s="1">
        <v>1.2095150145426301</v>
      </c>
      <c r="C14" s="1">
        <v>1.25285303097989</v>
      </c>
      <c r="D14" s="1">
        <v>1.15836249209525</v>
      </c>
      <c r="E14" s="1">
        <v>1.18752072083646</v>
      </c>
      <c r="F14" s="1">
        <v>-0.61978875828839397</v>
      </c>
      <c r="G14" s="1">
        <v>-0.60205999132796195</v>
      </c>
      <c r="H14" s="1">
        <v>-0.27572413039921101</v>
      </c>
      <c r="I14" s="1">
        <v>-0.63827216398240705</v>
      </c>
      <c r="J14" s="1"/>
      <c r="K14" s="1"/>
      <c r="L14" s="1">
        <v>-0.30102999566398098</v>
      </c>
      <c r="M14" s="1">
        <v>-0.53760200210104403</v>
      </c>
      <c r="N14" s="1">
        <v>-7.5720713938118397E-2</v>
      </c>
      <c r="O14" s="1">
        <v>-4.0958607678906397E-2</v>
      </c>
      <c r="P14" s="1">
        <v>0.326335860928751</v>
      </c>
      <c r="Q14" s="1">
        <v>0.29003461136251801</v>
      </c>
      <c r="R14" s="1">
        <v>0.38021124171160597</v>
      </c>
      <c r="S14" s="1">
        <v>0.31175386105575398</v>
      </c>
      <c r="T14" s="1">
        <v>-5.0609993355087202E-2</v>
      </c>
      <c r="U14" s="1">
        <v>-8.6186147616283307E-2</v>
      </c>
      <c r="V14" s="1"/>
      <c r="W14" s="1"/>
      <c r="X14" s="1">
        <v>-0.236572006437063</v>
      </c>
      <c r="Y14" s="1">
        <v>-0.38721614328026499</v>
      </c>
      <c r="Z14" s="1">
        <v>7.1882007306125401E-2</v>
      </c>
      <c r="AA14" s="1">
        <v>4.9218022670181702E-2</v>
      </c>
      <c r="AB14" s="1">
        <v>3.3423755486949702E-2</v>
      </c>
      <c r="AC14" s="1">
        <v>-0.14874165128092501</v>
      </c>
      <c r="AD14" s="1">
        <v>0.155336037465062</v>
      </c>
      <c r="AE14" s="1">
        <v>-3.6212172654444701E-2</v>
      </c>
      <c r="AF14" s="1"/>
      <c r="AG14" s="1"/>
      <c r="AH14" s="1">
        <v>-2.2276394711152302E-2</v>
      </c>
      <c r="AI14" s="1">
        <v>0.14301480025409499</v>
      </c>
      <c r="AJ14" s="1">
        <v>-0.30980391997148599</v>
      </c>
      <c r="AK14" s="1">
        <v>-0.161150909262745</v>
      </c>
      <c r="AL14" s="1">
        <v>-2.6872146400301399E-2</v>
      </c>
      <c r="AM14" s="1">
        <v>-0.30102999566398098</v>
      </c>
      <c r="AN14" s="1"/>
      <c r="AO14" s="1"/>
    </row>
    <row r="15" spans="1:41" x14ac:dyDescent="0.2">
      <c r="A15" s="1">
        <v>-1.1126050015345701</v>
      </c>
      <c r="B15" s="1">
        <v>0.78175537465246903</v>
      </c>
      <c r="C15" s="1">
        <v>0.78604121024255402</v>
      </c>
      <c r="D15" s="1">
        <v>0.77887447200273996</v>
      </c>
      <c r="E15" s="1">
        <v>0.72098574415373895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>
        <v>-0.20065945054641801</v>
      </c>
      <c r="Q15" s="1">
        <v>-0.180456064458131</v>
      </c>
      <c r="R15" s="1">
        <v>-8.0921907623926106E-2</v>
      </c>
      <c r="S15" s="1">
        <v>1.28372247051722E-2</v>
      </c>
      <c r="T15" s="1"/>
      <c r="U15" s="1"/>
      <c r="V15" s="1"/>
      <c r="W15" s="1"/>
      <c r="X15" s="1"/>
      <c r="Y15" s="1"/>
      <c r="Z15" s="1">
        <v>-0.30102999566398098</v>
      </c>
      <c r="AA15" s="1">
        <v>-0.52287874528033795</v>
      </c>
      <c r="AB15" s="1">
        <v>-0.236572006437063</v>
      </c>
      <c r="AC15" s="1">
        <v>-0.31875876262441299</v>
      </c>
      <c r="AD15" s="1">
        <v>-0.25181197299379998</v>
      </c>
      <c r="AE15" s="1">
        <v>-0.35654732351381302</v>
      </c>
      <c r="AF15" s="1"/>
      <c r="AG15" s="1"/>
      <c r="AH15" s="1"/>
      <c r="AI15" s="1"/>
      <c r="AJ15" s="1">
        <v>-0.67778070526608103</v>
      </c>
      <c r="AK15" s="1">
        <v>-0.48148606012211198</v>
      </c>
      <c r="AL15" s="1"/>
      <c r="AM15" s="1"/>
      <c r="AN15" s="1"/>
      <c r="AO15" s="1"/>
    </row>
    <row r="17" spans="1:21" x14ac:dyDescent="0.2">
      <c r="A17" s="9" t="s">
        <v>58</v>
      </c>
    </row>
    <row r="18" spans="1:21" x14ac:dyDescent="0.2">
      <c r="A18" s="7"/>
      <c r="B18" s="7" t="s">
        <v>52</v>
      </c>
      <c r="C18" s="7" t="s">
        <v>122</v>
      </c>
      <c r="D18" s="7" t="s">
        <v>21</v>
      </c>
      <c r="E18" s="7" t="s">
        <v>123</v>
      </c>
      <c r="F18" s="7" t="s">
        <v>8</v>
      </c>
      <c r="G18" s="7" t="s">
        <v>9</v>
      </c>
      <c r="H18" s="7" t="s">
        <v>10</v>
      </c>
      <c r="I18" s="7" t="s">
        <v>12</v>
      </c>
      <c r="J18" s="7" t="s">
        <v>15</v>
      </c>
      <c r="K18" s="7" t="s">
        <v>16</v>
      </c>
      <c r="L18" s="7" t="s">
        <v>19</v>
      </c>
      <c r="M18" s="7" t="s">
        <v>4</v>
      </c>
      <c r="N18" s="7" t="s">
        <v>6</v>
      </c>
      <c r="O18" s="7" t="s">
        <v>13</v>
      </c>
      <c r="P18" s="7" t="s">
        <v>14</v>
      </c>
      <c r="Q18" s="7" t="s">
        <v>18</v>
      </c>
      <c r="R18" s="7" t="s">
        <v>7</v>
      </c>
      <c r="S18" s="7" t="s">
        <v>5</v>
      </c>
      <c r="T18" s="7" t="s">
        <v>11</v>
      </c>
      <c r="U18" s="7" t="s">
        <v>17</v>
      </c>
    </row>
    <row r="19" spans="1:21" x14ac:dyDescent="0.2">
      <c r="A19" s="8" t="s">
        <v>121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x14ac:dyDescent="0.2">
      <c r="A20" s="8" t="s">
        <v>54</v>
      </c>
      <c r="B20" s="1">
        <v>0.86799999999999999</v>
      </c>
      <c r="C20" s="1">
        <v>0.86350000000000005</v>
      </c>
      <c r="D20" s="1">
        <v>0.87519999999999998</v>
      </c>
      <c r="E20" s="1">
        <v>0.79379999999999995</v>
      </c>
      <c r="F20" s="1">
        <v>1.028</v>
      </c>
      <c r="G20" s="1">
        <v>0.84519999999999995</v>
      </c>
      <c r="H20" s="1">
        <v>0.87250000000000005</v>
      </c>
      <c r="I20" s="1">
        <v>0.85919999999999996</v>
      </c>
      <c r="J20" s="1">
        <v>0.84809999999999997</v>
      </c>
      <c r="K20" s="1">
        <v>0.97750000000000004</v>
      </c>
      <c r="L20" s="1">
        <v>0.92800000000000005</v>
      </c>
      <c r="M20" s="1">
        <v>0.68489999999999995</v>
      </c>
      <c r="N20" s="1">
        <v>0.71799999999999997</v>
      </c>
      <c r="O20" s="1">
        <v>0.67079999999999995</v>
      </c>
      <c r="P20" s="1">
        <v>0.77649999999999997</v>
      </c>
      <c r="Q20" s="1">
        <v>0.67520000000000002</v>
      </c>
      <c r="R20" s="1">
        <v>0.87329999999999997</v>
      </c>
      <c r="S20" s="1">
        <v>0.7077</v>
      </c>
      <c r="T20" s="1">
        <v>0.83579999999999999</v>
      </c>
      <c r="U20" s="1">
        <v>0.83089999999999997</v>
      </c>
    </row>
    <row r="21" spans="1:21" x14ac:dyDescent="0.2">
      <c r="A21" s="8" t="s">
        <v>55</v>
      </c>
      <c r="B21" s="1">
        <v>1.7609999999999999</v>
      </c>
      <c r="C21" s="1">
        <v>1.714</v>
      </c>
      <c r="D21" s="1">
        <v>-4.5949999999999998E-2</v>
      </c>
      <c r="E21" s="1">
        <v>3.143E-2</v>
      </c>
      <c r="F21" s="1">
        <v>-0.104</v>
      </c>
      <c r="G21" s="1">
        <v>0.13800000000000001</v>
      </c>
      <c r="H21" s="1">
        <v>0.49249999999999999</v>
      </c>
      <c r="I21" s="1">
        <v>0.79500000000000004</v>
      </c>
      <c r="J21" s="1">
        <v>0.89400000000000002</v>
      </c>
      <c r="K21" s="1">
        <v>0.58240000000000003</v>
      </c>
      <c r="L21" s="1">
        <v>-0.1157</v>
      </c>
      <c r="M21" s="1">
        <v>0.12920000000000001</v>
      </c>
      <c r="N21" s="1">
        <v>0.4219</v>
      </c>
      <c r="O21" s="1">
        <v>0.41839999999999999</v>
      </c>
      <c r="P21" s="1">
        <v>0.54890000000000005</v>
      </c>
      <c r="Q21" s="1">
        <v>1.511E-2</v>
      </c>
      <c r="R21" s="1">
        <v>0.59079999999999999</v>
      </c>
      <c r="S21" s="1">
        <v>0.2208</v>
      </c>
      <c r="T21" s="1">
        <v>0.35160000000000002</v>
      </c>
      <c r="U21" s="1">
        <v>1.061E-2</v>
      </c>
    </row>
    <row r="22" spans="1:21" x14ac:dyDescent="0.2">
      <c r="A22" s="8" t="s">
        <v>61</v>
      </c>
      <c r="B22" s="11">
        <f>(0.69897-B21)/B20</f>
        <v>-1.223536866359447</v>
      </c>
      <c r="C22" s="11">
        <f>(0.69897-C21)/C20</f>
        <v>-1.1754834973943251</v>
      </c>
      <c r="D22" s="11">
        <f t="shared" ref="D22:U22" si="0">(0.69897-D21)/D20</f>
        <v>0.85114259597806219</v>
      </c>
      <c r="E22" s="11">
        <f t="shared" si="0"/>
        <v>0.84094230284706484</v>
      </c>
      <c r="F22" s="11">
        <f t="shared" si="0"/>
        <v>0.78109922178988322</v>
      </c>
      <c r="G22" s="11">
        <f t="shared" si="0"/>
        <v>0.66371273071462378</v>
      </c>
      <c r="H22" s="11">
        <f t="shared" si="0"/>
        <v>0.23664183381088821</v>
      </c>
      <c r="I22" s="11">
        <f t="shared" si="0"/>
        <v>-0.11176675977653638</v>
      </c>
      <c r="J22" s="11">
        <f t="shared" si="0"/>
        <v>-0.22996108949416347</v>
      </c>
      <c r="K22" s="11">
        <f t="shared" si="0"/>
        <v>0.11925319693094624</v>
      </c>
      <c r="L22" s="11">
        <f t="shared" si="0"/>
        <v>0.87787715517241371</v>
      </c>
      <c r="M22" s="11">
        <f t="shared" si="0"/>
        <v>0.83190246751350572</v>
      </c>
      <c r="N22" s="11">
        <f t="shared" si="0"/>
        <v>0.38589136490250697</v>
      </c>
      <c r="O22" s="11">
        <f t="shared" si="0"/>
        <v>0.41826177698270722</v>
      </c>
      <c r="P22" s="11">
        <f t="shared" si="0"/>
        <v>0.19326464906632315</v>
      </c>
      <c r="Q22" s="11">
        <f t="shared" si="0"/>
        <v>1.0128258293838863</v>
      </c>
      <c r="R22" s="11">
        <f t="shared" si="0"/>
        <v>0.1238635062406962</v>
      </c>
      <c r="S22" s="11">
        <f t="shared" si="0"/>
        <v>0.67566765578635013</v>
      </c>
      <c r="T22" s="11">
        <f t="shared" si="0"/>
        <v>0.41561378320172288</v>
      </c>
      <c r="U22" s="11">
        <f t="shared" si="0"/>
        <v>0.82845107714526411</v>
      </c>
    </row>
    <row r="23" spans="1:21" x14ac:dyDescent="0.2">
      <c r="A23" s="8" t="s">
        <v>59</v>
      </c>
      <c r="B23" s="15">
        <f>10^B22</f>
        <v>5.9767230737042758E-2</v>
      </c>
      <c r="C23" s="15">
        <f>10^C22</f>
        <v>6.6760026839382952E-2</v>
      </c>
      <c r="D23" s="14">
        <f t="shared" ref="D23:U23" si="1">10^D22</f>
        <v>7.0981078853592647</v>
      </c>
      <c r="E23" s="14">
        <f t="shared" si="1"/>
        <v>6.9333368871152858</v>
      </c>
      <c r="F23" s="14">
        <f t="shared" si="1"/>
        <v>6.0408662723828765</v>
      </c>
      <c r="G23" s="14">
        <f t="shared" si="1"/>
        <v>4.6101253142512517</v>
      </c>
      <c r="H23" s="14">
        <f t="shared" si="1"/>
        <v>1.7244151662007041</v>
      </c>
      <c r="I23" s="14">
        <f t="shared" si="1"/>
        <v>0.77309566887555503</v>
      </c>
      <c r="J23" s="14">
        <f t="shared" si="1"/>
        <v>0.58889641501955103</v>
      </c>
      <c r="K23" s="14">
        <f t="shared" si="1"/>
        <v>1.3159918416701006</v>
      </c>
      <c r="L23" s="14">
        <f t="shared" si="1"/>
        <v>7.5487867197762375</v>
      </c>
      <c r="M23" s="14">
        <f t="shared" si="1"/>
        <v>6.7905111633166753</v>
      </c>
      <c r="N23" s="14">
        <f t="shared" si="1"/>
        <v>2.4315956898644511</v>
      </c>
      <c r="O23" s="14">
        <f t="shared" si="1"/>
        <v>2.6197616298208644</v>
      </c>
      <c r="P23" s="14">
        <f t="shared" si="1"/>
        <v>1.5605031478658471</v>
      </c>
      <c r="Q23" s="14">
        <f t="shared" si="1"/>
        <v>10.299729744967284</v>
      </c>
      <c r="R23" s="14">
        <f t="shared" si="1"/>
        <v>1.3300363371632238</v>
      </c>
      <c r="S23" s="14">
        <f t="shared" si="1"/>
        <v>4.7387921001114517</v>
      </c>
      <c r="T23" s="14">
        <f t="shared" si="1"/>
        <v>2.6038369355867488</v>
      </c>
      <c r="U23" s="14">
        <f t="shared" si="1"/>
        <v>6.7367600224377018</v>
      </c>
    </row>
    <row r="24" spans="1:21" x14ac:dyDescent="0.2">
      <c r="A24" s="8" t="s">
        <v>60</v>
      </c>
      <c r="B24" s="11">
        <f>B23/0.063</f>
        <v>0.94868620217528188</v>
      </c>
      <c r="C24" s="11">
        <f t="shared" ref="C24:U24" si="2">C23/0.063</f>
        <v>1.0596829657044913</v>
      </c>
      <c r="D24" s="11">
        <f t="shared" si="2"/>
        <v>112.66837913268674</v>
      </c>
      <c r="E24" s="11">
        <f t="shared" si="2"/>
        <v>110.0529664621474</v>
      </c>
      <c r="F24" s="11">
        <f t="shared" si="2"/>
        <v>95.886766228299621</v>
      </c>
      <c r="G24" s="11">
        <f t="shared" si="2"/>
        <v>73.176592289702413</v>
      </c>
      <c r="H24" s="11">
        <f t="shared" si="2"/>
        <v>27.371669304773082</v>
      </c>
      <c r="I24" s="11">
        <f t="shared" si="2"/>
        <v>12.271359823421509</v>
      </c>
      <c r="J24" s="11">
        <f t="shared" si="2"/>
        <v>9.347562143167476</v>
      </c>
      <c r="K24" s="11">
        <f t="shared" si="2"/>
        <v>20.888759391588898</v>
      </c>
      <c r="L24" s="11">
        <f t="shared" si="2"/>
        <v>119.82201142501964</v>
      </c>
      <c r="M24" s="11">
        <f t="shared" si="2"/>
        <v>107.78589148121706</v>
      </c>
      <c r="N24" s="11">
        <f t="shared" si="2"/>
        <v>38.59675698197541</v>
      </c>
      <c r="O24" s="11">
        <f t="shared" si="2"/>
        <v>41.58351793366451</v>
      </c>
      <c r="P24" s="11">
        <f t="shared" si="2"/>
        <v>24.769891235965826</v>
      </c>
      <c r="Q24" s="11">
        <f t="shared" si="2"/>
        <v>163.48777372963943</v>
      </c>
      <c r="R24" s="11">
        <f t="shared" si="2"/>
        <v>21.111687891479743</v>
      </c>
      <c r="S24" s="11">
        <f t="shared" si="2"/>
        <v>75.218922223991299</v>
      </c>
      <c r="T24" s="11">
        <f t="shared" si="2"/>
        <v>41.330745009313475</v>
      </c>
      <c r="U24" s="11">
        <f t="shared" si="2"/>
        <v>106.9326987688524</v>
      </c>
    </row>
    <row r="25" spans="1:21" x14ac:dyDescent="0.2">
      <c r="A25" s="8" t="s">
        <v>124</v>
      </c>
      <c r="B25" s="15">
        <f>AVERAGE(B23:C23)</f>
        <v>6.3263628788212858E-2</v>
      </c>
    </row>
  </sheetData>
  <mergeCells count="40">
    <mergeCell ref="F10:G10"/>
    <mergeCell ref="D10:E10"/>
    <mergeCell ref="N10:O10"/>
    <mergeCell ref="L10:M10"/>
    <mergeCell ref="J10:K10"/>
    <mergeCell ref="H10:I10"/>
    <mergeCell ref="Z10:AA10"/>
    <mergeCell ref="X10:Y10"/>
    <mergeCell ref="V10:W10"/>
    <mergeCell ref="T10:U10"/>
    <mergeCell ref="R10:S10"/>
    <mergeCell ref="P10:Q10"/>
    <mergeCell ref="D2:E2"/>
    <mergeCell ref="B10:C10"/>
    <mergeCell ref="AN10:AO10"/>
    <mergeCell ref="AL10:AM10"/>
    <mergeCell ref="AJ10:AK10"/>
    <mergeCell ref="AH10:AI10"/>
    <mergeCell ref="AF10:AG10"/>
    <mergeCell ref="AD10:AE10"/>
    <mergeCell ref="AB10:AC10"/>
    <mergeCell ref="L2:M2"/>
    <mergeCell ref="J2:K2"/>
    <mergeCell ref="H2:I2"/>
    <mergeCell ref="F2:G2"/>
    <mergeCell ref="X2:Y2"/>
    <mergeCell ref="V2:W2"/>
    <mergeCell ref="T2:U2"/>
    <mergeCell ref="R2:S2"/>
    <mergeCell ref="P2:Q2"/>
    <mergeCell ref="N2:O2"/>
    <mergeCell ref="B2:C2"/>
    <mergeCell ref="AD2:AE2"/>
    <mergeCell ref="AB2:AC2"/>
    <mergeCell ref="Z2:AA2"/>
    <mergeCell ref="AN2:AO2"/>
    <mergeCell ref="AL2:AM2"/>
    <mergeCell ref="AJ2:AK2"/>
    <mergeCell ref="AH2:AI2"/>
    <mergeCell ref="AF2:A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"/>
  <sheetViews>
    <sheetView topLeftCell="F1" workbookViewId="0">
      <selection activeCell="O26" sqref="O26"/>
    </sheetView>
  </sheetViews>
  <sheetFormatPr baseColWidth="10" defaultRowHeight="16" x14ac:dyDescent="0.2"/>
  <cols>
    <col min="1" max="1" width="17.83203125" customWidth="1"/>
  </cols>
  <sheetData>
    <row r="1" spans="1:37" x14ac:dyDescent="0.2">
      <c r="A1" s="9" t="s">
        <v>125</v>
      </c>
    </row>
    <row r="2" spans="1:37" x14ac:dyDescent="0.2">
      <c r="A2" s="13" t="s">
        <v>126</v>
      </c>
      <c r="B2" s="37" t="s">
        <v>173</v>
      </c>
      <c r="C2" s="37"/>
      <c r="D2" s="37" t="s">
        <v>174</v>
      </c>
      <c r="E2" s="37"/>
      <c r="F2" s="37" t="s">
        <v>127</v>
      </c>
      <c r="G2" s="37"/>
      <c r="H2" s="37" t="s">
        <v>128</v>
      </c>
      <c r="I2" s="37"/>
      <c r="J2" s="37" t="s">
        <v>129</v>
      </c>
      <c r="K2" s="37"/>
      <c r="L2" s="37" t="s">
        <v>130</v>
      </c>
      <c r="M2" s="37"/>
      <c r="N2" s="37" t="s">
        <v>131</v>
      </c>
      <c r="O2" s="37"/>
      <c r="P2" s="37" t="s">
        <v>132</v>
      </c>
      <c r="Q2" s="37"/>
      <c r="R2" s="37" t="s">
        <v>133</v>
      </c>
      <c r="S2" s="37"/>
      <c r="T2" s="37" t="s">
        <v>134</v>
      </c>
      <c r="U2" s="37"/>
      <c r="V2" s="37" t="s">
        <v>135</v>
      </c>
      <c r="W2" s="37"/>
      <c r="X2" s="37" t="s">
        <v>136</v>
      </c>
      <c r="Y2" s="37"/>
      <c r="Z2" s="37" t="s">
        <v>137</v>
      </c>
      <c r="AA2" s="37"/>
      <c r="AB2" s="37" t="s">
        <v>138</v>
      </c>
      <c r="AC2" s="37"/>
      <c r="AD2" s="37" t="s">
        <v>175</v>
      </c>
      <c r="AE2" s="37"/>
      <c r="AF2" s="37" t="s">
        <v>139</v>
      </c>
      <c r="AG2" s="37"/>
      <c r="AH2" s="37" t="s">
        <v>140</v>
      </c>
      <c r="AI2" s="37"/>
      <c r="AJ2" s="37" t="s">
        <v>141</v>
      </c>
      <c r="AK2" s="37"/>
    </row>
    <row r="3" spans="1:37" x14ac:dyDescent="0.2">
      <c r="A3" s="1">
        <v>6.25</v>
      </c>
      <c r="B3" s="2" t="s">
        <v>142</v>
      </c>
      <c r="C3" s="2" t="s">
        <v>143</v>
      </c>
      <c r="D3" s="1">
        <v>3.31</v>
      </c>
      <c r="E3" s="1">
        <v>4.08</v>
      </c>
      <c r="F3" s="1">
        <v>4.57</v>
      </c>
      <c r="G3" s="1">
        <v>5.47</v>
      </c>
      <c r="H3" s="1">
        <v>4.51</v>
      </c>
      <c r="I3" s="1">
        <v>4.93</v>
      </c>
      <c r="J3" s="1">
        <v>15.3</v>
      </c>
      <c r="K3" s="1">
        <v>15.6</v>
      </c>
      <c r="L3" s="1">
        <v>31.5</v>
      </c>
      <c r="M3" s="1">
        <v>33.1</v>
      </c>
      <c r="N3" s="2" t="s">
        <v>144</v>
      </c>
      <c r="O3" s="2" t="s">
        <v>30</v>
      </c>
      <c r="P3" s="2" t="s">
        <v>145</v>
      </c>
      <c r="Q3" s="2" t="s">
        <v>146</v>
      </c>
      <c r="R3" s="1">
        <v>5.47</v>
      </c>
      <c r="S3" s="1">
        <v>5.83</v>
      </c>
      <c r="T3" s="1">
        <v>3.99</v>
      </c>
      <c r="U3" s="1">
        <v>4.09</v>
      </c>
      <c r="V3" s="1">
        <v>8.6</v>
      </c>
      <c r="W3" s="1">
        <v>9.5299999999999994</v>
      </c>
      <c r="X3" s="1">
        <v>7.4</v>
      </c>
      <c r="Y3" s="1">
        <v>9.07</v>
      </c>
      <c r="Z3" s="1">
        <v>10.1</v>
      </c>
      <c r="AA3" s="1">
        <v>13.5</v>
      </c>
      <c r="AB3" s="1">
        <v>2.56</v>
      </c>
      <c r="AC3" s="1">
        <v>3.13</v>
      </c>
      <c r="AD3" s="1">
        <v>13.1</v>
      </c>
      <c r="AE3" s="1">
        <v>17.5</v>
      </c>
      <c r="AF3" s="1">
        <v>6.38</v>
      </c>
      <c r="AG3" s="1">
        <v>4.83</v>
      </c>
      <c r="AH3" s="2" t="s">
        <v>147</v>
      </c>
      <c r="AI3" s="2" t="s">
        <v>148</v>
      </c>
      <c r="AJ3" s="1">
        <v>2.4900000000000002</v>
      </c>
      <c r="AK3" s="1">
        <v>5.32</v>
      </c>
    </row>
    <row r="4" spans="1:37" x14ac:dyDescent="0.2">
      <c r="A4" s="1">
        <v>2.0832999999999999</v>
      </c>
      <c r="B4" s="2" t="s">
        <v>149</v>
      </c>
      <c r="C4" s="2" t="s">
        <v>150</v>
      </c>
      <c r="D4" s="1">
        <v>1.39</v>
      </c>
      <c r="E4" s="1">
        <v>1.23</v>
      </c>
      <c r="F4" s="1">
        <v>1.28</v>
      </c>
      <c r="G4" s="1">
        <v>1.68</v>
      </c>
      <c r="H4" s="1">
        <v>1.58</v>
      </c>
      <c r="I4" s="1">
        <v>1.41</v>
      </c>
      <c r="J4" s="1">
        <v>5.83</v>
      </c>
      <c r="K4" s="1">
        <v>5.66</v>
      </c>
      <c r="L4" s="1">
        <v>12</v>
      </c>
      <c r="M4" s="1">
        <v>11.9</v>
      </c>
      <c r="N4" s="2" t="s">
        <v>151</v>
      </c>
      <c r="O4" s="2" t="s">
        <v>152</v>
      </c>
      <c r="P4" s="1">
        <v>8.3000000000000007</v>
      </c>
      <c r="Q4" s="1">
        <v>7.65</v>
      </c>
      <c r="R4" s="1">
        <v>1.78</v>
      </c>
      <c r="S4" s="1">
        <v>1.57</v>
      </c>
      <c r="T4" s="1">
        <v>1.97</v>
      </c>
      <c r="U4" s="1">
        <v>1.49</v>
      </c>
      <c r="V4" s="1">
        <v>3.29</v>
      </c>
      <c r="W4" s="1">
        <v>3.3</v>
      </c>
      <c r="X4" s="1">
        <v>2.8</v>
      </c>
      <c r="Y4" s="1">
        <v>3.32</v>
      </c>
      <c r="Z4" s="1">
        <v>3.99</v>
      </c>
      <c r="AA4" s="1">
        <v>4.38</v>
      </c>
      <c r="AB4" s="1">
        <v>1.33</v>
      </c>
      <c r="AC4" s="1">
        <v>1.05</v>
      </c>
      <c r="AD4" s="1">
        <v>6.12</v>
      </c>
      <c r="AE4" s="1">
        <v>6.16</v>
      </c>
      <c r="AF4" s="1">
        <v>2.23</v>
      </c>
      <c r="AG4" s="1">
        <v>2</v>
      </c>
      <c r="AH4" s="1">
        <v>10.25</v>
      </c>
      <c r="AI4" s="1">
        <v>14.01</v>
      </c>
      <c r="AJ4" s="1">
        <v>0.77</v>
      </c>
      <c r="AK4" s="1">
        <v>1.87</v>
      </c>
    </row>
    <row r="5" spans="1:37" x14ac:dyDescent="0.2">
      <c r="A5" s="1">
        <v>0.69440000000000002</v>
      </c>
      <c r="B5" s="1">
        <v>36.200000000000003</v>
      </c>
      <c r="C5" s="1">
        <v>37</v>
      </c>
      <c r="D5" s="1">
        <v>0.39</v>
      </c>
      <c r="E5" s="1">
        <v>0.62</v>
      </c>
      <c r="F5" s="1">
        <v>0.6</v>
      </c>
      <c r="G5" s="1">
        <v>0.71</v>
      </c>
      <c r="H5" s="1">
        <v>0.54</v>
      </c>
      <c r="I5" s="1">
        <v>0.52</v>
      </c>
      <c r="J5" s="1">
        <v>2.08</v>
      </c>
      <c r="K5" s="1">
        <v>1.98</v>
      </c>
      <c r="L5" s="1">
        <v>4.54</v>
      </c>
      <c r="M5" s="1">
        <v>4.09</v>
      </c>
      <c r="N5" s="2" t="s">
        <v>153</v>
      </c>
      <c r="O5" s="2" t="s">
        <v>154</v>
      </c>
      <c r="P5" s="1">
        <v>2.86</v>
      </c>
      <c r="Q5" s="1">
        <v>2.5099999999999998</v>
      </c>
      <c r="R5" s="1">
        <v>0.76</v>
      </c>
      <c r="S5" s="1">
        <v>0.78</v>
      </c>
      <c r="T5" s="1">
        <v>0.55000000000000004</v>
      </c>
      <c r="U5" s="1">
        <v>0.63</v>
      </c>
      <c r="V5" s="1">
        <v>1.33</v>
      </c>
      <c r="W5" s="1">
        <v>1.81</v>
      </c>
      <c r="X5" s="1">
        <v>1.22</v>
      </c>
      <c r="Y5" s="1">
        <v>1.27</v>
      </c>
      <c r="Z5" s="1">
        <v>1.92</v>
      </c>
      <c r="AA5" s="1">
        <v>2.21</v>
      </c>
      <c r="AB5" s="1">
        <v>0.56999999999999995</v>
      </c>
      <c r="AC5" s="1">
        <v>0.74</v>
      </c>
      <c r="AD5" s="1">
        <v>2.56</v>
      </c>
      <c r="AE5" s="1">
        <v>2.71</v>
      </c>
      <c r="AF5" s="1">
        <v>0.93</v>
      </c>
      <c r="AG5" s="1">
        <v>0.78</v>
      </c>
      <c r="AH5" s="1">
        <v>4.0999999999999996</v>
      </c>
      <c r="AI5" s="1">
        <v>4.0999999999999996</v>
      </c>
      <c r="AJ5" s="1">
        <v>0.36</v>
      </c>
      <c r="AK5" s="1">
        <v>0.66</v>
      </c>
    </row>
    <row r="6" spans="1:37" x14ac:dyDescent="0.2">
      <c r="A6" s="1">
        <v>0.23150000000000001</v>
      </c>
      <c r="B6" s="1">
        <v>17.399999999999999</v>
      </c>
      <c r="C6" s="1">
        <v>17.8</v>
      </c>
      <c r="D6" s="2" t="s">
        <v>155</v>
      </c>
      <c r="E6" s="2" t="s">
        <v>156</v>
      </c>
      <c r="F6" s="2" t="s">
        <v>105</v>
      </c>
      <c r="G6" s="2" t="s">
        <v>157</v>
      </c>
      <c r="H6" s="2" t="s">
        <v>113</v>
      </c>
      <c r="I6" s="2" t="s">
        <v>158</v>
      </c>
      <c r="J6" s="1">
        <v>0.86</v>
      </c>
      <c r="K6" s="1">
        <v>0.98</v>
      </c>
      <c r="L6" s="1">
        <v>1.64</v>
      </c>
      <c r="M6" s="1">
        <v>1.56</v>
      </c>
      <c r="N6" s="1">
        <v>3.04</v>
      </c>
      <c r="O6" s="1">
        <v>2.88</v>
      </c>
      <c r="P6" s="1">
        <v>1.1399999999999999</v>
      </c>
      <c r="Q6" s="1">
        <v>1.01</v>
      </c>
      <c r="R6" s="2" t="s">
        <v>159</v>
      </c>
      <c r="S6" s="2" t="s">
        <v>119</v>
      </c>
      <c r="T6" s="2" t="s">
        <v>109</v>
      </c>
      <c r="U6" s="2" t="s">
        <v>160</v>
      </c>
      <c r="V6" s="1">
        <v>0.56999999999999995</v>
      </c>
      <c r="W6" s="1">
        <v>0.78</v>
      </c>
      <c r="X6" s="1">
        <v>0.81</v>
      </c>
      <c r="Y6" s="1">
        <v>0.51</v>
      </c>
      <c r="Z6" s="1">
        <v>0.55000000000000004</v>
      </c>
      <c r="AA6" s="1">
        <v>0.99</v>
      </c>
      <c r="AB6" s="1">
        <v>0.23</v>
      </c>
      <c r="AC6" s="1">
        <v>0.2</v>
      </c>
      <c r="AD6" s="1">
        <v>0.88</v>
      </c>
      <c r="AE6" s="1">
        <v>0.92</v>
      </c>
      <c r="AF6" s="2" t="s">
        <v>161</v>
      </c>
      <c r="AG6" s="2" t="s">
        <v>162</v>
      </c>
      <c r="AH6" s="1">
        <v>1.9</v>
      </c>
      <c r="AI6" s="1">
        <v>1.92</v>
      </c>
      <c r="AJ6" s="2" t="s">
        <v>160</v>
      </c>
      <c r="AK6" s="2" t="s">
        <v>163</v>
      </c>
    </row>
    <row r="7" spans="1:37" x14ac:dyDescent="0.2">
      <c r="A7" s="1">
        <v>7.7200000000000005E-2</v>
      </c>
      <c r="B7" s="1">
        <v>8.15</v>
      </c>
      <c r="C7" s="1">
        <v>7.26</v>
      </c>
      <c r="D7" s="2" t="s">
        <v>41</v>
      </c>
      <c r="E7" s="2" t="s">
        <v>49</v>
      </c>
      <c r="F7" s="2" t="s">
        <v>103</v>
      </c>
      <c r="G7" s="2" t="s">
        <v>103</v>
      </c>
      <c r="H7" s="2" t="s">
        <v>156</v>
      </c>
      <c r="I7" s="2" t="s">
        <v>114</v>
      </c>
      <c r="J7" s="2" t="s">
        <v>164</v>
      </c>
      <c r="K7" s="2" t="s">
        <v>110</v>
      </c>
      <c r="L7" s="1">
        <v>0.93</v>
      </c>
      <c r="M7" s="1">
        <v>0.56000000000000005</v>
      </c>
      <c r="N7" s="1">
        <v>1.1100000000000001</v>
      </c>
      <c r="O7" s="1">
        <v>1.62</v>
      </c>
      <c r="P7" s="1">
        <v>0.48</v>
      </c>
      <c r="Q7" s="1">
        <v>0.72</v>
      </c>
      <c r="R7" s="2" t="s">
        <v>105</v>
      </c>
      <c r="S7" s="2" t="s">
        <v>162</v>
      </c>
      <c r="T7" s="2" t="s">
        <v>113</v>
      </c>
      <c r="U7" s="2" t="s">
        <v>103</v>
      </c>
      <c r="V7" s="2" t="s">
        <v>165</v>
      </c>
      <c r="W7" s="2" t="s">
        <v>116</v>
      </c>
      <c r="X7" s="2" t="s">
        <v>109</v>
      </c>
      <c r="Y7" s="2" t="s">
        <v>41</v>
      </c>
      <c r="Z7" s="2" t="s">
        <v>158</v>
      </c>
      <c r="AA7" s="2" t="s">
        <v>116</v>
      </c>
      <c r="AB7" s="2" t="s">
        <v>65</v>
      </c>
      <c r="AC7" s="2" t="s">
        <v>166</v>
      </c>
      <c r="AD7" s="2" t="s">
        <v>167</v>
      </c>
      <c r="AE7" s="2" t="s">
        <v>157</v>
      </c>
      <c r="AF7" s="2" t="s">
        <v>113</v>
      </c>
      <c r="AG7" s="2" t="s">
        <v>109</v>
      </c>
      <c r="AH7" s="1">
        <v>0.55000000000000004</v>
      </c>
      <c r="AI7" s="1">
        <v>0.75</v>
      </c>
      <c r="AJ7" s="2" t="s">
        <v>50</v>
      </c>
      <c r="AK7" s="2" t="s">
        <v>120</v>
      </c>
    </row>
    <row r="8" spans="1:37" x14ac:dyDescent="0.2">
      <c r="A8" s="1">
        <v>2.5700000000000001E-2</v>
      </c>
      <c r="B8" s="1">
        <v>3.32</v>
      </c>
      <c r="C8" s="1">
        <v>3.05</v>
      </c>
      <c r="D8" s="2" t="s">
        <v>41</v>
      </c>
      <c r="E8" s="2" t="s">
        <v>168</v>
      </c>
      <c r="F8" s="2" t="s">
        <v>105</v>
      </c>
      <c r="G8" s="2" t="s">
        <v>169</v>
      </c>
      <c r="H8" s="2" t="s">
        <v>73</v>
      </c>
      <c r="I8" s="2" t="s">
        <v>105</v>
      </c>
      <c r="J8" s="2" t="s">
        <v>163</v>
      </c>
      <c r="K8" s="2" t="s">
        <v>110</v>
      </c>
      <c r="L8" s="2" t="s">
        <v>116</v>
      </c>
      <c r="M8" s="2" t="s">
        <v>105</v>
      </c>
      <c r="N8" s="1">
        <v>0.71</v>
      </c>
      <c r="O8" s="1">
        <v>0.42</v>
      </c>
      <c r="P8" s="2" t="s">
        <v>66</v>
      </c>
      <c r="Q8" s="2" t="s">
        <v>75</v>
      </c>
      <c r="R8" s="2" t="s">
        <v>159</v>
      </c>
      <c r="S8" s="2" t="s">
        <v>170</v>
      </c>
      <c r="T8" s="2" t="s">
        <v>66</v>
      </c>
      <c r="U8" s="2" t="s">
        <v>39</v>
      </c>
      <c r="V8" s="2" t="s">
        <v>50</v>
      </c>
      <c r="W8" s="2" t="s">
        <v>104</v>
      </c>
      <c r="X8" s="2" t="s">
        <v>46</v>
      </c>
      <c r="Y8" s="2" t="s">
        <v>171</v>
      </c>
      <c r="Z8" s="2" t="s">
        <v>66</v>
      </c>
      <c r="AA8" s="2" t="s">
        <v>159</v>
      </c>
      <c r="AB8" s="2" t="s">
        <v>69</v>
      </c>
      <c r="AC8" s="2" t="s">
        <v>158</v>
      </c>
      <c r="AD8" s="2" t="s">
        <v>120</v>
      </c>
      <c r="AE8" s="2" t="s">
        <v>113</v>
      </c>
      <c r="AF8" s="2" t="s">
        <v>158</v>
      </c>
      <c r="AG8" s="2" t="s">
        <v>171</v>
      </c>
      <c r="AH8" s="2" t="s">
        <v>164</v>
      </c>
      <c r="AI8" s="2" t="s">
        <v>172</v>
      </c>
      <c r="AJ8" s="2" t="s">
        <v>158</v>
      </c>
      <c r="AK8" s="2" t="s">
        <v>156</v>
      </c>
    </row>
    <row r="10" spans="1:37" x14ac:dyDescent="0.2">
      <c r="A10" s="9" t="s">
        <v>176</v>
      </c>
    </row>
    <row r="11" spans="1:37" x14ac:dyDescent="0.2">
      <c r="A11" s="13" t="s">
        <v>126</v>
      </c>
      <c r="B11" s="37" t="s">
        <v>173</v>
      </c>
      <c r="C11" s="37"/>
      <c r="D11" s="37" t="s">
        <v>174</v>
      </c>
      <c r="E11" s="37"/>
      <c r="F11" s="37" t="s">
        <v>127</v>
      </c>
      <c r="G11" s="37"/>
      <c r="H11" s="37" t="s">
        <v>128</v>
      </c>
      <c r="I11" s="37"/>
      <c r="J11" s="37" t="s">
        <v>129</v>
      </c>
      <c r="K11" s="37"/>
      <c r="L11" s="37" t="s">
        <v>130</v>
      </c>
      <c r="M11" s="37"/>
      <c r="N11" s="37" t="s">
        <v>131</v>
      </c>
      <c r="O11" s="37"/>
      <c r="P11" s="37" t="s">
        <v>132</v>
      </c>
      <c r="Q11" s="37"/>
      <c r="R11" s="37" t="s">
        <v>133</v>
      </c>
      <c r="S11" s="37"/>
      <c r="T11" s="37" t="s">
        <v>134</v>
      </c>
      <c r="U11" s="37"/>
      <c r="V11" s="37" t="s">
        <v>135</v>
      </c>
      <c r="W11" s="37"/>
      <c r="X11" s="37" t="s">
        <v>136</v>
      </c>
      <c r="Y11" s="37"/>
      <c r="Z11" s="37" t="s">
        <v>137</v>
      </c>
      <c r="AA11" s="37"/>
      <c r="AB11" s="37" t="s">
        <v>138</v>
      </c>
      <c r="AC11" s="37"/>
      <c r="AD11" s="37" t="s">
        <v>175</v>
      </c>
      <c r="AE11" s="37"/>
      <c r="AF11" s="37" t="s">
        <v>139</v>
      </c>
      <c r="AG11" s="37"/>
      <c r="AH11" s="37" t="s">
        <v>140</v>
      </c>
      <c r="AI11" s="37"/>
      <c r="AJ11" s="37" t="s">
        <v>141</v>
      </c>
      <c r="AK11" s="37"/>
    </row>
    <row r="12" spans="1:37" x14ac:dyDescent="0.2">
      <c r="A12" s="1">
        <v>0.79588001734407499</v>
      </c>
      <c r="B12" s="1"/>
      <c r="C12" s="1"/>
      <c r="D12" s="1">
        <v>0.51982799377571898</v>
      </c>
      <c r="E12" s="1">
        <v>0.61066016308988003</v>
      </c>
      <c r="F12" s="1">
        <v>0.65991620006984997</v>
      </c>
      <c r="G12" s="1">
        <v>0.737987326333431</v>
      </c>
      <c r="H12" s="1">
        <v>0.65417654187796004</v>
      </c>
      <c r="I12" s="1">
        <v>0.69284691927722997</v>
      </c>
      <c r="J12" s="1">
        <v>1.1846914308176</v>
      </c>
      <c r="K12" s="1">
        <v>1.1931245983544601</v>
      </c>
      <c r="L12" s="1">
        <v>1.4983105537896</v>
      </c>
      <c r="M12" s="1">
        <v>1.51982799377572</v>
      </c>
      <c r="N12" s="1"/>
      <c r="O12" s="1"/>
      <c r="P12" s="1"/>
      <c r="Q12" s="1"/>
      <c r="R12" s="1">
        <v>0.737987326333431</v>
      </c>
      <c r="S12" s="1">
        <v>0.76566855475901396</v>
      </c>
      <c r="T12" s="1">
        <v>0.60097289568674805</v>
      </c>
      <c r="U12" s="1">
        <v>0.61172330800734198</v>
      </c>
      <c r="V12" s="1">
        <v>0.93449845124356801</v>
      </c>
      <c r="W12" s="1">
        <v>0.97909290063832599</v>
      </c>
      <c r="X12" s="1">
        <v>0.86923171973097602</v>
      </c>
      <c r="Y12" s="1">
        <v>0.95760728706009501</v>
      </c>
      <c r="Z12" s="1">
        <v>1.00432137378264</v>
      </c>
      <c r="AA12" s="1">
        <v>1.1303337684950101</v>
      </c>
      <c r="AB12" s="1">
        <v>0.40823996531184997</v>
      </c>
      <c r="AC12" s="1">
        <v>0.495544337546448</v>
      </c>
      <c r="AD12" s="1">
        <v>1.11727129565576</v>
      </c>
      <c r="AE12" s="1">
        <v>1.24303804868629</v>
      </c>
      <c r="AF12" s="1">
        <v>0.80482067872116203</v>
      </c>
      <c r="AG12" s="1">
        <v>0.68394713075151203</v>
      </c>
      <c r="AH12" s="1"/>
      <c r="AI12" s="1"/>
      <c r="AJ12" s="1">
        <v>0.39619934709573601</v>
      </c>
      <c r="AK12" s="1">
        <v>0.72591163229504796</v>
      </c>
    </row>
    <row r="13" spans="1:37" x14ac:dyDescent="0.2">
      <c r="A13" s="1">
        <v>0.31875181385711199</v>
      </c>
      <c r="B13" s="1"/>
      <c r="C13" s="1"/>
      <c r="D13" s="1">
        <v>0.14301480025409499</v>
      </c>
      <c r="E13" s="1">
        <v>8.9905111439397903E-2</v>
      </c>
      <c r="F13" s="1">
        <v>0.107209969647868</v>
      </c>
      <c r="G13" s="1">
        <v>0.22530928172586301</v>
      </c>
      <c r="H13" s="1">
        <v>0.198657086954423</v>
      </c>
      <c r="I13" s="1">
        <v>0.14921911265537999</v>
      </c>
      <c r="J13" s="1">
        <v>0.76566855475901396</v>
      </c>
      <c r="K13" s="1">
        <v>0.75281643118827102</v>
      </c>
      <c r="L13" s="1">
        <v>1.07918124604762</v>
      </c>
      <c r="M13" s="1">
        <v>1.0755469613925299</v>
      </c>
      <c r="N13" s="1"/>
      <c r="O13" s="1"/>
      <c r="P13" s="1">
        <v>0.91907809237607396</v>
      </c>
      <c r="Q13" s="1">
        <v>0.88366143515361795</v>
      </c>
      <c r="R13" s="1">
        <v>0.250420002308894</v>
      </c>
      <c r="S13" s="1">
        <v>0.19589965240923399</v>
      </c>
      <c r="T13" s="1">
        <v>0.29446622616159301</v>
      </c>
      <c r="U13" s="1">
        <v>0.173186268412274</v>
      </c>
      <c r="V13" s="1">
        <v>0.517195897949974</v>
      </c>
      <c r="W13" s="1">
        <v>0.51851393987788696</v>
      </c>
      <c r="X13" s="1">
        <v>0.44715803134221899</v>
      </c>
      <c r="Y13" s="1">
        <v>0.52113808370403603</v>
      </c>
      <c r="Z13" s="1">
        <v>0.60097289568674805</v>
      </c>
      <c r="AA13" s="1">
        <v>0.64147411050409997</v>
      </c>
      <c r="AB13" s="1">
        <v>0.12385164096708599</v>
      </c>
      <c r="AC13" s="1">
        <v>2.1189299069938099E-2</v>
      </c>
      <c r="AD13" s="1">
        <v>0.78675142214556104</v>
      </c>
      <c r="AE13" s="1">
        <v>0.78958071216442505</v>
      </c>
      <c r="AF13" s="1">
        <v>0.348304863048161</v>
      </c>
      <c r="AG13" s="1">
        <v>0.30102999566398098</v>
      </c>
      <c r="AH13" s="1">
        <v>1.0107238653917701</v>
      </c>
      <c r="AI13" s="1">
        <v>1.14643813528577</v>
      </c>
      <c r="AJ13" s="1">
        <v>-0.11350927482751801</v>
      </c>
      <c r="AK13" s="1">
        <v>0.27184160653649903</v>
      </c>
    </row>
    <row r="14" spans="1:37" x14ac:dyDescent="0.2">
      <c r="A14" s="1">
        <v>-0.158390287831565</v>
      </c>
      <c r="B14" s="1">
        <v>1.55870857053317</v>
      </c>
      <c r="C14" s="1">
        <v>1.5682017240669901</v>
      </c>
      <c r="D14" s="1">
        <v>-0.40893539297350101</v>
      </c>
      <c r="E14" s="1">
        <v>-0.207608310501746</v>
      </c>
      <c r="F14" s="1">
        <v>-0.22184874961635601</v>
      </c>
      <c r="G14" s="1">
        <v>-0.14874165128092501</v>
      </c>
      <c r="H14" s="1">
        <v>-0.267606240177031</v>
      </c>
      <c r="I14" s="1">
        <v>-0.28399665636520099</v>
      </c>
      <c r="J14" s="1">
        <v>0.31806333496276201</v>
      </c>
      <c r="K14" s="1">
        <v>0.29666519026153099</v>
      </c>
      <c r="L14" s="1">
        <v>0.65705585285710399</v>
      </c>
      <c r="M14" s="1">
        <v>0.61172330800734198</v>
      </c>
      <c r="N14" s="1"/>
      <c r="O14" s="1"/>
      <c r="P14" s="1">
        <v>0.456366033129043</v>
      </c>
      <c r="Q14" s="1">
        <v>0.39967372148103802</v>
      </c>
      <c r="R14" s="1">
        <v>-0.11918640771920901</v>
      </c>
      <c r="S14" s="1">
        <v>-0.10790539730951999</v>
      </c>
      <c r="T14" s="1">
        <v>-0.259637310505756</v>
      </c>
      <c r="U14" s="1">
        <v>-0.20065945054641801</v>
      </c>
      <c r="V14" s="1">
        <v>0.12385164096708599</v>
      </c>
      <c r="W14" s="1">
        <v>0.257678574869184</v>
      </c>
      <c r="X14" s="1">
        <v>8.63598306747482E-2</v>
      </c>
      <c r="Y14" s="1">
        <v>0.103803720955957</v>
      </c>
      <c r="Z14" s="1">
        <v>0.28330122870355001</v>
      </c>
      <c r="AA14" s="1">
        <v>0.34439227368511099</v>
      </c>
      <c r="AB14" s="1">
        <v>-0.24412514432750901</v>
      </c>
      <c r="AC14" s="1">
        <v>-0.13076828026902401</v>
      </c>
      <c r="AD14" s="1">
        <v>0.40823996531184997</v>
      </c>
      <c r="AE14" s="1">
        <v>0.432969290874406</v>
      </c>
      <c r="AF14" s="1">
        <v>-3.1517051446064898E-2</v>
      </c>
      <c r="AG14" s="1">
        <v>-0.10790539730951999</v>
      </c>
      <c r="AH14" s="1">
        <v>0.61278385671973501</v>
      </c>
      <c r="AI14" s="1">
        <v>0.61278385671973501</v>
      </c>
      <c r="AJ14" s="1">
        <v>-0.44369749923271301</v>
      </c>
      <c r="AK14" s="1">
        <v>-0.180456064458131</v>
      </c>
    </row>
    <row r="15" spans="1:37" x14ac:dyDescent="0.2">
      <c r="A15" s="1">
        <v>-0.63544900464602805</v>
      </c>
      <c r="B15" s="1">
        <v>1.2405492482825999</v>
      </c>
      <c r="C15" s="1">
        <v>1.2504200023088901</v>
      </c>
      <c r="D15" s="1"/>
      <c r="E15" s="1"/>
      <c r="F15" s="1"/>
      <c r="G15" s="1"/>
      <c r="H15" s="1"/>
      <c r="I15" s="1"/>
      <c r="J15" s="1">
        <v>-6.5501548756432298E-2</v>
      </c>
      <c r="K15" s="1">
        <v>-8.7739243075051505E-3</v>
      </c>
      <c r="L15" s="1">
        <v>0.21484384804769799</v>
      </c>
      <c r="M15" s="1">
        <v>0.193124598354462</v>
      </c>
      <c r="N15" s="1">
        <v>0.48287358360875399</v>
      </c>
      <c r="O15" s="1">
        <v>0.45939248775923103</v>
      </c>
      <c r="P15" s="1">
        <v>5.6904851336472599E-2</v>
      </c>
      <c r="Q15" s="1">
        <v>4.32137378264258E-3</v>
      </c>
      <c r="R15" s="1"/>
      <c r="S15" s="1"/>
      <c r="T15" s="1"/>
      <c r="U15" s="1"/>
      <c r="V15" s="1">
        <v>-0.24412514432750901</v>
      </c>
      <c r="W15" s="1">
        <v>-0.10790539730951999</v>
      </c>
      <c r="X15" s="1">
        <v>-9.1514981121350203E-2</v>
      </c>
      <c r="Y15" s="1">
        <v>-0.29242982390206401</v>
      </c>
      <c r="Z15" s="1">
        <v>-0.259637310505756</v>
      </c>
      <c r="AA15" s="1">
        <v>-4.36480540245009E-3</v>
      </c>
      <c r="AB15" s="1">
        <v>-0.63827216398240705</v>
      </c>
      <c r="AC15" s="1">
        <v>-0.69897000433601897</v>
      </c>
      <c r="AD15" s="1">
        <v>-5.5517327849831398E-2</v>
      </c>
      <c r="AE15" s="1">
        <v>-3.6212172654444701E-2</v>
      </c>
      <c r="AF15" s="1"/>
      <c r="AG15" s="1"/>
      <c r="AH15" s="1">
        <v>0.27875360095282897</v>
      </c>
      <c r="AI15" s="1">
        <v>0.28330122870355001</v>
      </c>
      <c r="AJ15" s="1"/>
      <c r="AK15" s="1"/>
    </row>
    <row r="16" spans="1:37" x14ac:dyDescent="0.2">
      <c r="A16" s="1">
        <v>-1.1123826996642601</v>
      </c>
      <c r="B16" s="1">
        <v>0.91115760873997698</v>
      </c>
      <c r="C16" s="1">
        <v>0.86093662070009402</v>
      </c>
      <c r="D16" s="1"/>
      <c r="E16" s="1"/>
      <c r="F16" s="1"/>
      <c r="G16" s="1"/>
      <c r="H16" s="1"/>
      <c r="I16" s="1"/>
      <c r="J16" s="1"/>
      <c r="K16" s="1"/>
      <c r="L16" s="1">
        <v>-3.1517051446064898E-2</v>
      </c>
      <c r="M16" s="1">
        <v>-0.25181197299379998</v>
      </c>
      <c r="N16" s="1">
        <v>4.5322978786657503E-2</v>
      </c>
      <c r="O16" s="1">
        <v>0.209515014542631</v>
      </c>
      <c r="P16" s="1">
        <v>-0.31875876262441299</v>
      </c>
      <c r="Q16" s="1">
        <v>-0.14266750356873201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>
        <v>-0.259637310505756</v>
      </c>
      <c r="AI16" s="1">
        <v>-0.1249387366083</v>
      </c>
      <c r="AJ16" s="1"/>
      <c r="AK16" s="1"/>
    </row>
    <row r="17" spans="1:37" x14ac:dyDescent="0.2">
      <c r="A17" s="1">
        <v>-1.59006687666871</v>
      </c>
      <c r="B17" s="1">
        <v>0.52113808370403603</v>
      </c>
      <c r="C17" s="1">
        <v>0.484299839346786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>
        <v>-0.14874165128092501</v>
      </c>
      <c r="O17" s="1">
        <v>-0.3767507096021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9" spans="1:37" x14ac:dyDescent="0.2">
      <c r="A19" s="9" t="s">
        <v>58</v>
      </c>
    </row>
    <row r="20" spans="1:37" x14ac:dyDescent="0.2">
      <c r="A20" s="13"/>
      <c r="B20" s="13" t="s">
        <v>173</v>
      </c>
      <c r="C20" s="13" t="s">
        <v>174</v>
      </c>
      <c r="D20" s="13" t="s">
        <v>127</v>
      </c>
      <c r="E20" s="13" t="s">
        <v>128</v>
      </c>
      <c r="F20" s="13" t="s">
        <v>129</v>
      </c>
      <c r="G20" s="13" t="s">
        <v>130</v>
      </c>
      <c r="H20" s="13" t="s">
        <v>131</v>
      </c>
      <c r="I20" s="13" t="s">
        <v>132</v>
      </c>
      <c r="J20" s="13" t="s">
        <v>133</v>
      </c>
      <c r="K20" s="13" t="s">
        <v>134</v>
      </c>
      <c r="L20" s="13" t="s">
        <v>135</v>
      </c>
      <c r="M20" s="13" t="s">
        <v>136</v>
      </c>
      <c r="N20" s="13" t="s">
        <v>137</v>
      </c>
      <c r="O20" s="13" t="s">
        <v>138</v>
      </c>
      <c r="P20" s="13" t="s">
        <v>175</v>
      </c>
      <c r="Q20" s="13" t="s">
        <v>139</v>
      </c>
      <c r="R20" s="13" t="s">
        <v>140</v>
      </c>
      <c r="S20" s="13" t="s">
        <v>141</v>
      </c>
    </row>
    <row r="21" spans="1:37" x14ac:dyDescent="0.2">
      <c r="A21" s="8" t="s">
        <v>121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37" x14ac:dyDescent="0.2">
      <c r="A22" s="8" t="s">
        <v>54</v>
      </c>
      <c r="B22" s="1">
        <v>0.74219999999999997</v>
      </c>
      <c r="C22" s="1">
        <v>0.91539999999999999</v>
      </c>
      <c r="D22" s="1">
        <v>0.92659999999999998</v>
      </c>
      <c r="E22" s="1">
        <v>0.99480000000000002</v>
      </c>
      <c r="F22" s="1">
        <v>0.86560000000000004</v>
      </c>
      <c r="G22" s="1">
        <v>0.87509999999999999</v>
      </c>
      <c r="H22" s="1">
        <v>0.76880000000000004</v>
      </c>
      <c r="I22" s="1">
        <v>0.79520000000000002</v>
      </c>
      <c r="J22" s="1">
        <v>0.90680000000000005</v>
      </c>
      <c r="K22" s="1">
        <v>0.87660000000000005</v>
      </c>
      <c r="L22" s="1">
        <v>0.78080000000000005</v>
      </c>
      <c r="M22" s="1">
        <v>0.77659999999999996</v>
      </c>
      <c r="N22" s="1">
        <v>0.81850000000000001</v>
      </c>
      <c r="O22" s="1">
        <v>0.75900000000000001</v>
      </c>
      <c r="P22" s="1">
        <v>0.84789999999999999</v>
      </c>
      <c r="Q22" s="1">
        <v>0.85309999999999997</v>
      </c>
      <c r="R22" s="1">
        <v>0.86880000000000002</v>
      </c>
      <c r="S22" s="1">
        <v>0.91500000000000004</v>
      </c>
    </row>
    <row r="23" spans="1:37" x14ac:dyDescent="0.2">
      <c r="A23" s="8" t="s">
        <v>55</v>
      </c>
      <c r="B23" s="1">
        <v>1.698</v>
      </c>
      <c r="C23" s="1">
        <v>-0.1673</v>
      </c>
      <c r="D23" s="1">
        <v>-6.8720000000000003E-2</v>
      </c>
      <c r="E23" s="1">
        <v>-0.1265</v>
      </c>
      <c r="F23" s="1">
        <v>0.48520000000000002</v>
      </c>
      <c r="G23" s="1">
        <v>0.79520000000000002</v>
      </c>
      <c r="H23" s="1">
        <v>0.96730000000000005</v>
      </c>
      <c r="I23" s="1">
        <v>0.59789999999999999</v>
      </c>
      <c r="J23" s="1">
        <v>-1.9059999999999999E-3</v>
      </c>
      <c r="K23" s="1">
        <v>-7.6069999999999999E-2</v>
      </c>
      <c r="L23" s="1">
        <v>0.30969999999999998</v>
      </c>
      <c r="M23" s="1">
        <v>0.26290000000000002</v>
      </c>
      <c r="N23" s="1">
        <v>0.40200000000000002</v>
      </c>
      <c r="O23" s="1">
        <v>-0.14380000000000001</v>
      </c>
      <c r="P23" s="1">
        <v>0.51780000000000004</v>
      </c>
      <c r="Q23" s="1">
        <v>6.1190000000000001E-2</v>
      </c>
      <c r="R23" s="1">
        <v>0.78979999999999995</v>
      </c>
      <c r="S23" s="1">
        <v>-0.18229999999999999</v>
      </c>
    </row>
    <row r="24" spans="1:37" x14ac:dyDescent="0.2">
      <c r="A24" s="8" t="s">
        <v>61</v>
      </c>
      <c r="B24" s="11">
        <f>(0.69897-B23)/B22</f>
        <v>-1.3460388035569928</v>
      </c>
      <c r="C24" s="11">
        <f t="shared" ref="C24:S24" si="0">(0.69897-C23)/C22</f>
        <v>0.94632947345422769</v>
      </c>
      <c r="D24" s="11">
        <f t="shared" si="0"/>
        <v>0.82850205050723069</v>
      </c>
      <c r="E24" s="11">
        <f t="shared" si="0"/>
        <v>0.82978488138319251</v>
      </c>
      <c r="F24" s="11">
        <f t="shared" si="0"/>
        <v>0.24696164510166352</v>
      </c>
      <c r="G24" s="11">
        <f t="shared" si="0"/>
        <v>-0.10996457547708838</v>
      </c>
      <c r="H24" s="11">
        <f t="shared" si="0"/>
        <v>-0.34902445369406876</v>
      </c>
      <c r="I24" s="11">
        <f t="shared" si="0"/>
        <v>0.12710010060362173</v>
      </c>
      <c r="J24" s="11">
        <f t="shared" si="0"/>
        <v>0.77291133656815159</v>
      </c>
      <c r="K24" s="11">
        <f t="shared" si="0"/>
        <v>0.88414328085785976</v>
      </c>
      <c r="L24" s="11">
        <f t="shared" si="0"/>
        <v>0.49855276639344259</v>
      </c>
      <c r="M24" s="11">
        <f t="shared" si="0"/>
        <v>0.56151171774401232</v>
      </c>
      <c r="N24" s="11">
        <f t="shared" si="0"/>
        <v>0.36282223579718992</v>
      </c>
      <c r="O24" s="11">
        <f t="shared" si="0"/>
        <v>1.1103689064558631</v>
      </c>
      <c r="P24" s="11">
        <f t="shared" si="0"/>
        <v>0.21366906474820138</v>
      </c>
      <c r="Q24" s="11">
        <f t="shared" si="0"/>
        <v>0.74760286015707422</v>
      </c>
      <c r="R24" s="11">
        <f t="shared" si="0"/>
        <v>-0.10454650092081028</v>
      </c>
      <c r="S24" s="11">
        <f t="shared" si="0"/>
        <v>0.96313661202185785</v>
      </c>
    </row>
    <row r="25" spans="1:37" x14ac:dyDescent="0.2">
      <c r="A25" s="8" t="s">
        <v>59</v>
      </c>
      <c r="B25" s="15">
        <f>10^B24</f>
        <v>4.5077642654820761E-2</v>
      </c>
      <c r="C25" s="19">
        <f t="shared" ref="C25:S25" si="1">10^C24</f>
        <v>8.8375009492705523</v>
      </c>
      <c r="D25" s="19">
        <f t="shared" si="1"/>
        <v>6.7375507657569109</v>
      </c>
      <c r="E25" s="19">
        <f t="shared" si="1"/>
        <v>6.7574817486679359</v>
      </c>
      <c r="F25" s="19">
        <f t="shared" si="1"/>
        <v>1.7658818592063257</v>
      </c>
      <c r="G25" s="19">
        <f t="shared" si="1"/>
        <v>0.77631043611910688</v>
      </c>
      <c r="H25" s="19">
        <f t="shared" si="1"/>
        <v>0.44768809562225231</v>
      </c>
      <c r="I25" s="19">
        <f t="shared" si="1"/>
        <v>1.3399855053052594</v>
      </c>
      <c r="J25" s="19">
        <f t="shared" si="1"/>
        <v>5.9280428820867845</v>
      </c>
      <c r="K25" s="19">
        <f t="shared" si="1"/>
        <v>7.6584923143290782</v>
      </c>
      <c r="L25" s="19">
        <f t="shared" si="1"/>
        <v>3.1517572926512685</v>
      </c>
      <c r="M25" s="19">
        <f t="shared" si="1"/>
        <v>3.6434408034092525</v>
      </c>
      <c r="N25" s="19">
        <f t="shared" si="1"/>
        <v>2.3058031906222074</v>
      </c>
      <c r="O25" s="19">
        <f t="shared" si="1"/>
        <v>12.893443053647886</v>
      </c>
      <c r="P25" s="19">
        <f t="shared" si="1"/>
        <v>1.6355697315636264</v>
      </c>
      <c r="Q25" s="19">
        <f t="shared" si="1"/>
        <v>5.5924596608571369</v>
      </c>
      <c r="R25" s="19">
        <f t="shared" si="1"/>
        <v>0.78605602179464495</v>
      </c>
      <c r="S25" s="19">
        <f t="shared" si="1"/>
        <v>9.1862151336301885</v>
      </c>
    </row>
    <row r="26" spans="1:37" x14ac:dyDescent="0.2">
      <c r="A26" s="8" t="s">
        <v>60</v>
      </c>
      <c r="B26" s="11">
        <f>B25/0.045</f>
        <v>1.0017253923293503</v>
      </c>
      <c r="C26" s="11">
        <f t="shared" ref="C26:S26" si="2">C25/0.045</f>
        <v>196.38890998379006</v>
      </c>
      <c r="D26" s="11">
        <f t="shared" si="2"/>
        <v>149.72335035015359</v>
      </c>
      <c r="E26" s="11">
        <f t="shared" si="2"/>
        <v>150.1662610815097</v>
      </c>
      <c r="F26" s="11">
        <f t="shared" si="2"/>
        <v>39.241819093473907</v>
      </c>
      <c r="G26" s="11">
        <f t="shared" si="2"/>
        <v>17.251343024869044</v>
      </c>
      <c r="H26" s="11">
        <f t="shared" si="2"/>
        <v>9.9486243471611626</v>
      </c>
      <c r="I26" s="11">
        <f t="shared" si="2"/>
        <v>29.777455673450209</v>
      </c>
      <c r="J26" s="11">
        <f t="shared" si="2"/>
        <v>131.73428626859521</v>
      </c>
      <c r="K26" s="11">
        <f t="shared" si="2"/>
        <v>170.18871809620174</v>
      </c>
      <c r="L26" s="11">
        <f t="shared" si="2"/>
        <v>70.039050947805976</v>
      </c>
      <c r="M26" s="11">
        <f t="shared" si="2"/>
        <v>80.965351186872283</v>
      </c>
      <c r="N26" s="11">
        <f t="shared" si="2"/>
        <v>51.240070902715722</v>
      </c>
      <c r="O26" s="11">
        <f t="shared" si="2"/>
        <v>286.52095674773079</v>
      </c>
      <c r="P26" s="11">
        <f t="shared" si="2"/>
        <v>36.345994034747257</v>
      </c>
      <c r="Q26" s="11">
        <f t="shared" si="2"/>
        <v>124.27688135238083</v>
      </c>
      <c r="R26" s="11">
        <f t="shared" si="2"/>
        <v>17.467911595436554</v>
      </c>
      <c r="S26" s="11">
        <f t="shared" si="2"/>
        <v>204.13811408067087</v>
      </c>
    </row>
    <row r="28" spans="1:37" x14ac:dyDescent="0.2">
      <c r="A28" s="8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</row>
    <row r="29" spans="1:37" x14ac:dyDescent="0.2">
      <c r="A29" s="8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</row>
    <row r="30" spans="1:37" x14ac:dyDescent="0.2">
      <c r="A30" s="8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</row>
  </sheetData>
  <mergeCells count="36">
    <mergeCell ref="AJ2:AK2"/>
    <mergeCell ref="AH2:AI2"/>
    <mergeCell ref="AF2:AG2"/>
    <mergeCell ref="AD2:AE2"/>
    <mergeCell ref="AB2:AC2"/>
    <mergeCell ref="J2:K2"/>
    <mergeCell ref="B2:C2"/>
    <mergeCell ref="J11:K11"/>
    <mergeCell ref="Z2:AA2"/>
    <mergeCell ref="X2:Y2"/>
    <mergeCell ref="V2:W2"/>
    <mergeCell ref="T2:U2"/>
    <mergeCell ref="R2:S2"/>
    <mergeCell ref="P2:Q2"/>
    <mergeCell ref="N2:O2"/>
    <mergeCell ref="L2:M2"/>
    <mergeCell ref="H2:I2"/>
    <mergeCell ref="F2:G2"/>
    <mergeCell ref="D2:E2"/>
    <mergeCell ref="B11:C11"/>
    <mergeCell ref="D11:E11"/>
    <mergeCell ref="F11:G11"/>
    <mergeCell ref="H11:I11"/>
    <mergeCell ref="L11:M11"/>
    <mergeCell ref="N11:O11"/>
    <mergeCell ref="P11:Q11"/>
    <mergeCell ref="R11:S11"/>
    <mergeCell ref="AF11:AG11"/>
    <mergeCell ref="T11:U11"/>
    <mergeCell ref="AH11:AI11"/>
    <mergeCell ref="AJ11:AK11"/>
    <mergeCell ref="V11:W11"/>
    <mergeCell ref="X11:Y11"/>
    <mergeCell ref="Z11:AA11"/>
    <mergeCell ref="AB11:AC11"/>
    <mergeCell ref="AD11:AE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E30" sqref="E30"/>
    </sheetView>
  </sheetViews>
  <sheetFormatPr baseColWidth="10" defaultRowHeight="16" x14ac:dyDescent="0.2"/>
  <cols>
    <col min="1" max="1" width="20.83203125" customWidth="1"/>
  </cols>
  <sheetData>
    <row r="1" spans="1:11" x14ac:dyDescent="0.2">
      <c r="A1" s="9" t="s">
        <v>56</v>
      </c>
    </row>
    <row r="2" spans="1:11" x14ac:dyDescent="0.2">
      <c r="A2" s="13" t="s">
        <v>126</v>
      </c>
      <c r="B2" s="37" t="s">
        <v>173</v>
      </c>
      <c r="C2" s="37"/>
      <c r="D2" s="37" t="s">
        <v>174</v>
      </c>
      <c r="E2" s="37"/>
      <c r="F2" s="37" t="s">
        <v>139</v>
      </c>
      <c r="G2" s="37"/>
      <c r="H2" s="37" t="s">
        <v>140</v>
      </c>
      <c r="I2" s="37"/>
      <c r="J2" s="37" t="s">
        <v>141</v>
      </c>
      <c r="K2" s="37"/>
    </row>
    <row r="3" spans="1:11" x14ac:dyDescent="0.2">
      <c r="A3" s="1">
        <v>6.25</v>
      </c>
      <c r="B3" s="2" t="s">
        <v>177</v>
      </c>
      <c r="C3" s="2" t="s">
        <v>178</v>
      </c>
      <c r="D3" s="1">
        <v>5.31</v>
      </c>
      <c r="E3" s="1">
        <v>5.99</v>
      </c>
      <c r="F3" s="1">
        <v>9.2899999999999991</v>
      </c>
      <c r="G3" s="1">
        <v>7.9</v>
      </c>
      <c r="H3" s="1">
        <v>12.3</v>
      </c>
      <c r="I3" s="1">
        <v>10.93</v>
      </c>
      <c r="J3" s="1">
        <v>7.49</v>
      </c>
      <c r="K3" s="1">
        <v>8.8000000000000007</v>
      </c>
    </row>
    <row r="4" spans="1:11" x14ac:dyDescent="0.2">
      <c r="A4" s="1">
        <v>2.5</v>
      </c>
      <c r="B4" s="2" t="s">
        <v>179</v>
      </c>
      <c r="C4" s="2" t="s">
        <v>180</v>
      </c>
      <c r="D4" s="1">
        <v>0.89</v>
      </c>
      <c r="E4" s="1">
        <v>0.77</v>
      </c>
      <c r="F4" s="1">
        <v>2.2999999999999998</v>
      </c>
      <c r="G4" s="1">
        <v>2.06</v>
      </c>
      <c r="H4" s="1">
        <v>2.8</v>
      </c>
      <c r="I4" s="1">
        <v>3.11</v>
      </c>
      <c r="J4" s="1">
        <v>1.1200000000000001</v>
      </c>
      <c r="K4" s="1">
        <v>2.0299999999999998</v>
      </c>
    </row>
    <row r="5" spans="1:11" x14ac:dyDescent="0.2">
      <c r="A5" s="1">
        <v>1</v>
      </c>
      <c r="B5" s="1">
        <v>35.1</v>
      </c>
      <c r="C5" s="1">
        <v>37.9</v>
      </c>
      <c r="D5" s="1">
        <v>0.43</v>
      </c>
      <c r="E5" s="1">
        <v>0.55000000000000004</v>
      </c>
      <c r="F5" s="1">
        <v>1.1100000000000001</v>
      </c>
      <c r="G5" s="1">
        <v>1.06</v>
      </c>
      <c r="H5" s="1">
        <v>1.84</v>
      </c>
      <c r="I5" s="1">
        <v>1.49</v>
      </c>
      <c r="J5" s="1">
        <v>1.06</v>
      </c>
      <c r="K5" s="1">
        <v>0.98</v>
      </c>
    </row>
    <row r="6" spans="1:11" x14ac:dyDescent="0.2">
      <c r="A6" s="1">
        <v>0.4</v>
      </c>
      <c r="B6" s="1">
        <v>15</v>
      </c>
      <c r="C6" s="1">
        <v>17.5</v>
      </c>
      <c r="D6" s="2" t="s">
        <v>156</v>
      </c>
      <c r="E6" s="2" t="s">
        <v>164</v>
      </c>
      <c r="F6" s="1">
        <v>0.47</v>
      </c>
      <c r="G6" s="1">
        <v>0.72</v>
      </c>
      <c r="H6" s="1">
        <v>0.99</v>
      </c>
      <c r="I6" s="1">
        <v>0.46</v>
      </c>
      <c r="J6" s="1">
        <v>0.49</v>
      </c>
      <c r="K6" s="1">
        <v>0.39</v>
      </c>
    </row>
    <row r="7" spans="1:11" x14ac:dyDescent="0.2">
      <c r="A7" s="1">
        <v>0.16</v>
      </c>
      <c r="B7" s="1">
        <v>6.3</v>
      </c>
      <c r="C7" s="1">
        <v>7.91</v>
      </c>
      <c r="D7" s="2" t="s">
        <v>160</v>
      </c>
      <c r="E7" s="2" t="s">
        <v>107</v>
      </c>
      <c r="F7" s="2" t="s">
        <v>115</v>
      </c>
      <c r="G7" s="2" t="s">
        <v>181</v>
      </c>
      <c r="H7" s="2" t="s">
        <v>182</v>
      </c>
      <c r="I7" s="2" t="s">
        <v>66</v>
      </c>
      <c r="J7" s="2" t="s">
        <v>73</v>
      </c>
      <c r="K7" s="2" t="s">
        <v>39</v>
      </c>
    </row>
    <row r="8" spans="1:11" x14ac:dyDescent="0.2">
      <c r="A8" s="1">
        <v>6.4000000000000001E-2</v>
      </c>
      <c r="B8" s="1">
        <v>3.7</v>
      </c>
      <c r="C8" s="1">
        <v>3.12</v>
      </c>
      <c r="D8" s="2" t="s">
        <v>37</v>
      </c>
      <c r="E8" s="2" t="s">
        <v>183</v>
      </c>
      <c r="F8" s="2" t="s">
        <v>156</v>
      </c>
      <c r="G8" s="2" t="s">
        <v>184</v>
      </c>
      <c r="H8" s="2" t="s">
        <v>104</v>
      </c>
      <c r="I8" s="2" t="s">
        <v>105</v>
      </c>
      <c r="J8" s="2" t="s">
        <v>37</v>
      </c>
      <c r="K8" s="2" t="s">
        <v>42</v>
      </c>
    </row>
    <row r="10" spans="1:11" x14ac:dyDescent="0.2">
      <c r="A10" s="9" t="s">
        <v>176</v>
      </c>
    </row>
    <row r="11" spans="1:11" x14ac:dyDescent="0.2">
      <c r="A11" s="13" t="s">
        <v>126</v>
      </c>
      <c r="B11" s="37" t="s">
        <v>173</v>
      </c>
      <c r="C11" s="37"/>
      <c r="D11" s="37" t="s">
        <v>174</v>
      </c>
      <c r="E11" s="37"/>
      <c r="F11" s="37" t="s">
        <v>139</v>
      </c>
      <c r="G11" s="37"/>
      <c r="H11" s="37" t="s">
        <v>140</v>
      </c>
      <c r="I11" s="37"/>
      <c r="J11" s="37" t="s">
        <v>141</v>
      </c>
      <c r="K11" s="37"/>
    </row>
    <row r="12" spans="1:11" x14ac:dyDescent="0.2">
      <c r="A12" s="1">
        <v>0.79588001734407499</v>
      </c>
      <c r="B12" s="1"/>
      <c r="C12" s="1"/>
      <c r="D12" s="1">
        <v>0.72509452108146899</v>
      </c>
      <c r="E12" s="1">
        <v>0.77742682238931105</v>
      </c>
      <c r="F12" s="1">
        <v>0.96801571399364195</v>
      </c>
      <c r="G12" s="1">
        <v>0.89762709129044105</v>
      </c>
      <c r="H12" s="1">
        <v>1.0899051114394001</v>
      </c>
      <c r="I12" s="1">
        <v>1.0386201619497</v>
      </c>
      <c r="J12" s="1">
        <v>0.87448181769946698</v>
      </c>
      <c r="K12" s="1">
        <v>0.94448267215016901</v>
      </c>
    </row>
    <row r="13" spans="1:11" x14ac:dyDescent="0.2">
      <c r="A13" s="1">
        <v>0.39794000867203799</v>
      </c>
      <c r="B13" s="1"/>
      <c r="C13" s="1"/>
      <c r="D13" s="1">
        <v>-5.0609993355087202E-2</v>
      </c>
      <c r="E13" s="1">
        <v>-0.11350927482751801</v>
      </c>
      <c r="F13" s="1">
        <v>0.36172783601759301</v>
      </c>
      <c r="G13" s="1">
        <v>0.31386722036915299</v>
      </c>
      <c r="H13" s="1">
        <v>0.44715803134221899</v>
      </c>
      <c r="I13" s="1">
        <v>0.492760389026837</v>
      </c>
      <c r="J13" s="1">
        <v>4.9218022670181702E-2</v>
      </c>
      <c r="K13" s="1">
        <v>0.30749603791321301</v>
      </c>
    </row>
    <row r="14" spans="1:11" x14ac:dyDescent="0.2">
      <c r="A14" s="1">
        <v>0</v>
      </c>
      <c r="B14" s="1">
        <v>1.5453071164658201</v>
      </c>
      <c r="C14" s="1">
        <v>1.5786392099680699</v>
      </c>
      <c r="D14" s="1">
        <v>-0.36653154442041302</v>
      </c>
      <c r="E14" s="1">
        <v>-0.259637310505756</v>
      </c>
      <c r="F14" s="1">
        <v>4.5322978786657503E-2</v>
      </c>
      <c r="G14" s="1">
        <v>2.53058652647703E-2</v>
      </c>
      <c r="H14" s="1">
        <v>0.26481782300953599</v>
      </c>
      <c r="I14" s="1">
        <v>0.173186268412274</v>
      </c>
      <c r="J14" s="1">
        <v>2.53058652647703E-2</v>
      </c>
      <c r="K14" s="1">
        <v>-8.7739243075051505E-3</v>
      </c>
    </row>
    <row r="15" spans="1:11" x14ac:dyDescent="0.2">
      <c r="A15" s="1">
        <v>-0.39794000867203799</v>
      </c>
      <c r="B15" s="1">
        <v>1.17609125905568</v>
      </c>
      <c r="C15" s="1">
        <v>1.24303804868629</v>
      </c>
      <c r="D15" s="1"/>
      <c r="E15" s="1"/>
      <c r="F15" s="1">
        <v>-0.32790214206428298</v>
      </c>
      <c r="G15" s="1">
        <v>-0.14266750356873201</v>
      </c>
      <c r="H15" s="1">
        <v>-4.36480540245009E-3</v>
      </c>
      <c r="I15" s="1">
        <v>-0.33724216831842602</v>
      </c>
      <c r="J15" s="1">
        <v>-0.30980391997148599</v>
      </c>
      <c r="K15" s="1">
        <v>-0.40893539297350101</v>
      </c>
    </row>
    <row r="16" spans="1:11" x14ac:dyDescent="0.2">
      <c r="A16" s="1">
        <v>-0.79588001734407499</v>
      </c>
      <c r="B16" s="1">
        <v>0.79934054945358202</v>
      </c>
      <c r="C16" s="1">
        <v>0.89817648349767698</v>
      </c>
      <c r="D16" s="1"/>
      <c r="E16" s="1"/>
      <c r="F16" s="1"/>
      <c r="G16" s="1"/>
      <c r="H16" s="1"/>
      <c r="I16" s="1"/>
      <c r="J16" s="1"/>
      <c r="K16" s="1"/>
    </row>
    <row r="17" spans="1:11" x14ac:dyDescent="0.2">
      <c r="A17" s="1">
        <v>-1.19382002601611</v>
      </c>
      <c r="B17" s="1">
        <v>0.56820172406699498</v>
      </c>
      <c r="C17" s="1">
        <v>0.49415459401844303</v>
      </c>
      <c r="D17" s="1"/>
      <c r="E17" s="1"/>
      <c r="F17" s="1"/>
      <c r="G17" s="1"/>
      <c r="H17" s="1"/>
      <c r="I17" s="1"/>
      <c r="J17" s="1"/>
      <c r="K17" s="1"/>
    </row>
    <row r="19" spans="1:11" x14ac:dyDescent="0.2">
      <c r="A19" s="9" t="s">
        <v>58</v>
      </c>
    </row>
    <row r="20" spans="1:11" x14ac:dyDescent="0.2">
      <c r="A20" s="13"/>
      <c r="B20" s="13" t="s">
        <v>173</v>
      </c>
      <c r="C20" s="13" t="s">
        <v>185</v>
      </c>
      <c r="D20" s="13" t="s">
        <v>139</v>
      </c>
      <c r="E20" s="13" t="s">
        <v>140</v>
      </c>
      <c r="F20" s="13" t="s">
        <v>141</v>
      </c>
    </row>
    <row r="21" spans="1:11" x14ac:dyDescent="0.2">
      <c r="A21" s="8" t="s">
        <v>121</v>
      </c>
      <c r="B21" s="1"/>
      <c r="C21" s="1"/>
      <c r="D21" s="1"/>
      <c r="E21" s="1"/>
      <c r="F21" s="1"/>
    </row>
    <row r="22" spans="1:11" x14ac:dyDescent="0.2">
      <c r="A22" s="8" t="s">
        <v>54</v>
      </c>
      <c r="B22" s="1">
        <v>0.86780000000000002</v>
      </c>
      <c r="C22" s="1">
        <v>1.337</v>
      </c>
      <c r="D22" s="1">
        <v>0.95660000000000001</v>
      </c>
      <c r="E22" s="1">
        <v>0.99419999999999997</v>
      </c>
      <c r="F22" s="1">
        <v>0.99929999999999997</v>
      </c>
    </row>
    <row r="23" spans="1:11" x14ac:dyDescent="0.2">
      <c r="A23" s="8" t="s">
        <v>55</v>
      </c>
      <c r="B23" s="1">
        <v>1.556</v>
      </c>
      <c r="C23" s="1">
        <v>-0.41349999999999998</v>
      </c>
      <c r="D23" s="1">
        <v>7.732E-2</v>
      </c>
      <c r="E23" s="1">
        <v>0.1978</v>
      </c>
      <c r="F23" s="1">
        <v>-1.465E-2</v>
      </c>
    </row>
    <row r="24" spans="1:11" x14ac:dyDescent="0.2">
      <c r="A24" s="8" t="s">
        <v>61</v>
      </c>
      <c r="B24" s="11">
        <f>(0.69897-B23)/B22</f>
        <v>-0.98758930629177233</v>
      </c>
      <c r="C24" s="11">
        <f t="shared" ref="C24:F24" si="0">(0.69897-C23)/C22</f>
        <v>0.83206432311144363</v>
      </c>
      <c r="D24" s="11">
        <f t="shared" si="0"/>
        <v>0.6498536483378633</v>
      </c>
      <c r="E24" s="11">
        <f t="shared" si="0"/>
        <v>0.50409374371353854</v>
      </c>
      <c r="F24" s="11">
        <f t="shared" si="0"/>
        <v>0.71411988391874315</v>
      </c>
    </row>
    <row r="25" spans="1:11" x14ac:dyDescent="0.2">
      <c r="A25" s="8" t="s">
        <v>59</v>
      </c>
      <c r="B25" s="15">
        <f>10^B24</f>
        <v>0.10289889089568967</v>
      </c>
      <c r="C25" s="19">
        <f t="shared" ref="C25:F25" si="1">10^C24</f>
        <v>6.7930423653520107</v>
      </c>
      <c r="D25" s="19">
        <f t="shared" si="1"/>
        <v>4.465330908777263</v>
      </c>
      <c r="E25" s="19">
        <f t="shared" si="1"/>
        <v>3.1922268320861327</v>
      </c>
      <c r="F25" s="19">
        <f t="shared" si="1"/>
        <v>5.1774973337659524</v>
      </c>
    </row>
    <row r="26" spans="1:11" x14ac:dyDescent="0.2">
      <c r="A26" s="8" t="s">
        <v>60</v>
      </c>
      <c r="B26" s="11">
        <f>B25/0.103</f>
        <v>0.99901835821057938</v>
      </c>
      <c r="C26" s="11">
        <f t="shared" ref="C26:F26" si="2">C25/0.103</f>
        <v>65.95186762477681</v>
      </c>
      <c r="D26" s="11">
        <f t="shared" si="2"/>
        <v>43.35272726968217</v>
      </c>
      <c r="E26" s="11">
        <f t="shared" si="2"/>
        <v>30.992493515399349</v>
      </c>
      <c r="F26" s="11">
        <f t="shared" si="2"/>
        <v>50.26696440549469</v>
      </c>
    </row>
  </sheetData>
  <mergeCells count="10">
    <mergeCell ref="B2:C2"/>
    <mergeCell ref="J2:K2"/>
    <mergeCell ref="H2:I2"/>
    <mergeCell ref="F2:G2"/>
    <mergeCell ref="D2:E2"/>
    <mergeCell ref="B11:C11"/>
    <mergeCell ref="D11:E11"/>
    <mergeCell ref="F11:G11"/>
    <mergeCell ref="H11:I11"/>
    <mergeCell ref="J11:K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C20" sqref="C20:G26"/>
    </sheetView>
  </sheetViews>
  <sheetFormatPr baseColWidth="10" defaultRowHeight="16" x14ac:dyDescent="0.2"/>
  <cols>
    <col min="1" max="1" width="20.5" customWidth="1"/>
    <col min="4" max="4" width="17.5" customWidth="1"/>
  </cols>
  <sheetData>
    <row r="1" spans="1:13" x14ac:dyDescent="0.2">
      <c r="A1" s="9" t="s">
        <v>56</v>
      </c>
    </row>
    <row r="2" spans="1:13" x14ac:dyDescent="0.2">
      <c r="A2" s="30" t="s">
        <v>126</v>
      </c>
      <c r="B2" s="37" t="s">
        <v>173</v>
      </c>
      <c r="C2" s="37"/>
      <c r="D2" s="37" t="s">
        <v>13</v>
      </c>
      <c r="E2" s="37"/>
      <c r="F2" s="37" t="s">
        <v>14</v>
      </c>
      <c r="G2" s="37"/>
      <c r="H2" s="37" t="s">
        <v>17</v>
      </c>
      <c r="I2" s="37"/>
      <c r="J2" s="37" t="s">
        <v>201</v>
      </c>
      <c r="K2" s="37"/>
      <c r="L2" s="37" t="s">
        <v>215</v>
      </c>
      <c r="M2" s="37"/>
    </row>
    <row r="3" spans="1:13" x14ac:dyDescent="0.2">
      <c r="A3" s="1">
        <v>6.25</v>
      </c>
      <c r="B3" s="2" t="s">
        <v>187</v>
      </c>
      <c r="C3" s="2" t="s">
        <v>188</v>
      </c>
      <c r="D3" s="2" t="s">
        <v>203</v>
      </c>
      <c r="E3" s="2" t="s">
        <v>204</v>
      </c>
      <c r="F3" s="2" t="s">
        <v>205</v>
      </c>
      <c r="G3" s="2" t="s">
        <v>206</v>
      </c>
      <c r="H3" s="2" t="s">
        <v>207</v>
      </c>
      <c r="I3" s="2" t="s">
        <v>208</v>
      </c>
      <c r="J3" s="2" t="s">
        <v>189</v>
      </c>
      <c r="K3" s="2" t="s">
        <v>190</v>
      </c>
      <c r="L3" s="2" t="s">
        <v>191</v>
      </c>
      <c r="M3" s="2" t="s">
        <v>192</v>
      </c>
    </row>
    <row r="4" spans="1:13" x14ac:dyDescent="0.2">
      <c r="A4" s="1">
        <v>2.5</v>
      </c>
      <c r="B4" s="2" t="s">
        <v>193</v>
      </c>
      <c r="C4" s="2" t="s">
        <v>194</v>
      </c>
      <c r="D4" s="2" t="s">
        <v>209</v>
      </c>
      <c r="E4" s="2" t="s">
        <v>210</v>
      </c>
      <c r="F4" s="1">
        <v>3.58</v>
      </c>
      <c r="G4" s="1">
        <v>3.96</v>
      </c>
      <c r="H4" s="1">
        <v>2.27</v>
      </c>
      <c r="I4" s="1">
        <v>2.33</v>
      </c>
      <c r="J4" s="2" t="s">
        <v>195</v>
      </c>
      <c r="K4" s="2" t="s">
        <v>196</v>
      </c>
      <c r="L4" s="2" t="s">
        <v>197</v>
      </c>
      <c r="M4" s="2" t="s">
        <v>198</v>
      </c>
    </row>
    <row r="5" spans="1:13" x14ac:dyDescent="0.2">
      <c r="A5" s="1">
        <v>1</v>
      </c>
      <c r="B5" s="2" t="s">
        <v>199</v>
      </c>
      <c r="C5" s="2" t="s">
        <v>200</v>
      </c>
      <c r="D5" s="1">
        <v>2.21</v>
      </c>
      <c r="E5" s="1">
        <v>2.23</v>
      </c>
      <c r="F5" s="1">
        <v>1.62</v>
      </c>
      <c r="G5" s="1">
        <v>1.76</v>
      </c>
      <c r="H5" s="1">
        <v>1.26</v>
      </c>
      <c r="I5" s="1">
        <v>1.34</v>
      </c>
      <c r="J5" s="1">
        <v>34.5</v>
      </c>
      <c r="K5" s="1">
        <v>39.9</v>
      </c>
      <c r="L5" s="1">
        <v>47.6</v>
      </c>
      <c r="M5" s="1">
        <v>46.2</v>
      </c>
    </row>
    <row r="6" spans="1:13" x14ac:dyDescent="0.2">
      <c r="A6" s="1">
        <v>0.4</v>
      </c>
      <c r="B6" s="1">
        <v>32.4</v>
      </c>
      <c r="C6" s="1">
        <v>31.4</v>
      </c>
      <c r="D6" s="1">
        <v>1.04</v>
      </c>
      <c r="E6" s="1">
        <v>0.91</v>
      </c>
      <c r="F6" s="1">
        <v>0.44</v>
      </c>
      <c r="G6" s="1">
        <v>0.69</v>
      </c>
      <c r="H6" s="1">
        <v>0.36</v>
      </c>
      <c r="I6" s="1">
        <v>0.25</v>
      </c>
      <c r="J6" s="1">
        <v>17.7</v>
      </c>
      <c r="K6" s="1">
        <v>21.9</v>
      </c>
      <c r="L6" s="1">
        <v>23.4</v>
      </c>
      <c r="M6" s="1">
        <v>26.9</v>
      </c>
    </row>
    <row r="7" spans="1:13" x14ac:dyDescent="0.2">
      <c r="A7" s="1">
        <v>0.16</v>
      </c>
      <c r="B7" s="1">
        <v>15.9</v>
      </c>
      <c r="C7" s="1">
        <v>15.7</v>
      </c>
      <c r="D7" s="1">
        <v>0.33</v>
      </c>
      <c r="E7" s="1">
        <v>0.48</v>
      </c>
      <c r="F7" s="2" t="s">
        <v>211</v>
      </c>
      <c r="G7" s="2" t="s">
        <v>186</v>
      </c>
      <c r="H7" s="2" t="s">
        <v>65</v>
      </c>
      <c r="I7" s="2" t="s">
        <v>69</v>
      </c>
      <c r="J7" s="1">
        <v>8.67</v>
      </c>
      <c r="K7" s="1">
        <v>9.2899999999999991</v>
      </c>
      <c r="L7" s="1">
        <v>9.81</v>
      </c>
      <c r="M7" s="1">
        <v>16.850000000000001</v>
      </c>
    </row>
    <row r="8" spans="1:13" x14ac:dyDescent="0.2">
      <c r="A8" s="1">
        <v>6.4000000000000001E-2</v>
      </c>
      <c r="B8" s="1">
        <v>6.8</v>
      </c>
      <c r="C8" s="1">
        <v>7.4</v>
      </c>
      <c r="D8" s="2" t="s">
        <v>160</v>
      </c>
      <c r="E8" s="2" t="s">
        <v>212</v>
      </c>
      <c r="F8" s="2" t="s">
        <v>75</v>
      </c>
      <c r="G8" s="2" t="s">
        <v>213</v>
      </c>
      <c r="H8" s="2" t="s">
        <v>214</v>
      </c>
      <c r="I8" s="2" t="s">
        <v>163</v>
      </c>
      <c r="J8" s="1">
        <v>3.42</v>
      </c>
      <c r="K8" s="1">
        <v>4.6500000000000004</v>
      </c>
      <c r="L8" s="1">
        <v>4.91</v>
      </c>
      <c r="M8" s="1">
        <v>5.88</v>
      </c>
    </row>
    <row r="10" spans="1:13" x14ac:dyDescent="0.2">
      <c r="A10" s="9" t="s">
        <v>176</v>
      </c>
    </row>
    <row r="11" spans="1:13" x14ac:dyDescent="0.2">
      <c r="A11" s="30" t="s">
        <v>126</v>
      </c>
      <c r="B11" s="37" t="s">
        <v>173</v>
      </c>
      <c r="C11" s="37"/>
      <c r="D11" s="37" t="s">
        <v>13</v>
      </c>
      <c r="E11" s="37"/>
      <c r="F11" s="37" t="s">
        <v>14</v>
      </c>
      <c r="G11" s="37"/>
      <c r="H11" s="37" t="s">
        <v>17</v>
      </c>
      <c r="I11" s="37"/>
      <c r="J11" s="37" t="s">
        <v>201</v>
      </c>
      <c r="K11" s="37"/>
      <c r="L11" s="37" t="s">
        <v>215</v>
      </c>
      <c r="M11" s="37"/>
    </row>
    <row r="12" spans="1:13" x14ac:dyDescent="0.2">
      <c r="A12" s="1">
        <v>0.79588001734407499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2">
      <c r="A13" s="1">
        <v>0.39794000867203799</v>
      </c>
      <c r="B13" s="1"/>
      <c r="C13" s="1"/>
      <c r="D13" s="1"/>
      <c r="E13" s="1"/>
      <c r="F13" s="1">
        <v>0.55388302664387401</v>
      </c>
      <c r="G13" s="1">
        <v>0.59769518592551196</v>
      </c>
      <c r="H13" s="1">
        <v>0.35602585719312302</v>
      </c>
      <c r="I13" s="1">
        <v>0.36735592102601899</v>
      </c>
      <c r="J13" s="1"/>
      <c r="K13" s="1"/>
      <c r="L13" s="1"/>
      <c r="M13" s="1"/>
    </row>
    <row r="14" spans="1:13" x14ac:dyDescent="0.2">
      <c r="A14" s="1">
        <v>0</v>
      </c>
      <c r="B14" s="1"/>
      <c r="C14" s="1"/>
      <c r="D14" s="1">
        <v>0.34439227368511099</v>
      </c>
      <c r="E14" s="1">
        <v>0.348304863048161</v>
      </c>
      <c r="F14" s="1">
        <v>0.209515014542631</v>
      </c>
      <c r="G14" s="1">
        <v>0.24551266781414999</v>
      </c>
      <c r="H14" s="1">
        <v>0.10037054511756301</v>
      </c>
      <c r="I14" s="1">
        <v>0.12710479836480801</v>
      </c>
      <c r="J14" s="1">
        <v>1.53781909507327</v>
      </c>
      <c r="K14" s="1">
        <v>1.6009728956867499</v>
      </c>
      <c r="L14" s="1">
        <v>1.67760695272049</v>
      </c>
      <c r="M14" s="1">
        <v>1.6646419755561299</v>
      </c>
    </row>
    <row r="15" spans="1:13" x14ac:dyDescent="0.2">
      <c r="A15" s="1">
        <v>-0.39794000867203799</v>
      </c>
      <c r="B15" s="1">
        <v>1.51054501020661</v>
      </c>
      <c r="C15" s="1">
        <v>1.4969296480732099</v>
      </c>
      <c r="D15" s="1">
        <v>1.7033339298780401E-2</v>
      </c>
      <c r="E15" s="1">
        <v>-4.0958607678906397E-2</v>
      </c>
      <c r="F15" s="1">
        <v>-0.35654732351381302</v>
      </c>
      <c r="G15" s="1">
        <v>-0.161150909262745</v>
      </c>
      <c r="H15" s="1">
        <v>-0.44369749923271301</v>
      </c>
      <c r="I15" s="1">
        <v>-0.60205999132796195</v>
      </c>
      <c r="J15" s="1">
        <v>1.2479732663618099</v>
      </c>
      <c r="K15" s="1">
        <v>1.34044411484012</v>
      </c>
      <c r="L15" s="1">
        <v>1.3692158574101401</v>
      </c>
      <c r="M15" s="1">
        <v>1.4297522800024101</v>
      </c>
    </row>
    <row r="16" spans="1:13" x14ac:dyDescent="0.2">
      <c r="A16" s="1">
        <v>-0.79588001734407499</v>
      </c>
      <c r="B16" s="1">
        <v>1.20139712432045</v>
      </c>
      <c r="C16" s="1">
        <v>1.19589965240923</v>
      </c>
      <c r="D16" s="1">
        <v>-0.48148606012211198</v>
      </c>
      <c r="E16" s="1">
        <v>-0.31875876262441299</v>
      </c>
      <c r="F16" s="1"/>
      <c r="G16" s="1"/>
      <c r="H16" s="1"/>
      <c r="I16" s="1"/>
      <c r="J16" s="1">
        <v>0.93801909747621004</v>
      </c>
      <c r="K16" s="1">
        <v>0.96801571399364195</v>
      </c>
      <c r="L16" s="1">
        <v>0.99166900737994901</v>
      </c>
      <c r="M16" s="1">
        <v>1.22659990520736</v>
      </c>
    </row>
    <row r="17" spans="1:13" x14ac:dyDescent="0.2">
      <c r="A17" s="1">
        <v>-1.19382002601611</v>
      </c>
      <c r="B17" s="1">
        <v>0.83250891270623595</v>
      </c>
      <c r="C17" s="1">
        <v>0.86923171973097602</v>
      </c>
      <c r="D17" s="1"/>
      <c r="E17" s="1"/>
      <c r="F17" s="1"/>
      <c r="G17" s="1"/>
      <c r="H17" s="1"/>
      <c r="I17" s="1"/>
      <c r="J17" s="1">
        <v>0.53402610605613499</v>
      </c>
      <c r="K17" s="1">
        <v>0.66745295288995399</v>
      </c>
      <c r="L17" s="1">
        <v>0.69108149212296799</v>
      </c>
      <c r="M17" s="1">
        <v>0.76937732607613896</v>
      </c>
    </row>
    <row r="19" spans="1:13" x14ac:dyDescent="0.2">
      <c r="A19" s="9" t="s">
        <v>58</v>
      </c>
    </row>
    <row r="20" spans="1:13" x14ac:dyDescent="0.2">
      <c r="A20" s="30"/>
      <c r="B20" s="30" t="s">
        <v>52</v>
      </c>
      <c r="C20" s="30" t="s">
        <v>13</v>
      </c>
      <c r="D20" s="30" t="s">
        <v>14</v>
      </c>
      <c r="E20" s="30" t="s">
        <v>17</v>
      </c>
      <c r="F20" s="30" t="s">
        <v>201</v>
      </c>
      <c r="G20" s="30" t="s">
        <v>215</v>
      </c>
    </row>
    <row r="21" spans="1:13" x14ac:dyDescent="0.2">
      <c r="A21" s="8" t="s">
        <v>121</v>
      </c>
      <c r="B21" s="1"/>
      <c r="C21" s="1"/>
      <c r="D21" s="1"/>
      <c r="E21" s="1"/>
      <c r="F21" s="1"/>
      <c r="G21" s="1"/>
    </row>
    <row r="22" spans="1:13" x14ac:dyDescent="0.2">
      <c r="A22" s="8" t="s">
        <v>54</v>
      </c>
      <c r="B22" s="1">
        <v>0.82030000000000003</v>
      </c>
      <c r="C22" s="1">
        <v>0.93789999999999996</v>
      </c>
      <c r="D22" s="1">
        <v>1.0489999999999999</v>
      </c>
      <c r="E22" s="1">
        <v>1.111</v>
      </c>
      <c r="F22" s="1">
        <v>0.81599999999999995</v>
      </c>
      <c r="G22" s="1">
        <v>0.7823</v>
      </c>
    </row>
    <row r="23" spans="1:13" x14ac:dyDescent="0.2">
      <c r="A23" s="8" t="s">
        <v>55</v>
      </c>
      <c r="B23" s="1">
        <v>1.837</v>
      </c>
      <c r="C23" s="1">
        <v>0.3513</v>
      </c>
      <c r="D23" s="1">
        <v>0.18149999999999999</v>
      </c>
      <c r="E23" s="1">
        <v>-1.5820000000000001E-2</v>
      </c>
      <c r="F23" s="1">
        <v>1.591</v>
      </c>
      <c r="G23" s="1">
        <v>1.694</v>
      </c>
    </row>
    <row r="24" spans="1:13" x14ac:dyDescent="0.2">
      <c r="A24" s="8" t="s">
        <v>61</v>
      </c>
      <c r="B24" s="11">
        <f>(0.69897-B23)/B22</f>
        <v>-1.3873339022308913</v>
      </c>
      <c r="C24" s="11">
        <f t="shared" ref="C24:G24" si="0">(0.69897-C23)/C22</f>
        <v>0.37068983900202579</v>
      </c>
      <c r="D24" s="11">
        <f t="shared" si="0"/>
        <v>0.49329837940896093</v>
      </c>
      <c r="E24" s="11">
        <f t="shared" si="0"/>
        <v>0.64337533753375342</v>
      </c>
      <c r="F24" s="11">
        <f t="shared" si="0"/>
        <v>-1.0931740196078432</v>
      </c>
      <c r="G24" s="11">
        <f t="shared" si="0"/>
        <v>-1.2719289275214112</v>
      </c>
    </row>
    <row r="25" spans="1:13" x14ac:dyDescent="0.2">
      <c r="A25" s="8" t="s">
        <v>59</v>
      </c>
      <c r="B25" s="16">
        <f>10^B24</f>
        <v>4.0988884356895947E-2</v>
      </c>
      <c r="C25" s="16">
        <f t="shared" ref="C25:G25" si="1">10^C24</f>
        <v>2.3479553777278825</v>
      </c>
      <c r="D25" s="16">
        <f t="shared" si="1"/>
        <v>3.1138549576592496</v>
      </c>
      <c r="E25" s="16">
        <f t="shared" si="1"/>
        <v>4.3992165198794302</v>
      </c>
      <c r="F25" s="16">
        <f t="shared" si="1"/>
        <v>8.0691164003953139E-2</v>
      </c>
      <c r="G25" s="16">
        <f t="shared" si="1"/>
        <v>5.346518482426986E-2</v>
      </c>
    </row>
    <row r="26" spans="1:13" x14ac:dyDescent="0.2">
      <c r="A26" s="8" t="s">
        <v>60</v>
      </c>
      <c r="B26" s="11">
        <f>B25/0.041</f>
        <v>0.99972888675355964</v>
      </c>
      <c r="C26" s="11">
        <f t="shared" ref="C26:G26" si="2">C25/0.041</f>
        <v>57.267204334826403</v>
      </c>
      <c r="D26" s="11">
        <f t="shared" si="2"/>
        <v>75.947681894128038</v>
      </c>
      <c r="E26" s="11">
        <f t="shared" si="2"/>
        <v>107.2979638994983</v>
      </c>
      <c r="F26" s="11">
        <f t="shared" si="2"/>
        <v>1.9680771708281253</v>
      </c>
      <c r="G26" s="11">
        <f t="shared" si="2"/>
        <v>1.3040288981529233</v>
      </c>
    </row>
  </sheetData>
  <mergeCells count="12">
    <mergeCell ref="B11:C11"/>
    <mergeCell ref="B2:C2"/>
    <mergeCell ref="F11:G11"/>
    <mergeCell ref="H11:I11"/>
    <mergeCell ref="J11:K11"/>
    <mergeCell ref="L11:M11"/>
    <mergeCell ref="D2:E2"/>
    <mergeCell ref="D11:E11"/>
    <mergeCell ref="L2:M2"/>
    <mergeCell ref="J2:K2"/>
    <mergeCell ref="H2:I2"/>
    <mergeCell ref="F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1-28-19</vt:lpstr>
      <vt:lpstr>2-1-19</vt:lpstr>
      <vt:lpstr>2-11-19</vt:lpstr>
      <vt:lpstr>2-15-19</vt:lpstr>
      <vt:lpstr>2-19-19</vt:lpstr>
      <vt:lpstr>3-28-19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2020-07-23T00:11:25Z</dcterms:created>
  <dcterms:modified xsi:type="dcterms:W3CDTF">2020-07-31T01:56:02Z</dcterms:modified>
</cp:coreProperties>
</file>