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eannette/Desktop/ForElife/SourceData/"/>
    </mc:Choice>
  </mc:AlternateContent>
  <bookViews>
    <workbookView xWindow="1000" yWindow="460" windowWidth="27800" windowHeight="17540" tabRatio="500"/>
  </bookViews>
  <sheets>
    <sheet name="HsT5-NMLV_Summary" sheetId="2" r:id="rId1"/>
    <sheet name="RhT5-NMLV_Summary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5" i="1" l="1"/>
  <c r="R26" i="1"/>
  <c r="R29" i="1"/>
  <c r="Q25" i="1"/>
  <c r="Q29" i="1"/>
  <c r="P25" i="1"/>
  <c r="P26" i="1"/>
  <c r="P27" i="1"/>
  <c r="P28" i="1"/>
  <c r="P29" i="1"/>
  <c r="O25" i="1"/>
  <c r="O26" i="1"/>
  <c r="O27" i="1"/>
  <c r="O28" i="1"/>
  <c r="O29" i="1"/>
  <c r="N25" i="1"/>
  <c r="N26" i="1"/>
  <c r="N27" i="1"/>
  <c r="N28" i="1"/>
  <c r="N29" i="1"/>
  <c r="M27" i="1"/>
  <c r="M28" i="1"/>
  <c r="M29" i="1"/>
  <c r="L25" i="1"/>
  <c r="L29" i="1"/>
  <c r="K26" i="1"/>
  <c r="K27" i="1"/>
  <c r="K28" i="1"/>
  <c r="K29" i="1"/>
  <c r="J26" i="1"/>
  <c r="J27" i="1"/>
  <c r="J28" i="1"/>
  <c r="J29" i="1"/>
  <c r="I25" i="1"/>
  <c r="I26" i="1"/>
  <c r="I29" i="1"/>
  <c r="H25" i="1"/>
  <c r="H26" i="1"/>
  <c r="H27" i="1"/>
  <c r="H28" i="1"/>
  <c r="H29" i="1"/>
  <c r="R10" i="1"/>
  <c r="R12" i="1"/>
  <c r="R14" i="1"/>
  <c r="Q11" i="1"/>
  <c r="Q12" i="1"/>
  <c r="Q13" i="1"/>
  <c r="Q14" i="1"/>
  <c r="P10" i="1"/>
  <c r="P11" i="1"/>
  <c r="P12" i="1"/>
  <c r="P14" i="1"/>
  <c r="O10" i="1"/>
  <c r="O12" i="1"/>
  <c r="O14" i="1"/>
  <c r="N10" i="1"/>
  <c r="N11" i="1"/>
  <c r="N12" i="1"/>
  <c r="N14" i="1"/>
  <c r="M11" i="1"/>
  <c r="M12" i="1"/>
  <c r="M13" i="1"/>
  <c r="M14" i="1"/>
  <c r="L10" i="1"/>
  <c r="L11" i="1"/>
  <c r="L14" i="1"/>
  <c r="K10" i="1"/>
  <c r="K11" i="1"/>
  <c r="K12" i="1"/>
  <c r="K14" i="1"/>
  <c r="J10" i="1"/>
  <c r="J11" i="1"/>
  <c r="J14" i="1"/>
  <c r="I10" i="1"/>
  <c r="I11" i="1"/>
  <c r="I14" i="1"/>
  <c r="H10" i="1"/>
  <c r="H11" i="1"/>
  <c r="H12" i="1"/>
  <c r="H13" i="1"/>
  <c r="H14" i="1"/>
</calcChain>
</file>

<file path=xl/sharedStrings.xml><?xml version="1.0" encoding="utf-8"?>
<sst xmlns="http://schemas.openxmlformats.org/spreadsheetml/2006/main" count="109" uniqueCount="59">
  <si>
    <t>WT</t>
  </si>
  <si>
    <t>A333W</t>
  </si>
  <si>
    <t>F338K</t>
  </si>
  <si>
    <t>T339F</t>
  </si>
  <si>
    <t>F340D</t>
  </si>
  <si>
    <t>P341I</t>
  </si>
  <si>
    <t>P341K</t>
  </si>
  <si>
    <t>P341G</t>
  </si>
  <si>
    <t>T344E</t>
  </si>
  <si>
    <t>T344stop</t>
  </si>
  <si>
    <t>Rhesus TRIM5 variant</t>
  </si>
  <si>
    <t>N-MLV Fold restriction</t>
  </si>
  <si>
    <t>Viral dose (uL)</t>
  </si>
  <si>
    <t>Empty</t>
  </si>
  <si>
    <t>Rhesus</t>
  </si>
  <si>
    <t>Stop</t>
  </si>
  <si>
    <t>T339D</t>
  </si>
  <si>
    <t>60.7*</t>
  </si>
  <si>
    <t>84.7*</t>
  </si>
  <si>
    <t>5.87*</t>
  </si>
  <si>
    <t>4.8*</t>
  </si>
  <si>
    <t>0.099*</t>
  </si>
  <si>
    <t>15.4*</t>
  </si>
  <si>
    <t>0.15*</t>
  </si>
  <si>
    <t>0.035*</t>
  </si>
  <si>
    <t>8.77*</t>
  </si>
  <si>
    <t>8.37*</t>
  </si>
  <si>
    <t>0.21*</t>
  </si>
  <si>
    <t>9.87*</t>
  </si>
  <si>
    <t>8.2*</t>
  </si>
  <si>
    <t>2.97*</t>
  </si>
  <si>
    <t>0.17*</t>
  </si>
  <si>
    <t>Raw data</t>
  </si>
  <si>
    <t>Normalize % GFP to Empty vector</t>
  </si>
  <si>
    <t>Average</t>
  </si>
  <si>
    <t>55.2*</t>
  </si>
  <si>
    <t>59.2*</t>
  </si>
  <si>
    <t>0.65*</t>
  </si>
  <si>
    <t>59*</t>
  </si>
  <si>
    <t>1.34*</t>
  </si>
  <si>
    <t>0.49*</t>
  </si>
  <si>
    <t>0.29*</t>
  </si>
  <si>
    <t>0.9*</t>
  </si>
  <si>
    <t>0.38*</t>
  </si>
  <si>
    <t>0.25*</t>
  </si>
  <si>
    <t>0.68*</t>
  </si>
  <si>
    <t>0.26*</t>
  </si>
  <si>
    <t>G330E</t>
  </si>
  <si>
    <t>R332E</t>
  </si>
  <si>
    <t>R332P</t>
  </si>
  <si>
    <t>G333D</t>
  </si>
  <si>
    <t>G333Y</t>
  </si>
  <si>
    <t>R335A</t>
  </si>
  <si>
    <t>R335E</t>
  </si>
  <si>
    <t>Q337D</t>
  </si>
  <si>
    <t>Q337N</t>
  </si>
  <si>
    <t>V340H</t>
  </si>
  <si>
    <t>Date</t>
  </si>
  <si>
    <t>Data in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</si>
</sst>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2"/>
      <name val="Helvetica"/>
      <family val="2"/>
    </font>
    <font>
      <sz val="12"/>
      <name val="Helvetica"/>
      <family val="2"/>
    </font>
    <font>
      <sz val="10"/>
      <name val="Arial"/>
      <family val="2"/>
    </font>
    <font>
      <i/>
      <sz val="10"/>
      <color rgb="FF0000FF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6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4" xfId="0" applyFont="1" applyBorder="1" applyAlignment="1">
      <alignment horizontal="left"/>
    </xf>
    <xf numFmtId="2" fontId="0" fillId="0" borderId="0" xfId="0" applyNumberFormat="1" applyBorder="1"/>
    <xf numFmtId="2" fontId="0" fillId="0" borderId="5" xfId="0" applyNumberFormat="1" applyBorder="1"/>
    <xf numFmtId="164" fontId="0" fillId="0" borderId="0" xfId="0" applyNumberFormat="1" applyFont="1" applyBorder="1"/>
    <xf numFmtId="164" fontId="0" fillId="0" borderId="5" xfId="0" applyNumberFormat="1" applyFont="1" applyBorder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Font="1"/>
    <xf numFmtId="14" fontId="9" fillId="0" borderId="0" xfId="0" applyNumberFormat="1" applyFont="1"/>
    <xf numFmtId="0" fontId="9" fillId="0" borderId="0" xfId="0" applyFont="1"/>
    <xf numFmtId="0" fontId="5" fillId="0" borderId="0" xfId="0" applyFont="1" applyAlignment="1"/>
    <xf numFmtId="0" fontId="2" fillId="2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"/>
  <sheetViews>
    <sheetView tabSelected="1" zoomScale="75" workbookViewId="0">
      <selection activeCell="D18" sqref="D18"/>
    </sheetView>
  </sheetViews>
  <sheetFormatPr baseColWidth="10" defaultRowHeight="16" x14ac:dyDescent="0.2"/>
  <cols>
    <col min="1" max="1" width="14.1640625" bestFit="1" customWidth="1"/>
    <col min="3" max="3" width="15.33203125" bestFit="1" customWidth="1"/>
    <col min="4" max="4" width="7.5" bestFit="1" customWidth="1"/>
    <col min="5" max="9" width="6" bestFit="1" customWidth="1"/>
    <col min="10" max="10" width="7.6640625" bestFit="1" customWidth="1"/>
    <col min="11" max="11" width="6" bestFit="1" customWidth="1"/>
    <col min="12" max="12" width="7.5" bestFit="1" customWidth="1"/>
    <col min="13" max="13" width="6" bestFit="1" customWidth="1"/>
    <col min="14" max="14" width="7.5" bestFit="1" customWidth="1"/>
    <col min="15" max="15" width="6" bestFit="1" customWidth="1"/>
    <col min="16" max="16" width="7.6640625" bestFit="1" customWidth="1"/>
    <col min="17" max="17" width="6" bestFit="1" customWidth="1"/>
    <col min="18" max="18" width="7.6640625" bestFit="1" customWidth="1"/>
    <col min="19" max="19" width="6" bestFit="1" customWidth="1"/>
    <col min="20" max="20" width="7.6640625" bestFit="1" customWidth="1"/>
    <col min="21" max="21" width="6.83203125" customWidth="1"/>
    <col min="22" max="22" width="7.5" bestFit="1" customWidth="1"/>
    <col min="24" max="24" width="7.6640625" bestFit="1" customWidth="1"/>
    <col min="26" max="26" width="7.6640625" bestFit="1" customWidth="1"/>
    <col min="27" max="27" width="8.1640625" customWidth="1"/>
    <col min="28" max="28" width="7.5" bestFit="1" customWidth="1"/>
  </cols>
  <sheetData>
    <row r="1" spans="1:45" s="2" customFormat="1" x14ac:dyDescent="0.2">
      <c r="A1" s="1"/>
      <c r="B1" s="1" t="s">
        <v>57</v>
      </c>
      <c r="C1" s="9" t="s">
        <v>12</v>
      </c>
      <c r="D1" s="34" t="s">
        <v>13</v>
      </c>
      <c r="E1" s="34"/>
      <c r="F1" s="34" t="s">
        <v>0</v>
      </c>
      <c r="G1" s="34"/>
      <c r="H1" s="34" t="s">
        <v>15</v>
      </c>
      <c r="I1" s="34"/>
      <c r="J1" s="34" t="s">
        <v>47</v>
      </c>
      <c r="K1" s="34"/>
      <c r="L1" s="34" t="s">
        <v>48</v>
      </c>
      <c r="M1" s="34"/>
      <c r="N1" s="34" t="s">
        <v>49</v>
      </c>
      <c r="O1" s="34"/>
      <c r="P1" s="34" t="s">
        <v>50</v>
      </c>
      <c r="Q1" s="34"/>
      <c r="R1" s="34" t="s">
        <v>51</v>
      </c>
      <c r="S1" s="34"/>
      <c r="T1" s="34" t="s">
        <v>52</v>
      </c>
      <c r="U1" s="34"/>
      <c r="V1" s="34" t="s">
        <v>53</v>
      </c>
      <c r="W1" s="34"/>
      <c r="X1" s="34" t="s">
        <v>54</v>
      </c>
      <c r="Y1" s="34"/>
      <c r="Z1" s="34" t="s">
        <v>55</v>
      </c>
      <c r="AA1" s="34"/>
      <c r="AB1" s="34" t="s">
        <v>56</v>
      </c>
      <c r="AC1" s="34"/>
    </row>
    <row r="2" spans="1:45" x14ac:dyDescent="0.2">
      <c r="A2" s="41" t="s">
        <v>58</v>
      </c>
      <c r="B2" s="38">
        <v>43836</v>
      </c>
      <c r="C2" s="6">
        <v>2</v>
      </c>
      <c r="D2" s="6">
        <v>86.4</v>
      </c>
      <c r="E2" s="6"/>
      <c r="F2" s="6">
        <v>1.33</v>
      </c>
      <c r="G2" s="6"/>
      <c r="H2" s="6">
        <v>85.4</v>
      </c>
      <c r="I2" s="6"/>
      <c r="J2" s="6">
        <v>1.95</v>
      </c>
      <c r="K2" s="6"/>
      <c r="L2" s="6">
        <v>0.12</v>
      </c>
      <c r="M2" s="6"/>
      <c r="N2" s="6">
        <v>1.06</v>
      </c>
      <c r="O2" s="6"/>
      <c r="P2" s="6">
        <v>5.36</v>
      </c>
      <c r="Q2" s="6"/>
      <c r="R2" s="6">
        <v>0.25</v>
      </c>
      <c r="S2" s="6"/>
      <c r="T2" s="6">
        <v>1.96</v>
      </c>
      <c r="U2" s="7"/>
      <c r="V2" s="6">
        <v>1</v>
      </c>
      <c r="W2" s="6"/>
      <c r="X2" s="6">
        <v>1.1100000000000001</v>
      </c>
      <c r="Y2" s="6"/>
      <c r="Z2" s="6">
        <v>2.59</v>
      </c>
      <c r="AA2" s="6"/>
      <c r="AB2" s="6">
        <v>5.55</v>
      </c>
      <c r="AC2" s="35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x14ac:dyDescent="0.2">
      <c r="A3" s="39"/>
      <c r="B3" s="38">
        <v>43852</v>
      </c>
      <c r="C3" s="6">
        <v>2</v>
      </c>
      <c r="D3" s="6">
        <v>81.8</v>
      </c>
      <c r="E3" s="6"/>
      <c r="F3" s="6">
        <v>4.3899999999999997</v>
      </c>
      <c r="G3" s="6"/>
      <c r="H3" s="6">
        <v>61.3</v>
      </c>
      <c r="I3" s="6"/>
      <c r="J3" s="6">
        <v>2.3199999999999998</v>
      </c>
      <c r="K3" s="6"/>
      <c r="L3" s="6">
        <v>5.86</v>
      </c>
      <c r="M3" s="6"/>
      <c r="N3" s="6">
        <v>2.46</v>
      </c>
      <c r="O3" s="6"/>
      <c r="P3" s="6">
        <v>16.100000000000001</v>
      </c>
      <c r="Q3" s="6"/>
      <c r="R3" s="6">
        <v>7.9</v>
      </c>
      <c r="S3" s="6"/>
      <c r="T3" s="6">
        <v>11.7</v>
      </c>
      <c r="U3" s="7"/>
      <c r="V3" s="6">
        <v>14</v>
      </c>
      <c r="W3" s="6"/>
      <c r="X3" s="6">
        <v>10.9</v>
      </c>
      <c r="Y3" s="6"/>
      <c r="Z3" s="6">
        <v>11.6</v>
      </c>
      <c r="AA3" s="6"/>
      <c r="AB3" s="6">
        <v>0</v>
      </c>
    </row>
    <row r="4" spans="1:45" x14ac:dyDescent="0.2">
      <c r="A4" s="39"/>
      <c r="B4" s="38">
        <v>43853</v>
      </c>
      <c r="C4" s="6">
        <v>2</v>
      </c>
      <c r="D4" s="6">
        <v>78.5</v>
      </c>
      <c r="E4" s="6"/>
      <c r="F4" s="6">
        <v>4.5599999999999996</v>
      </c>
      <c r="G4" s="6"/>
      <c r="H4" s="6">
        <v>58.7</v>
      </c>
      <c r="I4" s="6"/>
      <c r="J4" s="6">
        <v>0.9</v>
      </c>
      <c r="K4" s="6"/>
      <c r="L4" s="6">
        <v>1.0900000000000001</v>
      </c>
      <c r="M4" s="6"/>
      <c r="N4" s="6">
        <v>0</v>
      </c>
      <c r="O4" s="6"/>
      <c r="P4" s="6">
        <v>5.0999999999999996</v>
      </c>
      <c r="Q4" s="6"/>
      <c r="R4" s="6">
        <v>4.32</v>
      </c>
      <c r="S4" s="6"/>
      <c r="T4" s="6">
        <v>8.4499999999999993</v>
      </c>
      <c r="U4" s="7"/>
      <c r="V4" s="6">
        <v>7.01</v>
      </c>
      <c r="W4" s="6"/>
      <c r="X4" s="6">
        <v>15.7</v>
      </c>
      <c r="Y4" s="6"/>
      <c r="Z4" s="6">
        <v>13.1</v>
      </c>
      <c r="AA4" s="6"/>
      <c r="AB4" s="6">
        <v>13.4</v>
      </c>
    </row>
    <row r="5" spans="1:45" x14ac:dyDescent="0.2">
      <c r="A5" s="39"/>
      <c r="B5" s="38">
        <v>43658</v>
      </c>
      <c r="C5" s="39">
        <v>12.5</v>
      </c>
      <c r="D5" s="6">
        <v>9.7899999999999991</v>
      </c>
      <c r="E5" s="6">
        <v>10.8</v>
      </c>
      <c r="F5" s="6">
        <v>0.78</v>
      </c>
      <c r="G5" s="6">
        <v>0.52</v>
      </c>
      <c r="H5" s="6">
        <v>13.2</v>
      </c>
      <c r="I5" s="6">
        <v>14.1</v>
      </c>
      <c r="J5" s="6">
        <v>0.42</v>
      </c>
      <c r="K5" s="6">
        <v>0.8</v>
      </c>
      <c r="L5" s="6"/>
      <c r="M5" s="6"/>
      <c r="N5" s="6">
        <v>0.59</v>
      </c>
      <c r="O5" s="6">
        <v>0.54</v>
      </c>
      <c r="P5" s="6">
        <v>0.79</v>
      </c>
      <c r="Q5" s="6">
        <v>0.46</v>
      </c>
      <c r="R5" s="6"/>
      <c r="S5" s="6"/>
      <c r="T5" s="6"/>
      <c r="U5" s="7"/>
      <c r="V5" s="6">
        <v>9.5000000000000001E-2</v>
      </c>
      <c r="W5" s="6">
        <v>8.1000000000000003E-2</v>
      </c>
      <c r="X5" s="6">
        <v>0.11</v>
      </c>
      <c r="Y5" s="6">
        <v>0.33</v>
      </c>
      <c r="Z5" s="6"/>
      <c r="AA5" s="6"/>
      <c r="AB5" s="6"/>
    </row>
    <row r="6" spans="1:45" x14ac:dyDescent="0.2">
      <c r="A6" s="39"/>
      <c r="B6" s="38">
        <v>43664</v>
      </c>
      <c r="C6" s="39">
        <v>2</v>
      </c>
      <c r="D6" s="6">
        <v>47.1</v>
      </c>
      <c r="E6" s="6">
        <v>48.1</v>
      </c>
      <c r="F6" s="6">
        <v>0.3</v>
      </c>
      <c r="G6" s="6">
        <v>0.13</v>
      </c>
      <c r="H6" s="6">
        <v>40.6</v>
      </c>
      <c r="I6" s="6">
        <v>43.5</v>
      </c>
      <c r="J6" s="6">
        <v>1.71</v>
      </c>
      <c r="K6" s="6">
        <v>2.96</v>
      </c>
      <c r="L6" s="6">
        <v>0.16</v>
      </c>
      <c r="M6" s="6">
        <v>0.23</v>
      </c>
      <c r="N6" s="6">
        <v>0.49</v>
      </c>
      <c r="O6" s="6">
        <v>0.47</v>
      </c>
      <c r="P6" s="6">
        <v>1.27</v>
      </c>
      <c r="Q6" s="6">
        <v>1.18</v>
      </c>
      <c r="R6" s="6">
        <v>0.36</v>
      </c>
      <c r="S6" s="6">
        <v>0.17</v>
      </c>
      <c r="T6" s="6"/>
      <c r="U6" s="7"/>
      <c r="V6" s="6">
        <v>0.8</v>
      </c>
      <c r="W6" s="6">
        <v>0.56999999999999995</v>
      </c>
      <c r="X6" s="6">
        <v>0.28999999999999998</v>
      </c>
      <c r="Y6" s="6">
        <v>0.35</v>
      </c>
      <c r="Z6" s="6"/>
      <c r="AA6" s="6"/>
      <c r="AB6" s="6"/>
      <c r="AC6" s="35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5" x14ac:dyDescent="0.2">
      <c r="V7" s="39"/>
      <c r="W7" s="39"/>
      <c r="X7" s="39"/>
      <c r="Y7" s="39"/>
      <c r="Z7" s="39"/>
      <c r="AA7" s="39"/>
      <c r="AB7" s="39"/>
    </row>
    <row r="8" spans="1:45" x14ac:dyDescent="0.2">
      <c r="F8" s="37"/>
    </row>
    <row r="9" spans="1:45" x14ac:dyDescent="0.2">
      <c r="F9" s="37"/>
    </row>
    <row r="14" spans="1:45" x14ac:dyDescent="0.2"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x14ac:dyDescent="0.2"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x14ac:dyDescent="0.2">
      <c r="F16" s="37"/>
    </row>
    <row r="17" spans="6:32" x14ac:dyDescent="0.2">
      <c r="F17" s="37"/>
    </row>
    <row r="18" spans="6:32" x14ac:dyDescent="0.2">
      <c r="F18" s="37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20" spans="6:32" x14ac:dyDescent="0.2">
      <c r="F20" s="37"/>
    </row>
    <row r="21" spans="6:32" x14ac:dyDescent="0.2">
      <c r="F21" s="37"/>
    </row>
    <row r="22" spans="6:32" x14ac:dyDescent="0.2">
      <c r="G22" s="35"/>
    </row>
    <row r="23" spans="6:32" x14ac:dyDescent="0.2">
      <c r="G23" s="7"/>
    </row>
    <row r="24" spans="6:32" x14ac:dyDescent="0.2">
      <c r="G24" s="36"/>
    </row>
  </sheetData>
  <mergeCells count="13">
    <mergeCell ref="AB1:AC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B3" sqref="B3"/>
    </sheetView>
  </sheetViews>
  <sheetFormatPr baseColWidth="10" defaultRowHeight="16" x14ac:dyDescent="0.2"/>
  <cols>
    <col min="1" max="1" width="22" bestFit="1" customWidth="1"/>
    <col min="2" max="3" width="14" bestFit="1" customWidth="1"/>
    <col min="7" max="7" width="16.83203125" customWidth="1"/>
  </cols>
  <sheetData>
    <row r="1" spans="1:18" x14ac:dyDescent="0.2">
      <c r="A1" s="3"/>
      <c r="B1" s="34" t="s">
        <v>11</v>
      </c>
      <c r="C1" s="34"/>
      <c r="D1" s="34"/>
      <c r="F1" s="8">
        <v>43906</v>
      </c>
      <c r="G1" s="10" t="s">
        <v>32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</row>
    <row r="2" spans="1:18" s="2" customFormat="1" x14ac:dyDescent="0.2">
      <c r="A2" s="1" t="s">
        <v>10</v>
      </c>
      <c r="B2" s="33">
        <v>43906</v>
      </c>
      <c r="C2" s="33">
        <v>43909</v>
      </c>
      <c r="D2" s="4"/>
      <c r="G2" s="13" t="s">
        <v>12</v>
      </c>
      <c r="H2" s="14" t="s">
        <v>13</v>
      </c>
      <c r="I2" s="14" t="s">
        <v>14</v>
      </c>
      <c r="J2" s="14" t="s">
        <v>15</v>
      </c>
      <c r="K2" s="14" t="s">
        <v>1</v>
      </c>
      <c r="L2" s="14" t="s">
        <v>2</v>
      </c>
      <c r="M2" s="14" t="s">
        <v>16</v>
      </c>
      <c r="N2" s="14" t="s">
        <v>4</v>
      </c>
      <c r="O2" s="14" t="s">
        <v>7</v>
      </c>
      <c r="P2" s="14" t="s">
        <v>5</v>
      </c>
      <c r="Q2" s="14" t="s">
        <v>6</v>
      </c>
      <c r="R2" s="15" t="s">
        <v>8</v>
      </c>
    </row>
    <row r="3" spans="1:18" x14ac:dyDescent="0.2">
      <c r="A3" s="5" t="s">
        <v>0</v>
      </c>
      <c r="B3" s="6">
        <v>15.51400651</v>
      </c>
      <c r="C3" s="6">
        <v>38.672675859999998</v>
      </c>
      <c r="D3" s="6"/>
      <c r="G3" s="16">
        <v>1.0667</v>
      </c>
      <c r="H3" s="18">
        <v>31.4</v>
      </c>
      <c r="I3" s="18">
        <v>3.07</v>
      </c>
      <c r="J3" s="18">
        <v>17.8</v>
      </c>
      <c r="K3" s="18">
        <v>22</v>
      </c>
      <c r="L3" s="18">
        <v>4.72</v>
      </c>
      <c r="M3" s="17" t="s">
        <v>17</v>
      </c>
      <c r="N3" s="18">
        <v>14.7</v>
      </c>
      <c r="O3" s="18">
        <v>2.1800000000000002</v>
      </c>
      <c r="P3" s="18">
        <v>10.3</v>
      </c>
      <c r="Q3" s="17" t="s">
        <v>18</v>
      </c>
      <c r="R3" s="19">
        <v>1.66</v>
      </c>
    </row>
    <row r="4" spans="1:18" x14ac:dyDescent="0.2">
      <c r="A4" s="5" t="s">
        <v>1</v>
      </c>
      <c r="B4" s="6">
        <v>1.250676111</v>
      </c>
      <c r="C4" s="6">
        <v>0.72541175499999999</v>
      </c>
      <c r="D4" s="6"/>
      <c r="G4" s="16">
        <v>0.42670000000000002</v>
      </c>
      <c r="H4" s="18">
        <v>10.4</v>
      </c>
      <c r="I4" s="18">
        <v>0.5</v>
      </c>
      <c r="J4" s="18">
        <v>7.9</v>
      </c>
      <c r="K4" s="18">
        <v>8.7899999999999991</v>
      </c>
      <c r="L4" s="18">
        <v>0.54</v>
      </c>
      <c r="M4" s="18">
        <v>53.3</v>
      </c>
      <c r="N4" s="18">
        <v>8.17</v>
      </c>
      <c r="O4" s="17" t="s">
        <v>19</v>
      </c>
      <c r="P4" s="18">
        <v>0.8</v>
      </c>
      <c r="Q4" s="18">
        <v>35.5</v>
      </c>
      <c r="R4" s="20" t="s">
        <v>20</v>
      </c>
    </row>
    <row r="5" spans="1:18" x14ac:dyDescent="0.2">
      <c r="A5" s="5" t="s">
        <v>2</v>
      </c>
      <c r="B5" s="6">
        <v>12.95590082</v>
      </c>
      <c r="C5" s="6">
        <v>51.2</v>
      </c>
      <c r="D5" s="6"/>
      <c r="G5" s="16">
        <v>0.17069999999999999</v>
      </c>
      <c r="H5" s="18">
        <v>5.16</v>
      </c>
      <c r="I5" s="17" t="s">
        <v>21</v>
      </c>
      <c r="J5" s="17" t="s">
        <v>22</v>
      </c>
      <c r="K5" s="18">
        <v>4.5199999999999996</v>
      </c>
      <c r="L5" s="17" t="s">
        <v>23</v>
      </c>
      <c r="M5" s="18">
        <v>15.1</v>
      </c>
      <c r="N5" s="18">
        <v>2.79</v>
      </c>
      <c r="O5" s="18">
        <v>0.24</v>
      </c>
      <c r="P5" s="18">
        <v>0.16</v>
      </c>
      <c r="Q5" s="18">
        <v>11.2</v>
      </c>
      <c r="R5" s="19">
        <v>0.21</v>
      </c>
    </row>
    <row r="6" spans="1:18" x14ac:dyDescent="0.2">
      <c r="A6" s="5" t="s">
        <v>3</v>
      </c>
      <c r="B6" s="6">
        <v>0.25724771099999999</v>
      </c>
      <c r="C6" s="6">
        <v>0.32588943599999998</v>
      </c>
      <c r="D6" s="6"/>
      <c r="G6" s="16">
        <v>2.7300000000000001E-2</v>
      </c>
      <c r="H6" s="18">
        <v>0.7</v>
      </c>
      <c r="I6" s="17" t="s">
        <v>24</v>
      </c>
      <c r="J6" s="17" t="s">
        <v>25</v>
      </c>
      <c r="K6" s="17" t="s">
        <v>26</v>
      </c>
      <c r="L6" s="17" t="s">
        <v>27</v>
      </c>
      <c r="M6" s="18">
        <v>2.98</v>
      </c>
      <c r="N6" s="17" t="s">
        <v>28</v>
      </c>
      <c r="O6" s="17" t="s">
        <v>29</v>
      </c>
      <c r="P6" s="17" t="s">
        <v>30</v>
      </c>
      <c r="Q6" s="18">
        <v>2.27</v>
      </c>
      <c r="R6" s="20" t="s">
        <v>31</v>
      </c>
    </row>
    <row r="7" spans="1:18" x14ac:dyDescent="0.2">
      <c r="A7" s="5" t="s">
        <v>4</v>
      </c>
      <c r="B7" s="6">
        <v>1.7528222010000001</v>
      </c>
      <c r="C7" s="6">
        <v>1.6257708989999999</v>
      </c>
      <c r="D7" s="6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18" x14ac:dyDescent="0.2">
      <c r="A8" s="5" t="s">
        <v>5</v>
      </c>
      <c r="B8" s="6">
        <v>16.099514559999999</v>
      </c>
      <c r="C8" s="6">
        <v>1.035672098</v>
      </c>
      <c r="D8" s="6"/>
      <c r="G8" s="24" t="s">
        <v>33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1:18" x14ac:dyDescent="0.2">
      <c r="A9" s="5" t="s">
        <v>6</v>
      </c>
      <c r="B9" s="6">
        <v>0.35401402500000001</v>
      </c>
      <c r="C9" s="6">
        <v>26.256410259999999</v>
      </c>
      <c r="D9" s="6"/>
      <c r="G9" s="21"/>
      <c r="H9" s="14" t="s">
        <v>13</v>
      </c>
      <c r="I9" s="14" t="s">
        <v>14</v>
      </c>
      <c r="J9" s="14" t="s">
        <v>15</v>
      </c>
      <c r="K9" s="14" t="s">
        <v>1</v>
      </c>
      <c r="L9" s="14" t="s">
        <v>2</v>
      </c>
      <c r="M9" s="14" t="s">
        <v>16</v>
      </c>
      <c r="N9" s="14" t="s">
        <v>4</v>
      </c>
      <c r="O9" s="14" t="s">
        <v>7</v>
      </c>
      <c r="P9" s="14" t="s">
        <v>5</v>
      </c>
      <c r="Q9" s="14" t="s">
        <v>6</v>
      </c>
      <c r="R9" s="15" t="s">
        <v>8</v>
      </c>
    </row>
    <row r="10" spans="1:18" x14ac:dyDescent="0.2">
      <c r="A10" s="5" t="s">
        <v>7</v>
      </c>
      <c r="B10" s="6">
        <v>17.951834860000002</v>
      </c>
      <c r="C10" s="6">
        <v>5.0648377660000001</v>
      </c>
      <c r="D10" s="6"/>
      <c r="G10" s="16">
        <v>1.0667</v>
      </c>
      <c r="H10" s="22">
        <f>31.4/H3</f>
        <v>1</v>
      </c>
      <c r="I10" s="22">
        <f>31.4/I3</f>
        <v>10.22801302931596</v>
      </c>
      <c r="J10" s="22">
        <f>31.4/J3</f>
        <v>1.7640449438202246</v>
      </c>
      <c r="K10" s="22">
        <f>31.4/K3</f>
        <v>1.4272727272727272</v>
      </c>
      <c r="L10" s="22">
        <f>31.4/L3</f>
        <v>6.6525423728813564</v>
      </c>
      <c r="M10" s="22"/>
      <c r="N10" s="22">
        <f>31.4/N3</f>
        <v>2.1360544217687076</v>
      </c>
      <c r="O10" s="22">
        <f>31.4/O3</f>
        <v>14.403669724770641</v>
      </c>
      <c r="P10" s="22">
        <f>31.4/P3</f>
        <v>3.0485436893203879</v>
      </c>
      <c r="Q10" s="22"/>
      <c r="R10" s="23">
        <f>31.4/R3</f>
        <v>18.91566265060241</v>
      </c>
    </row>
    <row r="11" spans="1:18" x14ac:dyDescent="0.2">
      <c r="A11" s="5" t="s">
        <v>8</v>
      </c>
      <c r="B11" s="6">
        <v>21.743545610000002</v>
      </c>
      <c r="C11" s="6">
        <v>33.39869281</v>
      </c>
      <c r="D11" s="6"/>
      <c r="G11" s="16">
        <v>0.42670000000000002</v>
      </c>
      <c r="H11" s="22">
        <f t="shared" ref="H11:N11" si="0">10.4/H4</f>
        <v>1</v>
      </c>
      <c r="I11" s="22">
        <f t="shared" si="0"/>
        <v>20.8</v>
      </c>
      <c r="J11" s="22">
        <f t="shared" si="0"/>
        <v>1.3164556962025316</v>
      </c>
      <c r="K11" s="22">
        <f t="shared" si="0"/>
        <v>1.1831626848691696</v>
      </c>
      <c r="L11" s="22">
        <f t="shared" si="0"/>
        <v>19.25925925925926</v>
      </c>
      <c r="M11" s="22">
        <f t="shared" si="0"/>
        <v>0.1951219512195122</v>
      </c>
      <c r="N11" s="22">
        <f t="shared" si="0"/>
        <v>1.2729498164014688</v>
      </c>
      <c r="O11" s="22"/>
      <c r="P11" s="22">
        <f>10.4/P4</f>
        <v>13</v>
      </c>
      <c r="Q11" s="22">
        <f>10.4/Q4</f>
        <v>0.29295774647887324</v>
      </c>
      <c r="R11" s="23"/>
    </row>
    <row r="12" spans="1:18" x14ac:dyDescent="0.2">
      <c r="A12" s="5" t="s">
        <v>9</v>
      </c>
      <c r="B12" s="6">
        <v>1.54025032</v>
      </c>
      <c r="C12" s="6">
        <v>0.87373879799999998</v>
      </c>
      <c r="D12" s="6"/>
      <c r="G12" s="16">
        <v>0.17069999999999999</v>
      </c>
      <c r="H12" s="22">
        <f>5.16/H5</f>
        <v>1</v>
      </c>
      <c r="I12" s="22"/>
      <c r="J12" s="22"/>
      <c r="K12" s="22">
        <f>5.16/K5</f>
        <v>1.1415929203539825</v>
      </c>
      <c r="L12" s="22"/>
      <c r="M12" s="22">
        <f t="shared" ref="M12:R12" si="1">5.16/M5</f>
        <v>0.34172185430463575</v>
      </c>
      <c r="N12" s="22">
        <f t="shared" si="1"/>
        <v>1.849462365591398</v>
      </c>
      <c r="O12" s="22">
        <f t="shared" si="1"/>
        <v>21.5</v>
      </c>
      <c r="P12" s="22">
        <f t="shared" si="1"/>
        <v>32.25</v>
      </c>
      <c r="Q12" s="22">
        <f t="shared" si="1"/>
        <v>0.46071428571428574</v>
      </c>
      <c r="R12" s="23">
        <f t="shared" si="1"/>
        <v>24.571428571428573</v>
      </c>
    </row>
    <row r="13" spans="1:18" x14ac:dyDescent="0.2">
      <c r="G13" s="16">
        <v>2.7300000000000001E-2</v>
      </c>
      <c r="H13" s="22">
        <f>0.7/H6</f>
        <v>1</v>
      </c>
      <c r="I13" s="22"/>
      <c r="J13" s="22"/>
      <c r="K13" s="22"/>
      <c r="L13" s="22"/>
      <c r="M13" s="22">
        <f>0.7/M6</f>
        <v>0.2348993288590604</v>
      </c>
      <c r="N13" s="22"/>
      <c r="O13" s="22"/>
      <c r="P13" s="22"/>
      <c r="Q13" s="22">
        <f>0.7/Q6</f>
        <v>0.30837004405286339</v>
      </c>
      <c r="R13" s="23"/>
    </row>
    <row r="14" spans="1:18" x14ac:dyDescent="0.2">
      <c r="G14" s="25" t="s">
        <v>34</v>
      </c>
      <c r="H14" s="26">
        <f t="shared" ref="H14:R14" si="2">AVERAGE(H10:H13)</f>
        <v>1</v>
      </c>
      <c r="I14" s="26">
        <f t="shared" si="2"/>
        <v>15.51400651465798</v>
      </c>
      <c r="J14" s="26">
        <f t="shared" si="2"/>
        <v>1.5402503200113782</v>
      </c>
      <c r="K14" s="26">
        <f t="shared" si="2"/>
        <v>1.2506761108319597</v>
      </c>
      <c r="L14" s="26">
        <f t="shared" si="2"/>
        <v>12.955900816070308</v>
      </c>
      <c r="M14" s="26">
        <f t="shared" si="2"/>
        <v>0.25724771146106945</v>
      </c>
      <c r="N14" s="26">
        <f t="shared" si="2"/>
        <v>1.7528222012538581</v>
      </c>
      <c r="O14" s="26">
        <f t="shared" si="2"/>
        <v>17.951834862385319</v>
      </c>
      <c r="P14" s="26">
        <f t="shared" si="2"/>
        <v>16.099514563106798</v>
      </c>
      <c r="Q14" s="26">
        <f t="shared" si="2"/>
        <v>0.35401402541534077</v>
      </c>
      <c r="R14" s="27">
        <f t="shared" si="2"/>
        <v>21.743545611015492</v>
      </c>
    </row>
    <row r="15" spans="1:18" x14ac:dyDescent="0.2"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">
      <c r="F16" s="8">
        <v>43909</v>
      </c>
      <c r="G16" s="10" t="s">
        <v>32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</row>
    <row r="17" spans="7:18" x14ac:dyDescent="0.2">
      <c r="G17" s="13" t="s">
        <v>12</v>
      </c>
      <c r="H17" s="14" t="s">
        <v>13</v>
      </c>
      <c r="I17" s="14" t="s">
        <v>14</v>
      </c>
      <c r="J17" s="14" t="s">
        <v>15</v>
      </c>
      <c r="K17" s="14" t="s">
        <v>1</v>
      </c>
      <c r="L17" s="14" t="s">
        <v>2</v>
      </c>
      <c r="M17" s="14" t="s">
        <v>3</v>
      </c>
      <c r="N17" s="14" t="s">
        <v>4</v>
      </c>
      <c r="O17" s="14" t="s">
        <v>7</v>
      </c>
      <c r="P17" s="14" t="s">
        <v>5</v>
      </c>
      <c r="Q17" s="14" t="s">
        <v>6</v>
      </c>
      <c r="R17" s="15" t="s">
        <v>8</v>
      </c>
    </row>
    <row r="18" spans="7:18" x14ac:dyDescent="0.2">
      <c r="G18" s="16">
        <v>1.0667</v>
      </c>
      <c r="H18" s="18">
        <v>51.2</v>
      </c>
      <c r="I18" s="18">
        <v>1.38</v>
      </c>
      <c r="J18" s="17" t="s">
        <v>35</v>
      </c>
      <c r="K18" s="17" t="s">
        <v>36</v>
      </c>
      <c r="L18" s="17">
        <v>1</v>
      </c>
      <c r="M18" s="17" t="s">
        <v>36</v>
      </c>
      <c r="N18" s="18">
        <v>35</v>
      </c>
      <c r="O18" s="18">
        <v>11.5</v>
      </c>
      <c r="P18" s="18">
        <v>48.8</v>
      </c>
      <c r="Q18" s="17">
        <v>1.95</v>
      </c>
      <c r="R18" s="19">
        <v>1.53</v>
      </c>
    </row>
    <row r="19" spans="7:18" x14ac:dyDescent="0.2">
      <c r="G19" s="16">
        <v>0.42670000000000002</v>
      </c>
      <c r="H19" s="18">
        <v>33</v>
      </c>
      <c r="I19" s="18">
        <v>0.82</v>
      </c>
      <c r="J19" s="18">
        <v>34.200000000000003</v>
      </c>
      <c r="K19" s="18">
        <v>40.9</v>
      </c>
      <c r="L19" s="17" t="s">
        <v>37</v>
      </c>
      <c r="M19" s="17" t="s">
        <v>38</v>
      </c>
      <c r="N19" s="18">
        <v>17.7</v>
      </c>
      <c r="O19" s="18">
        <v>6.36</v>
      </c>
      <c r="P19" s="18">
        <v>30</v>
      </c>
      <c r="Q19" s="17" t="s">
        <v>39</v>
      </c>
      <c r="R19" s="19">
        <v>0.99</v>
      </c>
    </row>
    <row r="20" spans="7:18" x14ac:dyDescent="0.2">
      <c r="G20" s="16">
        <v>0.17069999999999999</v>
      </c>
      <c r="H20" s="18">
        <v>16</v>
      </c>
      <c r="I20" s="17" t="s">
        <v>40</v>
      </c>
      <c r="J20" s="18">
        <v>16.5</v>
      </c>
      <c r="K20" s="18">
        <v>21.5</v>
      </c>
      <c r="L20" s="17" t="s">
        <v>41</v>
      </c>
      <c r="M20" s="18">
        <v>44.8</v>
      </c>
      <c r="N20" s="18">
        <v>10</v>
      </c>
      <c r="O20" s="18">
        <v>2.97</v>
      </c>
      <c r="P20" s="18">
        <v>15.5</v>
      </c>
      <c r="Q20" s="17" t="s">
        <v>42</v>
      </c>
      <c r="R20" s="20" t="s">
        <v>40</v>
      </c>
    </row>
    <row r="21" spans="7:18" x14ac:dyDescent="0.2">
      <c r="G21" s="16">
        <v>6.83E-2</v>
      </c>
      <c r="H21" s="18">
        <v>7.69</v>
      </c>
      <c r="I21" s="17" t="s">
        <v>43</v>
      </c>
      <c r="J21" s="18">
        <v>11.2</v>
      </c>
      <c r="K21" s="18">
        <v>12.3</v>
      </c>
      <c r="L21" s="17" t="s">
        <v>44</v>
      </c>
      <c r="M21" s="18">
        <v>26.1</v>
      </c>
      <c r="N21" s="18">
        <v>4.88</v>
      </c>
      <c r="O21" s="18">
        <v>1.47</v>
      </c>
      <c r="P21" s="18">
        <v>8</v>
      </c>
      <c r="Q21" s="17" t="s">
        <v>45</v>
      </c>
      <c r="R21" s="20" t="s">
        <v>46</v>
      </c>
    </row>
    <row r="22" spans="7:18" x14ac:dyDescent="0.2"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7:18" x14ac:dyDescent="0.2">
      <c r="G23" s="24" t="s">
        <v>33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7:18" x14ac:dyDescent="0.2">
      <c r="G24" s="21"/>
      <c r="H24" s="14" t="s">
        <v>13</v>
      </c>
      <c r="I24" s="14" t="s">
        <v>14</v>
      </c>
      <c r="J24" s="14" t="s">
        <v>15</v>
      </c>
      <c r="K24" s="14" t="s">
        <v>1</v>
      </c>
      <c r="L24" s="14" t="s">
        <v>2</v>
      </c>
      <c r="M24" s="14" t="s">
        <v>16</v>
      </c>
      <c r="N24" s="14" t="s">
        <v>4</v>
      </c>
      <c r="O24" s="14" t="s">
        <v>7</v>
      </c>
      <c r="P24" s="14" t="s">
        <v>5</v>
      </c>
      <c r="Q24" s="14" t="s">
        <v>6</v>
      </c>
      <c r="R24" s="15" t="s">
        <v>8</v>
      </c>
    </row>
    <row r="25" spans="7:18" x14ac:dyDescent="0.2">
      <c r="G25" s="16">
        <v>1.0667</v>
      </c>
      <c r="H25" s="22">
        <f>51.2/H18</f>
        <v>1</v>
      </c>
      <c r="I25" s="22">
        <f t="shared" ref="I25:R25" si="3">51.2/I18</f>
        <v>37.101449275362327</v>
      </c>
      <c r="J25" s="22"/>
      <c r="K25" s="22"/>
      <c r="L25" s="22">
        <f t="shared" si="3"/>
        <v>51.2</v>
      </c>
      <c r="M25" s="22"/>
      <c r="N25" s="22">
        <f t="shared" si="3"/>
        <v>1.4628571428571429</v>
      </c>
      <c r="O25" s="22">
        <f t="shared" si="3"/>
        <v>4.4521739130434783</v>
      </c>
      <c r="P25" s="22">
        <f t="shared" si="3"/>
        <v>1.0491803278688525</v>
      </c>
      <c r="Q25" s="22">
        <f t="shared" si="3"/>
        <v>26.256410256410259</v>
      </c>
      <c r="R25" s="23">
        <f t="shared" si="3"/>
        <v>33.464052287581701</v>
      </c>
    </row>
    <row r="26" spans="7:18" x14ac:dyDescent="0.2">
      <c r="G26" s="16">
        <v>0.42670000000000002</v>
      </c>
      <c r="H26" s="22">
        <f>33/H19</f>
        <v>1</v>
      </c>
      <c r="I26" s="22">
        <f t="shared" ref="I26:R26" si="4">33/I19</f>
        <v>40.243902439024396</v>
      </c>
      <c r="J26" s="22">
        <f t="shared" si="4"/>
        <v>0.96491228070175428</v>
      </c>
      <c r="K26" s="22">
        <f t="shared" si="4"/>
        <v>0.8068459657701712</v>
      </c>
      <c r="L26" s="22"/>
      <c r="M26" s="22"/>
      <c r="N26" s="22">
        <f t="shared" si="4"/>
        <v>1.8644067796610171</v>
      </c>
      <c r="O26" s="22">
        <f t="shared" si="4"/>
        <v>5.1886792452830184</v>
      </c>
      <c r="P26" s="22">
        <f t="shared" si="4"/>
        <v>1.1000000000000001</v>
      </c>
      <c r="Q26" s="22"/>
      <c r="R26" s="23">
        <f t="shared" si="4"/>
        <v>33.333333333333336</v>
      </c>
    </row>
    <row r="27" spans="7:18" x14ac:dyDescent="0.2">
      <c r="G27" s="16">
        <v>0.17069999999999999</v>
      </c>
      <c r="H27" s="22">
        <f>16/H20</f>
        <v>1</v>
      </c>
      <c r="I27" s="22"/>
      <c r="J27" s="22">
        <f t="shared" ref="J27:P27" si="5">16/J20</f>
        <v>0.96969696969696972</v>
      </c>
      <c r="K27" s="22">
        <f t="shared" si="5"/>
        <v>0.7441860465116279</v>
      </c>
      <c r="L27" s="22"/>
      <c r="M27" s="22">
        <f t="shared" si="5"/>
        <v>0.35714285714285715</v>
      </c>
      <c r="N27" s="22">
        <f t="shared" si="5"/>
        <v>1.6</v>
      </c>
      <c r="O27" s="22">
        <f t="shared" si="5"/>
        <v>5.3872053872053867</v>
      </c>
      <c r="P27" s="22">
        <f t="shared" si="5"/>
        <v>1.032258064516129</v>
      </c>
      <c r="Q27" s="22"/>
      <c r="R27" s="23"/>
    </row>
    <row r="28" spans="7:18" x14ac:dyDescent="0.2">
      <c r="G28" s="16">
        <v>6.83E-2</v>
      </c>
      <c r="H28" s="22">
        <f>7.69/H21</f>
        <v>1</v>
      </c>
      <c r="I28" s="22"/>
      <c r="J28" s="22">
        <f t="shared" ref="J28:P28" si="6">7.69/J21</f>
        <v>0.68660714285714297</v>
      </c>
      <c r="K28" s="22">
        <f t="shared" si="6"/>
        <v>0.62520325203252036</v>
      </c>
      <c r="L28" s="22"/>
      <c r="M28" s="22">
        <f t="shared" si="6"/>
        <v>0.29463601532567052</v>
      </c>
      <c r="N28" s="22">
        <f t="shared" si="6"/>
        <v>1.5758196721311477</v>
      </c>
      <c r="O28" s="22">
        <f t="shared" si="6"/>
        <v>5.2312925170068034</v>
      </c>
      <c r="P28" s="22">
        <f t="shared" si="6"/>
        <v>0.96125000000000005</v>
      </c>
      <c r="Q28" s="22"/>
      <c r="R28" s="23"/>
    </row>
    <row r="29" spans="7:18" x14ac:dyDescent="0.2">
      <c r="G29" s="25" t="s">
        <v>34</v>
      </c>
      <c r="H29" s="26">
        <f t="shared" ref="H29:R29" si="7">AVERAGE(H25:H28)</f>
        <v>1</v>
      </c>
      <c r="I29" s="26">
        <f t="shared" si="7"/>
        <v>38.672675857193362</v>
      </c>
      <c r="J29" s="26">
        <f t="shared" si="7"/>
        <v>0.87373879775195562</v>
      </c>
      <c r="K29" s="26">
        <f t="shared" si="7"/>
        <v>0.72541175477143982</v>
      </c>
      <c r="L29" s="26">
        <f t="shared" si="7"/>
        <v>51.2</v>
      </c>
      <c r="M29" s="26">
        <f t="shared" si="7"/>
        <v>0.32588943623426381</v>
      </c>
      <c r="N29" s="26">
        <f t="shared" si="7"/>
        <v>1.6257708986623269</v>
      </c>
      <c r="O29" s="26">
        <f t="shared" si="7"/>
        <v>5.0648377656346719</v>
      </c>
      <c r="P29" s="26">
        <f t="shared" si="7"/>
        <v>1.0356720980962453</v>
      </c>
      <c r="Q29" s="26">
        <f t="shared" si="7"/>
        <v>26.256410256410259</v>
      </c>
      <c r="R29" s="27">
        <f t="shared" si="7"/>
        <v>33.398692810457518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HsT5-NMLV_Summary</vt:lpstr>
      <vt:lpstr>RhT5-NMLV_Summary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2020-07-23T00:38:06Z</dcterms:created>
  <dcterms:modified xsi:type="dcterms:W3CDTF">2020-07-29T00:13:15Z</dcterms:modified>
</cp:coreProperties>
</file>