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/Desktop/source material/"/>
    </mc:Choice>
  </mc:AlternateContent>
  <xr:revisionPtr revIDLastSave="0" documentId="8_{FDA9BE2F-C047-8740-A9D0-80845F74F8A9}" xr6:coauthVersionLast="36" xr6:coauthVersionMax="36" xr10:uidLastSave="{00000000-0000-0000-0000-000000000000}"/>
  <bookViews>
    <workbookView xWindow="260" yWindow="460" windowWidth="28040" windowHeight="16720" activeTab="1" xr2:uid="{96397368-6F3D-314C-8551-FA25CEE9EE79}"/>
  </bookViews>
  <sheets>
    <sheet name="Sheet1" sheetId="1" r:id="rId1"/>
    <sheet name="Sheet5" sheetId="5" r:id="rId2"/>
    <sheet name="Sheet3" sheetId="3" r:id="rId3"/>
    <sheet name="Sheet4" sheetId="4" r:id="rId4"/>
    <sheet name="Sheet2" sheetId="2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N9" i="5"/>
  <c r="N7" i="5"/>
  <c r="N6" i="5"/>
  <c r="O10" i="5"/>
  <c r="N10" i="5"/>
  <c r="O9" i="5"/>
  <c r="K2" i="5"/>
  <c r="O7" i="5"/>
  <c r="O6" i="5"/>
  <c r="J2" i="5"/>
  <c r="I2" i="5"/>
  <c r="K34" i="5" l="1"/>
  <c r="K35" i="5"/>
  <c r="K29" i="5"/>
  <c r="K56" i="5"/>
  <c r="K36" i="5"/>
  <c r="K31" i="5"/>
  <c r="K55" i="5"/>
  <c r="K54" i="5"/>
  <c r="K53" i="5"/>
  <c r="K52" i="5"/>
  <c r="K51" i="5"/>
  <c r="K50" i="5"/>
  <c r="K49" i="5"/>
  <c r="K38" i="5"/>
  <c r="K48" i="5"/>
  <c r="K39" i="5"/>
  <c r="K37" i="5"/>
  <c r="K47" i="5"/>
  <c r="K46" i="5"/>
  <c r="K45" i="5"/>
  <c r="K44" i="5"/>
  <c r="K43" i="5"/>
  <c r="K42" i="5"/>
  <c r="K41" i="5"/>
  <c r="K40" i="5"/>
  <c r="K33" i="5"/>
  <c r="K32" i="5"/>
  <c r="K30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34" i="5"/>
  <c r="J35" i="5"/>
  <c r="J29" i="5"/>
  <c r="J56" i="5"/>
  <c r="J36" i="5"/>
  <c r="J31" i="5"/>
  <c r="J55" i="5"/>
  <c r="J54" i="5"/>
  <c r="J53" i="5"/>
  <c r="J52" i="5"/>
  <c r="J51" i="5"/>
  <c r="J50" i="5"/>
  <c r="J49" i="5"/>
  <c r="J38" i="5"/>
  <c r="J48" i="5"/>
  <c r="J39" i="5"/>
  <c r="J37" i="5"/>
  <c r="J47" i="5"/>
  <c r="J46" i="5"/>
  <c r="J45" i="5"/>
  <c r="J44" i="5"/>
  <c r="J43" i="5"/>
  <c r="J42" i="5"/>
  <c r="J41" i="5"/>
  <c r="J40" i="5"/>
  <c r="J33" i="5"/>
  <c r="J32" i="5"/>
  <c r="J30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34" i="5"/>
  <c r="H35" i="5"/>
  <c r="H29" i="5"/>
  <c r="H56" i="5"/>
  <c r="H36" i="5"/>
  <c r="H31" i="5"/>
  <c r="H55" i="5"/>
  <c r="H54" i="5"/>
  <c r="H53" i="5"/>
  <c r="H52" i="5"/>
  <c r="H51" i="5"/>
  <c r="H50" i="5"/>
  <c r="H49" i="5"/>
  <c r="H38" i="5"/>
  <c r="H48" i="5"/>
  <c r="H39" i="5"/>
  <c r="H37" i="5"/>
  <c r="H47" i="5"/>
  <c r="H46" i="5"/>
  <c r="H45" i="5"/>
  <c r="H44" i="5"/>
  <c r="H43" i="5"/>
  <c r="H42" i="5"/>
  <c r="H41" i="5"/>
  <c r="H40" i="5"/>
  <c r="H33" i="5"/>
  <c r="H32" i="5"/>
  <c r="H30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I34" i="5"/>
  <c r="I35" i="5"/>
  <c r="I29" i="5"/>
  <c r="I56" i="5"/>
  <c r="I36" i="5"/>
  <c r="I31" i="5"/>
  <c r="I55" i="5"/>
  <c r="I54" i="5"/>
  <c r="I53" i="5"/>
  <c r="I52" i="5"/>
  <c r="I51" i="5"/>
  <c r="I50" i="5"/>
  <c r="I49" i="5"/>
  <c r="I38" i="5"/>
  <c r="I48" i="5"/>
  <c r="I39" i="5"/>
  <c r="I37" i="5"/>
  <c r="I47" i="5"/>
  <c r="I46" i="5"/>
  <c r="I45" i="5"/>
  <c r="I44" i="5"/>
  <c r="I43" i="5"/>
  <c r="I42" i="5"/>
  <c r="I41" i="5"/>
  <c r="I40" i="5"/>
  <c r="I33" i="5"/>
  <c r="I32" i="5"/>
  <c r="I30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H3" i="1"/>
  <c r="H2" i="1"/>
  <c r="I2" i="1"/>
  <c r="O5" i="3"/>
  <c r="P5" i="3"/>
  <c r="P4" i="3"/>
  <c r="O4" i="3"/>
  <c r="N4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F2" i="3"/>
  <c r="I21" i="3"/>
  <c r="G21" i="3"/>
  <c r="E21" i="3"/>
  <c r="N2" i="3"/>
  <c r="G37" i="3"/>
  <c r="F37" i="3"/>
  <c r="E37" i="3"/>
  <c r="G36" i="3"/>
  <c r="F36" i="3"/>
  <c r="E36" i="3"/>
  <c r="I36" i="3" s="1"/>
  <c r="G35" i="3"/>
  <c r="F35" i="3"/>
  <c r="E35" i="3"/>
  <c r="I35" i="3" s="1"/>
  <c r="G34" i="3"/>
  <c r="F34" i="3"/>
  <c r="E34" i="3"/>
  <c r="I34" i="3" s="1"/>
  <c r="G33" i="3"/>
  <c r="F33" i="3"/>
  <c r="E33" i="3"/>
  <c r="I33" i="3" s="1"/>
  <c r="G32" i="3"/>
  <c r="F32" i="3"/>
  <c r="E32" i="3"/>
  <c r="I32" i="3" s="1"/>
  <c r="G31" i="3"/>
  <c r="F31" i="3"/>
  <c r="E31" i="3"/>
  <c r="G30" i="3"/>
  <c r="F30" i="3"/>
  <c r="E30" i="3"/>
  <c r="I30" i="3" s="1"/>
  <c r="G29" i="3"/>
  <c r="F29" i="3"/>
  <c r="E29" i="3"/>
  <c r="I29" i="3" s="1"/>
  <c r="G28" i="3"/>
  <c r="F28" i="3"/>
  <c r="E28" i="3"/>
  <c r="I28" i="3" s="1"/>
  <c r="G27" i="3"/>
  <c r="F27" i="3"/>
  <c r="E27" i="3"/>
  <c r="I27" i="3" s="1"/>
  <c r="G26" i="3"/>
  <c r="F26" i="3"/>
  <c r="E26" i="3"/>
  <c r="G25" i="3"/>
  <c r="F25" i="3"/>
  <c r="E25" i="3"/>
  <c r="I25" i="3" s="1"/>
  <c r="G24" i="3"/>
  <c r="F24" i="3"/>
  <c r="E24" i="3"/>
  <c r="G23" i="3"/>
  <c r="F23" i="3"/>
  <c r="E23" i="3"/>
  <c r="I37" i="3"/>
  <c r="I31" i="3"/>
  <c r="I26" i="3"/>
  <c r="I24" i="3"/>
  <c r="I23" i="3"/>
  <c r="I22" i="3"/>
  <c r="G22" i="3"/>
  <c r="F22" i="3"/>
  <c r="E22" i="3"/>
  <c r="F21" i="3"/>
  <c r="G2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E2" i="3"/>
  <c r="I2" i="3"/>
  <c r="I4" i="3"/>
  <c r="I12" i="3"/>
  <c r="E18" i="3"/>
  <c r="I18" i="3" s="1"/>
  <c r="E17" i="3"/>
  <c r="I17" i="3" s="1"/>
  <c r="E16" i="3"/>
  <c r="I16" i="3" s="1"/>
  <c r="E15" i="3"/>
  <c r="I15" i="3" s="1"/>
  <c r="E14" i="3"/>
  <c r="I14" i="3" s="1"/>
  <c r="E13" i="3"/>
  <c r="I13" i="3" s="1"/>
  <c r="E12" i="3"/>
  <c r="E11" i="3"/>
  <c r="I11" i="3" s="1"/>
  <c r="E10" i="3"/>
  <c r="I10" i="3" s="1"/>
  <c r="E9" i="3"/>
  <c r="I9" i="3" s="1"/>
  <c r="E8" i="3"/>
  <c r="I8" i="3" s="1"/>
  <c r="E7" i="3"/>
  <c r="I7" i="3" s="1"/>
  <c r="E6" i="3"/>
  <c r="I6" i="3" s="1"/>
  <c r="E5" i="3"/>
  <c r="I5" i="3" s="1"/>
  <c r="E4" i="3"/>
  <c r="E3" i="3"/>
  <c r="I3" i="3" s="1"/>
  <c r="I3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H2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N12" i="5" l="1"/>
  <c r="O12" i="5"/>
  <c r="N13" i="5"/>
  <c r="O13" i="5"/>
  <c r="O2" i="3"/>
  <c r="N5" i="3"/>
  <c r="O3" i="3"/>
  <c r="N3" i="3"/>
  <c r="P3" i="3"/>
  <c r="P2" i="3"/>
</calcChain>
</file>

<file path=xl/sharedStrings.xml><?xml version="1.0" encoding="utf-8"?>
<sst xmlns="http://schemas.openxmlformats.org/spreadsheetml/2006/main" count="98" uniqueCount="33">
  <si>
    <t>N2-07</t>
  </si>
  <si>
    <t>snpc-13-05</t>
  </si>
  <si>
    <t>diff</t>
  </si>
  <si>
    <t>start</t>
  </si>
  <si>
    <t>stop</t>
  </si>
  <si>
    <t>mature</t>
  </si>
  <si>
    <t>spermatid</t>
  </si>
  <si>
    <t>spike int.</t>
  </si>
  <si>
    <t>pseud. mat.</t>
  </si>
  <si>
    <t>N2</t>
  </si>
  <si>
    <t>snpc-1.3</t>
  </si>
  <si>
    <t>N2 stdev</t>
  </si>
  <si>
    <t>snpc stdev</t>
  </si>
  <si>
    <t>genotype</t>
  </si>
  <si>
    <t>N2-06</t>
  </si>
  <si>
    <t>snpc13-05</t>
  </si>
  <si>
    <t>id number</t>
  </si>
  <si>
    <t>stdev</t>
  </si>
  <si>
    <t>average</t>
  </si>
  <si>
    <t>wildtype</t>
  </si>
  <si>
    <t>snpc-1.3(lof)</t>
  </si>
  <si>
    <t>spindle intermediate stage</t>
  </si>
  <si>
    <t>Pseudopod  stage</t>
  </si>
  <si>
    <t>spermatid stage</t>
  </si>
  <si>
    <t>pseudopod stage</t>
  </si>
  <si>
    <t>non-motile stage</t>
  </si>
  <si>
    <t>t-test (p-value)</t>
  </si>
  <si>
    <t>&lt; .00001</t>
  </si>
  <si>
    <t>spike growth start (frame)</t>
  </si>
  <si>
    <t>spikes fuse  (frame)</t>
  </si>
  <si>
    <t>pseudopod start  (frame)</t>
  </si>
  <si>
    <t>mat pseud  (frame)</t>
  </si>
  <si>
    <t>motility end start  (frame)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</si>
</sst>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Sheet3!$E$1</c:f>
              <c:strCache>
                <c:ptCount val="1"/>
                <c:pt idx="0">
                  <c:v>spermatid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Sheet3!$I$2:$I$18</c:f>
              <c:numCache>
                <c:formatCode>General</c:formatCode>
                <c:ptCount val="17"/>
                <c:pt idx="0">
                  <c:v>27.118644067796609</c:v>
                </c:pt>
                <c:pt idx="1">
                  <c:v>67.045454545454547</c:v>
                </c:pt>
                <c:pt idx="2">
                  <c:v>22.641509433962266</c:v>
                </c:pt>
                <c:pt idx="3">
                  <c:v>32.758620689655174</c:v>
                </c:pt>
                <c:pt idx="4">
                  <c:v>20.33898305084746</c:v>
                </c:pt>
                <c:pt idx="5">
                  <c:v>30.612244897959183</c:v>
                </c:pt>
                <c:pt idx="6">
                  <c:v>25</c:v>
                </c:pt>
                <c:pt idx="7">
                  <c:v>58.82352941176471</c:v>
                </c:pt>
                <c:pt idx="8">
                  <c:v>23.728813559322035</c:v>
                </c:pt>
                <c:pt idx="9">
                  <c:v>44.230769230769226</c:v>
                </c:pt>
                <c:pt idx="10">
                  <c:v>39.534883720930232</c:v>
                </c:pt>
                <c:pt idx="11">
                  <c:v>4.6511627906976747</c:v>
                </c:pt>
                <c:pt idx="12">
                  <c:v>62.857142857142854</c:v>
                </c:pt>
                <c:pt idx="13">
                  <c:v>15.508021390374333</c:v>
                </c:pt>
                <c:pt idx="14">
                  <c:v>20</c:v>
                </c:pt>
                <c:pt idx="15">
                  <c:v>27.142857142857142</c:v>
                </c:pt>
                <c:pt idx="16">
                  <c:v>13.186813186813188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8D4F-89DA-45EA035CF0D0}"/>
            </c:ext>
          </c:extLst>
        </c:ser>
        <c:ser>
          <c:idx val="1"/>
          <c:order val="1"/>
          <c:tx>
            <c:strRef>
              <c:f>Sheet3!$F$1</c:f>
              <c:strCache>
                <c:ptCount val="1"/>
                <c:pt idx="0">
                  <c:v>spike int.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Sheet3!$J$2:$J$18</c:f>
              <c:numCache>
                <c:formatCode>General</c:formatCode>
                <c:ptCount val="17"/>
                <c:pt idx="0">
                  <c:v>90.697674418604649</c:v>
                </c:pt>
                <c:pt idx="1">
                  <c:v>79.310344827586206</c:v>
                </c:pt>
                <c:pt idx="2">
                  <c:v>75.609756097560975</c:v>
                </c:pt>
                <c:pt idx="3">
                  <c:v>87.179487179487182</c:v>
                </c:pt>
                <c:pt idx="4">
                  <c:v>80.851063829787222</c:v>
                </c:pt>
                <c:pt idx="5">
                  <c:v>91.17647058823529</c:v>
                </c:pt>
                <c:pt idx="6">
                  <c:v>64.285714285714292</c:v>
                </c:pt>
                <c:pt idx="7">
                  <c:v>80.952380952380949</c:v>
                </c:pt>
                <c:pt idx="8">
                  <c:v>71.111111111111114</c:v>
                </c:pt>
                <c:pt idx="9">
                  <c:v>68.965517241379317</c:v>
                </c:pt>
                <c:pt idx="10">
                  <c:v>15.384615384615385</c:v>
                </c:pt>
                <c:pt idx="11">
                  <c:v>58.536585365853654</c:v>
                </c:pt>
                <c:pt idx="12">
                  <c:v>38.461538461538467</c:v>
                </c:pt>
                <c:pt idx="13">
                  <c:v>77.215189873417728</c:v>
                </c:pt>
                <c:pt idx="14">
                  <c:v>84.615384615384613</c:v>
                </c:pt>
                <c:pt idx="15">
                  <c:v>43.137254901960787</c:v>
                </c:pt>
                <c:pt idx="16">
                  <c:v>72.151898734177209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8D4F-89DA-45EA035CF0D0}"/>
            </c:ext>
          </c:extLst>
        </c:ser>
        <c:ser>
          <c:idx val="2"/>
          <c:order val="2"/>
          <c:tx>
            <c:strRef>
              <c:f>Sheet3!$G$1</c:f>
              <c:strCache>
                <c:ptCount val="1"/>
                <c:pt idx="0">
                  <c:v>pseud. mat.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Sheet3!$K$2:$K$18</c:f>
              <c:numCache>
                <c:formatCode>General</c:formatCode>
                <c:ptCount val="17"/>
                <c:pt idx="0">
                  <c:v>9.3023255813953494</c:v>
                </c:pt>
                <c:pt idx="1">
                  <c:v>20.689655172413794</c:v>
                </c:pt>
                <c:pt idx="2">
                  <c:v>24.390243902439025</c:v>
                </c:pt>
                <c:pt idx="3">
                  <c:v>12.820512820512819</c:v>
                </c:pt>
                <c:pt idx="4">
                  <c:v>19.148936170212767</c:v>
                </c:pt>
                <c:pt idx="5">
                  <c:v>8.8235294117647065</c:v>
                </c:pt>
                <c:pt idx="6">
                  <c:v>35.714285714285715</c:v>
                </c:pt>
                <c:pt idx="7">
                  <c:v>19.047619047619047</c:v>
                </c:pt>
                <c:pt idx="8">
                  <c:v>28.888888888888886</c:v>
                </c:pt>
                <c:pt idx="9">
                  <c:v>31.03448275862069</c:v>
                </c:pt>
                <c:pt idx="10">
                  <c:v>84.615384615384613</c:v>
                </c:pt>
                <c:pt idx="11">
                  <c:v>41.463414634146339</c:v>
                </c:pt>
                <c:pt idx="12">
                  <c:v>61.53846153846154</c:v>
                </c:pt>
                <c:pt idx="13">
                  <c:v>22.784810126582279</c:v>
                </c:pt>
                <c:pt idx="14">
                  <c:v>15.384615384615385</c:v>
                </c:pt>
                <c:pt idx="15">
                  <c:v>56.862745098039213</c:v>
                </c:pt>
                <c:pt idx="16">
                  <c:v>27.848101265822784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3-8D4F-89DA-45EA035C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32128"/>
        <c:axId val="1813749983"/>
      </c:barChart>
      <c:catAx>
        <c:axId val="1266321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3749983"/>
        <c:crosses val="autoZero"/>
        <c:auto val="1"/>
        <c:lblAlgn val="ctr"/>
        <c:lblOffset val="100"/>
        <c:noMultiLvlLbl val="0"/>
      </c:catAx>
      <c:valAx>
        <c:axId val="1813749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3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v>spike int.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Sheet3!$O$4:$O$5</c:f>
                <c:numCache>
                  <c:formatCode>General</c:formatCode>
                  <c:ptCount val="2"/>
                  <c:pt idx="0">
                    <c:v>4.5611474278900301</c:v>
                  </c:pt>
                  <c:pt idx="1">
                    <c:v>4.7283956628781514</c:v>
                  </c:pt>
                </c:numCache>
              </c:numRef>
            </c:plus>
            <c:minus>
              <c:numRef>
                <c:f>Sheet3!$O$4:$O$5</c:f>
                <c:numCache>
                  <c:formatCode>General</c:formatCode>
                  <c:ptCount val="2"/>
                  <c:pt idx="0">
                    <c:v>4.5611474278900301</c:v>
                  </c:pt>
                  <c:pt idx="1">
                    <c:v>4.7283956628781514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Sheet3!$M$2:$M$3</c:f>
              <c:strCache>
                <c:ptCount val="2"/>
                <c:pt idx="0">
                  <c:v>N2</c:v>
                </c:pt>
                <c:pt idx="1">
                  <c:v>snpc-1.3</c:v>
                </c:pt>
              </c:strCache>
            </c:strRef>
          </c:cat>
          <c:val>
            <c:numRef>
              <c:f>Sheet3!$O$2:$O$3</c:f>
              <c:numCache>
                <c:formatCode>General</c:formatCode>
                <c:ptCount val="2"/>
                <c:pt idx="0">
                  <c:v>69.390705168752646</c:v>
                </c:pt>
                <c:pt idx="1">
                  <c:v>77.83446681271846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10-6940-A0AB-0A32F3B57462}"/>
            </c:ext>
          </c:extLst>
        </c:ser>
        <c:ser>
          <c:idx val="5"/>
          <c:order val="1"/>
          <c:tx>
            <c:v>pseud. mat.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Sheet3!$P$4:$P$5</c:f>
                <c:numCache>
                  <c:formatCode>General</c:formatCode>
                  <c:ptCount val="2"/>
                  <c:pt idx="0">
                    <c:v>4.5611474278900284</c:v>
                  </c:pt>
                  <c:pt idx="1">
                    <c:v>4.7283956628781505</c:v>
                  </c:pt>
                </c:numCache>
              </c:numRef>
            </c:plus>
            <c:minus>
              <c:numRef>
                <c:f>Sheet3!$P$4:$P$5</c:f>
                <c:numCache>
                  <c:formatCode>General</c:formatCode>
                  <c:ptCount val="2"/>
                  <c:pt idx="0">
                    <c:v>4.5611474278900284</c:v>
                  </c:pt>
                  <c:pt idx="1">
                    <c:v>4.7283956628781505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Sheet3!$M$2:$M$3</c:f>
              <c:strCache>
                <c:ptCount val="2"/>
                <c:pt idx="0">
                  <c:v>N2</c:v>
                </c:pt>
                <c:pt idx="1">
                  <c:v>snpc-1.3</c:v>
                </c:pt>
              </c:strCache>
            </c:strRef>
          </c:cat>
          <c:val>
            <c:numRef>
              <c:f>Sheet3!$P$2:$P$3</c:f>
              <c:numCache>
                <c:formatCode>General</c:formatCode>
                <c:ptCount val="2"/>
                <c:pt idx="0">
                  <c:v>30.609294831247354</c:v>
                </c:pt>
                <c:pt idx="1">
                  <c:v>22.165533187281547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10-6940-A0AB-0A32F3B5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416495"/>
        <c:axId val="1796168751"/>
      </c:barChart>
      <c:catAx>
        <c:axId val="181241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168751"/>
        <c:crosses val="autoZero"/>
        <c:auto val="1"/>
        <c:lblAlgn val="ctr"/>
        <c:lblOffset val="100"/>
        <c:noMultiLvlLbl val="0"/>
      </c:catAx>
      <c:valAx>
        <c:axId val="179616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241649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196850</xdr:colOff>
      <xdr:row>21</xdr:row>
      <xdr:rowOff>101600</xdr:rowOff>
    </xdr:from>
    <xdr:to>
      <xdr:col>18</xdr:col>
      <xdr:colOff>641350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BEB98-B8E9-5D48-ABA6-0AD2D2B3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565150</xdr:colOff>
      <xdr:row>7</xdr:row>
      <xdr:rowOff>190500</xdr:rowOff>
    </xdr:from>
    <xdr:to>
      <xdr:col>10</xdr:col>
      <xdr:colOff>622300</xdr:colOff>
      <xdr:row>30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A30D64-BBE4-7746-973D-3EE565391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66F3-9688-4B4D-9677-DFE6F9D80083}">
  <dimension ref="A1:I100"/>
  <sheetViews>
    <sheetView workbookViewId="0">
      <selection activeCell="J13" sqref="J13"/>
    </sheetView>
  </sheetViews>
  <sheetFormatPr baseColWidth="10" defaultRowHeight="16" x14ac:dyDescent="0.2"/>
  <sheetData>
    <row r="1" spans="1:9" x14ac:dyDescent="0.2">
      <c r="A1" t="s">
        <v>0</v>
      </c>
      <c r="B1" t="s">
        <v>2</v>
      </c>
      <c r="D1" t="s">
        <v>1</v>
      </c>
      <c r="E1" t="s">
        <v>2</v>
      </c>
    </row>
    <row r="2" spans="1:9" x14ac:dyDescent="0.2">
      <c r="A2">
        <v>153</v>
      </c>
      <c r="B2">
        <f>(A2*10)/60</f>
        <v>25.5</v>
      </c>
      <c r="D2">
        <v>71</v>
      </c>
      <c r="E2">
        <f>(D2*10+8.34*60)/60</f>
        <v>20.173333333333336</v>
      </c>
      <c r="H2">
        <f>MEDIAN(B1:B99)</f>
        <v>11.333333333333332</v>
      </c>
      <c r="I2">
        <f>MEDIAN(E2:E44)</f>
        <v>15.173333333333334</v>
      </c>
    </row>
    <row r="3" spans="1:9" x14ac:dyDescent="0.2">
      <c r="A3">
        <v>141</v>
      </c>
      <c r="B3">
        <f t="shared" ref="B3:B61" si="0">(A3*10)/60</f>
        <v>23.5</v>
      </c>
      <c r="D3">
        <v>132</v>
      </c>
      <c r="E3">
        <f t="shared" ref="E3:E28" si="1">(D3*10+8.34*60)/60</f>
        <v>30.34</v>
      </c>
      <c r="H3">
        <f>AVERAGE(B2:B61)</f>
        <v>18.572222222222219</v>
      </c>
      <c r="I3">
        <f>AVERAGE(E2:E28)</f>
        <v>18.759753086419746</v>
      </c>
    </row>
    <row r="4" spans="1:9" x14ac:dyDescent="0.2">
      <c r="A4">
        <v>200</v>
      </c>
      <c r="B4">
        <f t="shared" si="0"/>
        <v>33.333333333333336</v>
      </c>
      <c r="D4">
        <v>111</v>
      </c>
      <c r="E4">
        <f t="shared" si="1"/>
        <v>26.84</v>
      </c>
    </row>
    <row r="5" spans="1:9" x14ac:dyDescent="0.2">
      <c r="A5">
        <v>75</v>
      </c>
      <c r="B5">
        <f t="shared" si="0"/>
        <v>12.5</v>
      </c>
      <c r="D5">
        <v>99</v>
      </c>
      <c r="E5">
        <f t="shared" si="1"/>
        <v>24.84</v>
      </c>
    </row>
    <row r="6" spans="1:9" x14ac:dyDescent="0.2">
      <c r="A6">
        <v>73</v>
      </c>
      <c r="B6">
        <f t="shared" si="0"/>
        <v>12.166666666666666</v>
      </c>
      <c r="D6">
        <v>69</v>
      </c>
      <c r="E6">
        <f t="shared" si="1"/>
        <v>19.84</v>
      </c>
    </row>
    <row r="7" spans="1:9" x14ac:dyDescent="0.2">
      <c r="A7">
        <v>125</v>
      </c>
      <c r="B7">
        <f t="shared" si="0"/>
        <v>20.833333333333332</v>
      </c>
      <c r="D7">
        <v>41</v>
      </c>
      <c r="E7">
        <f t="shared" si="1"/>
        <v>15.173333333333334</v>
      </c>
    </row>
    <row r="8" spans="1:9" x14ac:dyDescent="0.2">
      <c r="A8">
        <v>74</v>
      </c>
      <c r="B8">
        <f t="shared" si="0"/>
        <v>12.333333333333334</v>
      </c>
      <c r="D8">
        <v>46</v>
      </c>
      <c r="E8">
        <f t="shared" si="1"/>
        <v>16.006666666666668</v>
      </c>
    </row>
    <row r="9" spans="1:9" x14ac:dyDescent="0.2">
      <c r="A9">
        <v>105</v>
      </c>
      <c r="B9">
        <f t="shared" si="0"/>
        <v>17.5</v>
      </c>
      <c r="D9">
        <v>31</v>
      </c>
      <c r="E9">
        <f t="shared" si="1"/>
        <v>13.506666666666666</v>
      </c>
    </row>
    <row r="10" spans="1:9" x14ac:dyDescent="0.2">
      <c r="A10">
        <v>152</v>
      </c>
      <c r="B10">
        <f t="shared" si="0"/>
        <v>25.333333333333332</v>
      </c>
      <c r="D10">
        <v>76</v>
      </c>
      <c r="E10">
        <f t="shared" si="1"/>
        <v>21.006666666666668</v>
      </c>
    </row>
    <row r="11" spans="1:9" x14ac:dyDescent="0.2">
      <c r="A11">
        <v>88</v>
      </c>
      <c r="B11">
        <f t="shared" si="0"/>
        <v>14.666666666666666</v>
      </c>
      <c r="D11">
        <v>52</v>
      </c>
      <c r="E11">
        <f t="shared" si="1"/>
        <v>17.006666666666668</v>
      </c>
    </row>
    <row r="12" spans="1:9" x14ac:dyDescent="0.2">
      <c r="A12">
        <v>74</v>
      </c>
      <c r="B12">
        <f t="shared" si="0"/>
        <v>12.333333333333334</v>
      </c>
      <c r="D12">
        <v>59</v>
      </c>
      <c r="E12">
        <f t="shared" si="1"/>
        <v>18.173333333333336</v>
      </c>
    </row>
    <row r="13" spans="1:9" x14ac:dyDescent="0.2">
      <c r="A13">
        <v>60</v>
      </c>
      <c r="B13">
        <f t="shared" si="0"/>
        <v>10</v>
      </c>
      <c r="D13">
        <v>62</v>
      </c>
      <c r="E13">
        <f t="shared" si="1"/>
        <v>18.673333333333336</v>
      </c>
    </row>
    <row r="14" spans="1:9" x14ac:dyDescent="0.2">
      <c r="A14">
        <v>57</v>
      </c>
      <c r="B14">
        <f t="shared" si="0"/>
        <v>9.5</v>
      </c>
      <c r="D14">
        <v>34</v>
      </c>
      <c r="E14">
        <f t="shared" si="1"/>
        <v>14.006666666666666</v>
      </c>
    </row>
    <row r="15" spans="1:9" x14ac:dyDescent="0.2">
      <c r="A15">
        <v>58</v>
      </c>
      <c r="B15">
        <f t="shared" si="0"/>
        <v>9.6666666666666661</v>
      </c>
      <c r="D15">
        <v>62</v>
      </c>
      <c r="E15">
        <f t="shared" si="1"/>
        <v>18.673333333333336</v>
      </c>
    </row>
    <row r="16" spans="1:9" x14ac:dyDescent="0.2">
      <c r="A16">
        <v>43</v>
      </c>
      <c r="B16">
        <f t="shared" si="0"/>
        <v>7.166666666666667</v>
      </c>
      <c r="D16">
        <v>33</v>
      </c>
      <c r="E16">
        <f t="shared" si="1"/>
        <v>13.84</v>
      </c>
    </row>
    <row r="17" spans="1:8" x14ac:dyDescent="0.2">
      <c r="A17">
        <v>43</v>
      </c>
      <c r="B17">
        <f t="shared" si="0"/>
        <v>7.166666666666667</v>
      </c>
      <c r="D17">
        <v>68</v>
      </c>
      <c r="E17">
        <f t="shared" si="1"/>
        <v>19.673333333333336</v>
      </c>
    </row>
    <row r="18" spans="1:8" x14ac:dyDescent="0.2">
      <c r="A18">
        <v>178</v>
      </c>
      <c r="B18">
        <f t="shared" si="0"/>
        <v>29.666666666666668</v>
      </c>
      <c r="D18">
        <v>78</v>
      </c>
      <c r="E18">
        <f t="shared" si="1"/>
        <v>21.34</v>
      </c>
    </row>
    <row r="19" spans="1:8" x14ac:dyDescent="0.2">
      <c r="A19">
        <v>99</v>
      </c>
      <c r="B19">
        <f t="shared" si="0"/>
        <v>16.5</v>
      </c>
      <c r="D19">
        <v>93</v>
      </c>
      <c r="E19">
        <f t="shared" si="1"/>
        <v>23.84</v>
      </c>
    </row>
    <row r="20" spans="1:8" x14ac:dyDescent="0.2">
      <c r="A20">
        <v>99</v>
      </c>
      <c r="B20">
        <f t="shared" si="0"/>
        <v>16.5</v>
      </c>
      <c r="D20">
        <v>49</v>
      </c>
      <c r="E20">
        <f t="shared" si="1"/>
        <v>16.506666666666668</v>
      </c>
    </row>
    <row r="21" spans="1:8" x14ac:dyDescent="0.2">
      <c r="A21">
        <v>111</v>
      </c>
      <c r="B21">
        <f t="shared" si="0"/>
        <v>18.5</v>
      </c>
      <c r="D21">
        <v>69</v>
      </c>
      <c r="E21">
        <f t="shared" si="1"/>
        <v>19.84</v>
      </c>
    </row>
    <row r="22" spans="1:8" x14ac:dyDescent="0.2">
      <c r="A22">
        <v>93</v>
      </c>
      <c r="B22">
        <f t="shared" si="0"/>
        <v>15.5</v>
      </c>
      <c r="D22">
        <v>78</v>
      </c>
      <c r="E22">
        <f t="shared" si="1"/>
        <v>21.34</v>
      </c>
    </row>
    <row r="23" spans="1:8" x14ac:dyDescent="0.2">
      <c r="A23">
        <v>121</v>
      </c>
      <c r="B23">
        <f t="shared" si="0"/>
        <v>20.166666666666668</v>
      </c>
      <c r="D23">
        <v>37</v>
      </c>
      <c r="E23">
        <f t="shared" si="1"/>
        <v>14.506666666666666</v>
      </c>
    </row>
    <row r="24" spans="1:8" x14ac:dyDescent="0.2">
      <c r="A24">
        <v>144</v>
      </c>
      <c r="B24">
        <f t="shared" si="0"/>
        <v>24</v>
      </c>
      <c r="D24">
        <v>51</v>
      </c>
      <c r="E24">
        <f t="shared" si="1"/>
        <v>16.84</v>
      </c>
    </row>
    <row r="25" spans="1:8" x14ac:dyDescent="0.2">
      <c r="A25">
        <v>142</v>
      </c>
      <c r="B25">
        <f t="shared" si="0"/>
        <v>23.666666666666668</v>
      </c>
      <c r="D25">
        <v>63</v>
      </c>
      <c r="E25">
        <f t="shared" si="1"/>
        <v>18.84</v>
      </c>
    </row>
    <row r="26" spans="1:8" x14ac:dyDescent="0.2">
      <c r="A26">
        <v>193</v>
      </c>
      <c r="B26">
        <f t="shared" si="0"/>
        <v>32.166666666666664</v>
      </c>
      <c r="D26">
        <v>43</v>
      </c>
      <c r="E26">
        <f t="shared" si="1"/>
        <v>15.506666666666666</v>
      </c>
    </row>
    <row r="27" spans="1:8" x14ac:dyDescent="0.2">
      <c r="A27">
        <v>98</v>
      </c>
      <c r="B27">
        <f t="shared" si="0"/>
        <v>16.333333333333332</v>
      </c>
      <c r="D27">
        <v>43</v>
      </c>
      <c r="E27">
        <f t="shared" si="1"/>
        <v>15.506666666666666</v>
      </c>
      <c r="H27">
        <f>28/44</f>
        <v>0.63636363636363635</v>
      </c>
    </row>
    <row r="28" spans="1:8" x14ac:dyDescent="0.2">
      <c r="A28">
        <v>123</v>
      </c>
      <c r="B28">
        <f t="shared" si="0"/>
        <v>20.5</v>
      </c>
      <c r="D28">
        <v>38</v>
      </c>
      <c r="E28">
        <f t="shared" si="1"/>
        <v>14.673333333333334</v>
      </c>
    </row>
    <row r="29" spans="1:8" x14ac:dyDescent="0.2">
      <c r="A29">
        <v>157</v>
      </c>
      <c r="B29">
        <f t="shared" si="0"/>
        <v>26.166666666666668</v>
      </c>
      <c r="D29">
        <v>200</v>
      </c>
      <c r="E29">
        <f t="shared" ref="E29:E44" si="2">200-D29</f>
        <v>0</v>
      </c>
    </row>
    <row r="30" spans="1:8" x14ac:dyDescent="0.2">
      <c r="A30">
        <v>171</v>
      </c>
      <c r="B30">
        <f t="shared" si="0"/>
        <v>28.5</v>
      </c>
      <c r="D30">
        <v>200</v>
      </c>
      <c r="E30">
        <f t="shared" si="2"/>
        <v>0</v>
      </c>
    </row>
    <row r="31" spans="1:8" x14ac:dyDescent="0.2">
      <c r="A31">
        <v>180</v>
      </c>
      <c r="B31">
        <f t="shared" si="0"/>
        <v>30</v>
      </c>
      <c r="D31">
        <v>200</v>
      </c>
      <c r="E31">
        <f t="shared" si="2"/>
        <v>0</v>
      </c>
    </row>
    <row r="32" spans="1:8" x14ac:dyDescent="0.2">
      <c r="A32">
        <v>89</v>
      </c>
      <c r="B32">
        <f t="shared" si="0"/>
        <v>14.833333333333334</v>
      </c>
      <c r="D32">
        <v>200</v>
      </c>
      <c r="E32">
        <f t="shared" si="2"/>
        <v>0</v>
      </c>
    </row>
    <row r="33" spans="1:5" x14ac:dyDescent="0.2">
      <c r="A33">
        <v>100</v>
      </c>
      <c r="B33">
        <f t="shared" si="0"/>
        <v>16.666666666666668</v>
      </c>
      <c r="D33">
        <v>200</v>
      </c>
      <c r="E33">
        <f t="shared" si="2"/>
        <v>0</v>
      </c>
    </row>
    <row r="34" spans="1:5" x14ac:dyDescent="0.2">
      <c r="A34">
        <v>89</v>
      </c>
      <c r="B34">
        <f t="shared" si="0"/>
        <v>14.833333333333334</v>
      </c>
      <c r="D34">
        <v>200</v>
      </c>
      <c r="E34">
        <f t="shared" si="2"/>
        <v>0</v>
      </c>
    </row>
    <row r="35" spans="1:5" x14ac:dyDescent="0.2">
      <c r="A35">
        <v>75</v>
      </c>
      <c r="B35">
        <f t="shared" si="0"/>
        <v>12.5</v>
      </c>
      <c r="D35">
        <v>200</v>
      </c>
      <c r="E35">
        <f t="shared" si="2"/>
        <v>0</v>
      </c>
    </row>
    <row r="36" spans="1:5" x14ac:dyDescent="0.2">
      <c r="A36">
        <v>63</v>
      </c>
      <c r="B36">
        <f t="shared" si="0"/>
        <v>10.5</v>
      </c>
      <c r="D36">
        <v>200</v>
      </c>
      <c r="E36">
        <f t="shared" si="2"/>
        <v>0</v>
      </c>
    </row>
    <row r="37" spans="1:5" x14ac:dyDescent="0.2">
      <c r="A37">
        <v>95</v>
      </c>
      <c r="B37">
        <f t="shared" si="0"/>
        <v>15.833333333333334</v>
      </c>
      <c r="D37">
        <v>200</v>
      </c>
      <c r="E37">
        <f t="shared" si="2"/>
        <v>0</v>
      </c>
    </row>
    <row r="38" spans="1:5" x14ac:dyDescent="0.2">
      <c r="A38">
        <v>100</v>
      </c>
      <c r="B38">
        <f t="shared" si="0"/>
        <v>16.666666666666668</v>
      </c>
      <c r="D38">
        <v>200</v>
      </c>
      <c r="E38">
        <f t="shared" si="2"/>
        <v>0</v>
      </c>
    </row>
    <row r="39" spans="1:5" x14ac:dyDescent="0.2">
      <c r="A39">
        <v>132</v>
      </c>
      <c r="B39">
        <f t="shared" si="0"/>
        <v>22</v>
      </c>
      <c r="D39">
        <v>200</v>
      </c>
      <c r="E39">
        <f t="shared" si="2"/>
        <v>0</v>
      </c>
    </row>
    <row r="40" spans="1:5" x14ac:dyDescent="0.2">
      <c r="A40">
        <v>158</v>
      </c>
      <c r="B40">
        <f t="shared" si="0"/>
        <v>26.333333333333332</v>
      </c>
      <c r="D40">
        <v>200</v>
      </c>
      <c r="E40">
        <f t="shared" si="2"/>
        <v>0</v>
      </c>
    </row>
    <row r="41" spans="1:5" x14ac:dyDescent="0.2">
      <c r="A41">
        <v>83</v>
      </c>
      <c r="B41">
        <f t="shared" si="0"/>
        <v>13.833333333333334</v>
      </c>
      <c r="D41">
        <v>200</v>
      </c>
      <c r="E41">
        <f t="shared" si="2"/>
        <v>0</v>
      </c>
    </row>
    <row r="42" spans="1:5" x14ac:dyDescent="0.2">
      <c r="A42">
        <v>167</v>
      </c>
      <c r="B42">
        <f t="shared" si="0"/>
        <v>27.833333333333332</v>
      </c>
      <c r="D42">
        <v>200</v>
      </c>
      <c r="E42">
        <f t="shared" si="2"/>
        <v>0</v>
      </c>
    </row>
    <row r="43" spans="1:5" x14ac:dyDescent="0.2">
      <c r="A43">
        <v>192</v>
      </c>
      <c r="B43">
        <f t="shared" si="0"/>
        <v>32</v>
      </c>
      <c r="D43">
        <v>200</v>
      </c>
      <c r="E43">
        <f t="shared" si="2"/>
        <v>0</v>
      </c>
    </row>
    <row r="44" spans="1:5" x14ac:dyDescent="0.2">
      <c r="A44">
        <v>67</v>
      </c>
      <c r="B44">
        <f t="shared" si="0"/>
        <v>11.166666666666666</v>
      </c>
      <c r="D44">
        <v>200</v>
      </c>
      <c r="E44">
        <f t="shared" si="2"/>
        <v>0</v>
      </c>
    </row>
    <row r="45" spans="1:5" x14ac:dyDescent="0.2">
      <c r="A45">
        <v>172</v>
      </c>
      <c r="B45">
        <f t="shared" si="0"/>
        <v>28.666666666666668</v>
      </c>
    </row>
    <row r="46" spans="1:5" x14ac:dyDescent="0.2">
      <c r="A46">
        <v>123</v>
      </c>
      <c r="B46">
        <f t="shared" si="0"/>
        <v>20.5</v>
      </c>
    </row>
    <row r="47" spans="1:5" x14ac:dyDescent="0.2">
      <c r="A47">
        <v>130</v>
      </c>
      <c r="B47">
        <f t="shared" si="0"/>
        <v>21.666666666666668</v>
      </c>
    </row>
    <row r="48" spans="1:5" x14ac:dyDescent="0.2">
      <c r="A48">
        <v>139</v>
      </c>
      <c r="B48">
        <f t="shared" si="0"/>
        <v>23.166666666666668</v>
      </c>
    </row>
    <row r="49" spans="1:2" x14ac:dyDescent="0.2">
      <c r="A49">
        <v>200</v>
      </c>
      <c r="B49">
        <f t="shared" si="0"/>
        <v>33.333333333333336</v>
      </c>
    </row>
    <row r="50" spans="1:2" x14ac:dyDescent="0.2">
      <c r="A50">
        <v>52</v>
      </c>
      <c r="B50">
        <f t="shared" si="0"/>
        <v>8.6666666666666661</v>
      </c>
    </row>
    <row r="51" spans="1:2" x14ac:dyDescent="0.2">
      <c r="A51">
        <v>52</v>
      </c>
      <c r="B51">
        <f t="shared" si="0"/>
        <v>8.6666666666666661</v>
      </c>
    </row>
    <row r="52" spans="1:2" x14ac:dyDescent="0.2">
      <c r="A52">
        <v>66</v>
      </c>
      <c r="B52">
        <f t="shared" si="0"/>
        <v>11</v>
      </c>
    </row>
    <row r="53" spans="1:2" x14ac:dyDescent="0.2">
      <c r="A53">
        <v>90</v>
      </c>
      <c r="B53">
        <f t="shared" si="0"/>
        <v>15</v>
      </c>
    </row>
    <row r="54" spans="1:2" x14ac:dyDescent="0.2">
      <c r="A54">
        <v>109</v>
      </c>
      <c r="B54">
        <f t="shared" si="0"/>
        <v>18.166666666666668</v>
      </c>
    </row>
    <row r="55" spans="1:2" x14ac:dyDescent="0.2">
      <c r="A55">
        <v>99</v>
      </c>
      <c r="B55">
        <f t="shared" si="0"/>
        <v>16.5</v>
      </c>
    </row>
    <row r="56" spans="1:2" x14ac:dyDescent="0.2">
      <c r="A56">
        <v>48</v>
      </c>
      <c r="B56">
        <f t="shared" si="0"/>
        <v>8</v>
      </c>
    </row>
    <row r="57" spans="1:2" x14ac:dyDescent="0.2">
      <c r="A57">
        <v>100</v>
      </c>
      <c r="B57">
        <f t="shared" si="0"/>
        <v>16.666666666666668</v>
      </c>
    </row>
    <row r="58" spans="1:2" x14ac:dyDescent="0.2">
      <c r="A58">
        <v>176</v>
      </c>
      <c r="B58">
        <f t="shared" si="0"/>
        <v>29.333333333333332</v>
      </c>
    </row>
    <row r="59" spans="1:2" x14ac:dyDescent="0.2">
      <c r="A59">
        <v>69</v>
      </c>
      <c r="B59">
        <f t="shared" si="0"/>
        <v>11.5</v>
      </c>
    </row>
    <row r="60" spans="1:2" x14ac:dyDescent="0.2">
      <c r="A60">
        <v>93</v>
      </c>
      <c r="B60">
        <f t="shared" si="0"/>
        <v>15.5</v>
      </c>
    </row>
    <row r="61" spans="1:2" x14ac:dyDescent="0.2">
      <c r="A61">
        <v>128</v>
      </c>
      <c r="B61">
        <f t="shared" si="0"/>
        <v>21.333333333333332</v>
      </c>
    </row>
    <row r="62" spans="1:2" x14ac:dyDescent="0.2">
      <c r="A62">
        <v>200</v>
      </c>
      <c r="B62">
        <f t="shared" ref="B62:B66" si="3">200-A62</f>
        <v>0</v>
      </c>
    </row>
    <row r="63" spans="1:2" x14ac:dyDescent="0.2">
      <c r="A63">
        <v>200</v>
      </c>
      <c r="B63">
        <f t="shared" si="3"/>
        <v>0</v>
      </c>
    </row>
    <row r="64" spans="1:2" x14ac:dyDescent="0.2">
      <c r="A64">
        <v>200</v>
      </c>
      <c r="B64">
        <f t="shared" si="3"/>
        <v>0</v>
      </c>
    </row>
    <row r="65" spans="1:2" x14ac:dyDescent="0.2">
      <c r="A65">
        <v>200</v>
      </c>
      <c r="B65">
        <f t="shared" si="3"/>
        <v>0</v>
      </c>
    </row>
    <row r="66" spans="1:2" x14ac:dyDescent="0.2">
      <c r="A66">
        <v>200</v>
      </c>
      <c r="B66">
        <f t="shared" si="3"/>
        <v>0</v>
      </c>
    </row>
    <row r="67" spans="1:2" x14ac:dyDescent="0.2">
      <c r="A67">
        <v>200</v>
      </c>
      <c r="B67">
        <f t="shared" ref="B67:B100" si="4">200-A67</f>
        <v>0</v>
      </c>
    </row>
    <row r="68" spans="1:2" x14ac:dyDescent="0.2">
      <c r="A68">
        <v>200</v>
      </c>
      <c r="B68">
        <f t="shared" si="4"/>
        <v>0</v>
      </c>
    </row>
    <row r="69" spans="1:2" x14ac:dyDescent="0.2">
      <c r="A69">
        <v>200</v>
      </c>
      <c r="B69">
        <f t="shared" si="4"/>
        <v>0</v>
      </c>
    </row>
    <row r="70" spans="1:2" x14ac:dyDescent="0.2">
      <c r="A70">
        <v>200</v>
      </c>
      <c r="B70">
        <f t="shared" si="4"/>
        <v>0</v>
      </c>
    </row>
    <row r="71" spans="1:2" x14ac:dyDescent="0.2">
      <c r="A71">
        <v>200</v>
      </c>
      <c r="B71">
        <f t="shared" si="4"/>
        <v>0</v>
      </c>
    </row>
    <row r="72" spans="1:2" x14ac:dyDescent="0.2">
      <c r="A72">
        <v>200</v>
      </c>
      <c r="B72">
        <f t="shared" si="4"/>
        <v>0</v>
      </c>
    </row>
    <row r="73" spans="1:2" x14ac:dyDescent="0.2">
      <c r="A73">
        <v>200</v>
      </c>
      <c r="B73">
        <f t="shared" si="4"/>
        <v>0</v>
      </c>
    </row>
    <row r="74" spans="1:2" x14ac:dyDescent="0.2">
      <c r="A74">
        <v>200</v>
      </c>
      <c r="B74">
        <f t="shared" si="4"/>
        <v>0</v>
      </c>
    </row>
    <row r="75" spans="1:2" x14ac:dyDescent="0.2">
      <c r="A75">
        <v>200</v>
      </c>
      <c r="B75">
        <f t="shared" si="4"/>
        <v>0</v>
      </c>
    </row>
    <row r="76" spans="1:2" x14ac:dyDescent="0.2">
      <c r="A76">
        <v>200</v>
      </c>
      <c r="B76">
        <f t="shared" si="4"/>
        <v>0</v>
      </c>
    </row>
    <row r="77" spans="1:2" x14ac:dyDescent="0.2">
      <c r="A77">
        <v>200</v>
      </c>
      <c r="B77">
        <f t="shared" si="4"/>
        <v>0</v>
      </c>
    </row>
    <row r="78" spans="1:2" x14ac:dyDescent="0.2">
      <c r="A78">
        <v>200</v>
      </c>
      <c r="B78">
        <f t="shared" si="4"/>
        <v>0</v>
      </c>
    </row>
    <row r="79" spans="1:2" x14ac:dyDescent="0.2">
      <c r="A79">
        <v>200</v>
      </c>
      <c r="B79">
        <f t="shared" si="4"/>
        <v>0</v>
      </c>
    </row>
    <row r="80" spans="1:2" x14ac:dyDescent="0.2">
      <c r="A80">
        <v>200</v>
      </c>
      <c r="B80">
        <f t="shared" si="4"/>
        <v>0</v>
      </c>
    </row>
    <row r="81" spans="1:2" x14ac:dyDescent="0.2">
      <c r="A81">
        <v>200</v>
      </c>
      <c r="B81">
        <f t="shared" si="4"/>
        <v>0</v>
      </c>
    </row>
    <row r="82" spans="1:2" x14ac:dyDescent="0.2">
      <c r="A82">
        <v>200</v>
      </c>
      <c r="B82">
        <f t="shared" si="4"/>
        <v>0</v>
      </c>
    </row>
    <row r="83" spans="1:2" x14ac:dyDescent="0.2">
      <c r="A83">
        <v>200</v>
      </c>
      <c r="B83">
        <f t="shared" si="4"/>
        <v>0</v>
      </c>
    </row>
    <row r="84" spans="1:2" x14ac:dyDescent="0.2">
      <c r="A84">
        <v>200</v>
      </c>
      <c r="B84">
        <f t="shared" si="4"/>
        <v>0</v>
      </c>
    </row>
    <row r="85" spans="1:2" x14ac:dyDescent="0.2">
      <c r="A85">
        <v>200</v>
      </c>
      <c r="B85">
        <f t="shared" si="4"/>
        <v>0</v>
      </c>
    </row>
    <row r="86" spans="1:2" x14ac:dyDescent="0.2">
      <c r="A86">
        <v>200</v>
      </c>
      <c r="B86">
        <f t="shared" si="4"/>
        <v>0</v>
      </c>
    </row>
    <row r="87" spans="1:2" x14ac:dyDescent="0.2">
      <c r="A87">
        <v>200</v>
      </c>
      <c r="B87">
        <f t="shared" si="4"/>
        <v>0</v>
      </c>
    </row>
    <row r="88" spans="1:2" x14ac:dyDescent="0.2">
      <c r="A88">
        <v>200</v>
      </c>
      <c r="B88">
        <f t="shared" si="4"/>
        <v>0</v>
      </c>
    </row>
    <row r="89" spans="1:2" x14ac:dyDescent="0.2">
      <c r="A89">
        <v>200</v>
      </c>
      <c r="B89">
        <f t="shared" si="4"/>
        <v>0</v>
      </c>
    </row>
    <row r="90" spans="1:2" x14ac:dyDescent="0.2">
      <c r="A90">
        <v>200</v>
      </c>
      <c r="B90">
        <f t="shared" si="4"/>
        <v>0</v>
      </c>
    </row>
    <row r="91" spans="1:2" x14ac:dyDescent="0.2">
      <c r="A91">
        <v>200</v>
      </c>
      <c r="B91">
        <f t="shared" si="4"/>
        <v>0</v>
      </c>
    </row>
    <row r="92" spans="1:2" x14ac:dyDescent="0.2">
      <c r="A92">
        <v>200</v>
      </c>
      <c r="B92">
        <f t="shared" si="4"/>
        <v>0</v>
      </c>
    </row>
    <row r="93" spans="1:2" x14ac:dyDescent="0.2">
      <c r="A93">
        <v>200</v>
      </c>
      <c r="B93">
        <f t="shared" si="4"/>
        <v>0</v>
      </c>
    </row>
    <row r="94" spans="1:2" x14ac:dyDescent="0.2">
      <c r="A94">
        <v>200</v>
      </c>
      <c r="B94">
        <f t="shared" si="4"/>
        <v>0</v>
      </c>
    </row>
    <row r="95" spans="1:2" x14ac:dyDescent="0.2">
      <c r="A95">
        <v>200</v>
      </c>
      <c r="B95">
        <f t="shared" si="4"/>
        <v>0</v>
      </c>
    </row>
    <row r="96" spans="1:2" x14ac:dyDescent="0.2">
      <c r="A96">
        <v>200</v>
      </c>
      <c r="B96">
        <f t="shared" si="4"/>
        <v>0</v>
      </c>
    </row>
    <row r="97" spans="1:2" x14ac:dyDescent="0.2">
      <c r="A97">
        <v>200</v>
      </c>
      <c r="B97">
        <f t="shared" si="4"/>
        <v>0</v>
      </c>
    </row>
    <row r="98" spans="1:2" x14ac:dyDescent="0.2">
      <c r="A98">
        <v>200</v>
      </c>
      <c r="B98">
        <f t="shared" si="4"/>
        <v>0</v>
      </c>
    </row>
    <row r="99" spans="1:2" x14ac:dyDescent="0.2">
      <c r="A99">
        <v>200</v>
      </c>
      <c r="B99">
        <f t="shared" si="4"/>
        <v>0</v>
      </c>
    </row>
    <row r="100" spans="1:2" x14ac:dyDescent="0.2">
      <c r="A100">
        <v>200</v>
      </c>
      <c r="B100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FCFE-F64E-FC4B-8D6D-73BF5E79149A}">
  <dimension ref="A1:T56"/>
  <sheetViews>
    <sheetView tabSelected="1" zoomScale="90" zoomScaleNormal="90" workbookViewId="0">
      <selection activeCell="F8" sqref="F8"/>
    </sheetView>
  </sheetViews>
  <sheetFormatPr baseColWidth="10" defaultRowHeight="16" x14ac:dyDescent="0.2"/>
  <cols>
    <col min="1" max="1" width="18.33203125" bestFit="1" customWidth="1"/>
    <col min="2" max="2" width="10.1640625" customWidth="1"/>
    <col min="3" max="3" width="22.1640625" bestFit="1" customWidth="1"/>
    <col min="4" max="4" width="10" bestFit="1" customWidth="1"/>
    <col min="5" max="5" width="23" bestFit="1" customWidth="1"/>
    <col min="6" max="6" width="10.1640625" bestFit="1" customWidth="1"/>
    <col min="7" max="7" width="10" bestFit="1" customWidth="1"/>
    <col min="8" max="8" width="13.5" bestFit="1" customWidth="1"/>
    <col min="9" max="9" width="18.83203125" bestFit="1" customWidth="1"/>
    <col min="10" max="11" width="13.5" bestFit="1" customWidth="1"/>
    <col min="12" max="12" width="13.5" customWidth="1"/>
    <col min="13" max="13" width="11.83203125" bestFit="1" customWidth="1"/>
    <col min="14" max="15" width="13.5" bestFit="1" customWidth="1"/>
    <col min="16" max="16" width="13.5" customWidth="1"/>
  </cols>
  <sheetData>
    <row r="1" spans="1:16" x14ac:dyDescent="0.2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13</v>
      </c>
      <c r="G1" t="s">
        <v>16</v>
      </c>
      <c r="H1" t="s">
        <v>23</v>
      </c>
      <c r="I1" t="s">
        <v>21</v>
      </c>
      <c r="J1" t="s">
        <v>24</v>
      </c>
      <c r="K1" t="s">
        <v>25</v>
      </c>
    </row>
    <row r="2" spans="1:16" x14ac:dyDescent="0.2">
      <c r="A2">
        <v>16</v>
      </c>
      <c r="C2">
        <v>21</v>
      </c>
      <c r="D2">
        <v>110</v>
      </c>
      <c r="E2">
        <v>200</v>
      </c>
      <c r="F2" t="s">
        <v>14</v>
      </c>
      <c r="G2">
        <v>14</v>
      </c>
      <c r="H2">
        <f>A2*10/60</f>
        <v>2.6666666666666665</v>
      </c>
      <c r="I2">
        <f>(C2-A2)*10/60</f>
        <v>0.83333333333333337</v>
      </c>
      <c r="J2">
        <f>(E2-C2)*10/60</f>
        <v>29.833333333333332</v>
      </c>
      <c r="K2">
        <f>(200-E2)*10/60</f>
        <v>0</v>
      </c>
    </row>
    <row r="3" spans="1:16" x14ac:dyDescent="0.2">
      <c r="A3">
        <v>15</v>
      </c>
      <c r="C3">
        <v>23</v>
      </c>
      <c r="D3">
        <v>67</v>
      </c>
      <c r="E3">
        <v>200</v>
      </c>
      <c r="F3" t="s">
        <v>14</v>
      </c>
      <c r="G3">
        <v>13</v>
      </c>
      <c r="H3">
        <f t="shared" ref="H3:H33" si="0">A3*10/60</f>
        <v>2.5</v>
      </c>
      <c r="I3">
        <f t="shared" ref="I3:I33" si="1">(C3-A3)*10/60</f>
        <v>1.3333333333333333</v>
      </c>
      <c r="J3">
        <f t="shared" ref="J3:J33" si="2">(E3-C3)*10/60</f>
        <v>29.5</v>
      </c>
      <c r="K3">
        <f t="shared" ref="K3:K33" si="3">(200-E3)*10/60</f>
        <v>0</v>
      </c>
    </row>
    <row r="4" spans="1:16" x14ac:dyDescent="0.2">
      <c r="A4">
        <v>8</v>
      </c>
      <c r="C4">
        <v>21</v>
      </c>
      <c r="E4">
        <v>200</v>
      </c>
      <c r="F4" t="s">
        <v>14</v>
      </c>
      <c r="G4">
        <v>24</v>
      </c>
      <c r="H4">
        <f t="shared" si="0"/>
        <v>1.3333333333333333</v>
      </c>
      <c r="I4">
        <f t="shared" si="1"/>
        <v>2.1666666666666665</v>
      </c>
      <c r="J4">
        <f t="shared" si="2"/>
        <v>29.833333333333332</v>
      </c>
      <c r="K4">
        <f t="shared" si="3"/>
        <v>0</v>
      </c>
      <c r="N4" s="6" t="s">
        <v>18</v>
      </c>
      <c r="O4" s="6" t="s">
        <v>17</v>
      </c>
      <c r="P4" s="5" t="s">
        <v>26</v>
      </c>
    </row>
    <row r="5" spans="1:16" x14ac:dyDescent="0.2">
      <c r="A5">
        <v>10</v>
      </c>
      <c r="B5">
        <v>19</v>
      </c>
      <c r="C5">
        <v>25</v>
      </c>
      <c r="D5">
        <v>68</v>
      </c>
      <c r="E5">
        <v>200</v>
      </c>
      <c r="F5" t="s">
        <v>14</v>
      </c>
      <c r="G5">
        <v>12</v>
      </c>
      <c r="H5">
        <f t="shared" si="0"/>
        <v>1.6666666666666667</v>
      </c>
      <c r="I5">
        <f t="shared" si="1"/>
        <v>2.5</v>
      </c>
      <c r="J5">
        <f t="shared" si="2"/>
        <v>29.166666666666668</v>
      </c>
      <c r="K5">
        <f t="shared" si="3"/>
        <v>0</v>
      </c>
      <c r="N5" s="3" t="s">
        <v>21</v>
      </c>
      <c r="O5" s="3"/>
      <c r="P5" s="3"/>
    </row>
    <row r="6" spans="1:16" x14ac:dyDescent="0.2">
      <c r="A6">
        <v>22</v>
      </c>
      <c r="B6">
        <v>38</v>
      </c>
      <c r="C6">
        <v>40</v>
      </c>
      <c r="D6">
        <v>91</v>
      </c>
      <c r="E6">
        <v>183</v>
      </c>
      <c r="F6" t="s">
        <v>14</v>
      </c>
      <c r="G6">
        <v>22</v>
      </c>
      <c r="H6">
        <f t="shared" si="0"/>
        <v>3.6666666666666665</v>
      </c>
      <c r="I6">
        <f t="shared" si="1"/>
        <v>3</v>
      </c>
      <c r="J6">
        <f t="shared" si="2"/>
        <v>23.833333333333332</v>
      </c>
      <c r="K6">
        <f t="shared" si="3"/>
        <v>2.8333333333333335</v>
      </c>
      <c r="M6" t="s">
        <v>19</v>
      </c>
      <c r="N6">
        <f>AVERAGE(I2:I28)</f>
        <v>6.1913580246913575</v>
      </c>
      <c r="O6">
        <f>STDEV(I2:I28)</f>
        <v>4.4656102136845162</v>
      </c>
      <c r="P6" s="4">
        <v>4.3340000000000002E-3</v>
      </c>
    </row>
    <row r="7" spans="1:16" x14ac:dyDescent="0.2">
      <c r="A7">
        <v>4</v>
      </c>
      <c r="C7">
        <v>22</v>
      </c>
      <c r="D7">
        <v>55</v>
      </c>
      <c r="E7">
        <v>200</v>
      </c>
      <c r="F7" t="s">
        <v>14</v>
      </c>
      <c r="G7">
        <v>11</v>
      </c>
      <c r="H7">
        <f t="shared" si="0"/>
        <v>0.66666666666666663</v>
      </c>
      <c r="I7">
        <f t="shared" si="1"/>
        <v>3</v>
      </c>
      <c r="J7">
        <f t="shared" si="2"/>
        <v>29.666666666666668</v>
      </c>
      <c r="K7">
        <f t="shared" si="3"/>
        <v>0</v>
      </c>
      <c r="M7" t="s">
        <v>20</v>
      </c>
      <c r="N7">
        <f>AVERAGE(I29:I56)</f>
        <v>2.9107142857142856</v>
      </c>
      <c r="O7">
        <f>STDEV(I29:I56)</f>
        <v>3.6715685928230757</v>
      </c>
      <c r="P7" s="4"/>
    </row>
    <row r="8" spans="1:16" x14ac:dyDescent="0.2">
      <c r="A8">
        <v>23</v>
      </c>
      <c r="B8">
        <v>36</v>
      </c>
      <c r="C8">
        <v>43</v>
      </c>
      <c r="E8">
        <v>200</v>
      </c>
      <c r="F8" t="s">
        <v>14</v>
      </c>
      <c r="G8">
        <v>8</v>
      </c>
      <c r="H8">
        <f t="shared" si="0"/>
        <v>3.8333333333333335</v>
      </c>
      <c r="I8">
        <f t="shared" si="1"/>
        <v>3.3333333333333335</v>
      </c>
      <c r="J8">
        <f t="shared" si="2"/>
        <v>26.166666666666668</v>
      </c>
      <c r="K8">
        <f t="shared" si="3"/>
        <v>0</v>
      </c>
      <c r="N8" s="3" t="s">
        <v>22</v>
      </c>
      <c r="O8" s="3"/>
      <c r="P8" s="3"/>
    </row>
    <row r="9" spans="1:16" x14ac:dyDescent="0.2">
      <c r="A9">
        <v>18</v>
      </c>
      <c r="B9">
        <v>36</v>
      </c>
      <c r="C9">
        <v>40</v>
      </c>
      <c r="D9">
        <v>90</v>
      </c>
      <c r="E9">
        <v>200</v>
      </c>
      <c r="F9" t="s">
        <v>14</v>
      </c>
      <c r="G9">
        <v>21</v>
      </c>
      <c r="H9">
        <f t="shared" si="0"/>
        <v>3</v>
      </c>
      <c r="I9">
        <f t="shared" si="1"/>
        <v>3.6666666666666665</v>
      </c>
      <c r="J9">
        <f t="shared" si="2"/>
        <v>26.666666666666668</v>
      </c>
      <c r="K9">
        <f t="shared" si="3"/>
        <v>0</v>
      </c>
      <c r="M9" t="s">
        <v>19</v>
      </c>
      <c r="N9">
        <f>AVERAGE(J2:J28)</f>
        <v>23.962962962962965</v>
      </c>
      <c r="O9">
        <f>STDEV(J2:J28)</f>
        <v>6.4455864004436245</v>
      </c>
      <c r="P9" s="4" t="s">
        <v>27</v>
      </c>
    </row>
    <row r="10" spans="1:16" x14ac:dyDescent="0.2">
      <c r="A10">
        <v>58</v>
      </c>
      <c r="C10">
        <v>82</v>
      </c>
      <c r="D10">
        <v>112</v>
      </c>
      <c r="E10">
        <v>200</v>
      </c>
      <c r="F10" t="s">
        <v>14</v>
      </c>
      <c r="G10">
        <v>3</v>
      </c>
      <c r="H10">
        <f t="shared" si="0"/>
        <v>9.6666666666666661</v>
      </c>
      <c r="I10">
        <f t="shared" si="1"/>
        <v>4</v>
      </c>
      <c r="J10">
        <f t="shared" si="2"/>
        <v>19.666666666666668</v>
      </c>
      <c r="K10">
        <f t="shared" si="3"/>
        <v>0</v>
      </c>
      <c r="M10" t="s">
        <v>20</v>
      </c>
      <c r="N10">
        <f>AVERAGE(J29:J56)</f>
        <v>7.2678571428571415</v>
      </c>
      <c r="O10">
        <f>STDEV(I29:I56)</f>
        <v>3.6715685928230757</v>
      </c>
      <c r="P10" s="4"/>
    </row>
    <row r="11" spans="1:16" x14ac:dyDescent="0.2">
      <c r="A11">
        <v>13</v>
      </c>
      <c r="B11">
        <v>19</v>
      </c>
      <c r="C11">
        <v>41</v>
      </c>
      <c r="D11">
        <v>59</v>
      </c>
      <c r="E11">
        <v>200</v>
      </c>
      <c r="F11" t="s">
        <v>14</v>
      </c>
      <c r="G11">
        <v>10</v>
      </c>
      <c r="H11">
        <f t="shared" si="0"/>
        <v>2.1666666666666665</v>
      </c>
      <c r="I11">
        <f t="shared" si="1"/>
        <v>4.666666666666667</v>
      </c>
      <c r="J11">
        <f t="shared" si="2"/>
        <v>26.5</v>
      </c>
      <c r="K11">
        <f t="shared" si="3"/>
        <v>0</v>
      </c>
      <c r="N11" s="3" t="s">
        <v>25</v>
      </c>
      <c r="O11" s="3"/>
      <c r="P11" s="3"/>
    </row>
    <row r="12" spans="1:16" x14ac:dyDescent="0.2">
      <c r="A12">
        <v>7</v>
      </c>
      <c r="B12">
        <v>25</v>
      </c>
      <c r="C12">
        <v>38</v>
      </c>
      <c r="D12">
        <v>102</v>
      </c>
      <c r="E12">
        <v>200</v>
      </c>
      <c r="F12" t="s">
        <v>14</v>
      </c>
      <c r="G12">
        <v>25</v>
      </c>
      <c r="H12">
        <f t="shared" si="0"/>
        <v>1.1666666666666667</v>
      </c>
      <c r="I12">
        <f t="shared" si="1"/>
        <v>5.166666666666667</v>
      </c>
      <c r="J12">
        <f t="shared" si="2"/>
        <v>27</v>
      </c>
      <c r="K12">
        <f t="shared" si="3"/>
        <v>0</v>
      </c>
      <c r="M12" t="s">
        <v>19</v>
      </c>
      <c r="N12">
        <f>AVERAGE(K2:K28)</f>
        <v>1.2654320987654319</v>
      </c>
      <c r="O12">
        <f>STDEV(K2:K28)</f>
        <v>4.6495242057975741</v>
      </c>
      <c r="P12" s="4" t="s">
        <v>27</v>
      </c>
    </row>
    <row r="13" spans="1:16" x14ac:dyDescent="0.2">
      <c r="A13">
        <v>11</v>
      </c>
      <c r="B13">
        <v>32</v>
      </c>
      <c r="C13">
        <v>43</v>
      </c>
      <c r="D13">
        <v>129</v>
      </c>
      <c r="E13">
        <v>200</v>
      </c>
      <c r="F13" t="s">
        <v>14</v>
      </c>
      <c r="G13">
        <v>7</v>
      </c>
      <c r="H13">
        <f t="shared" si="0"/>
        <v>1.8333333333333333</v>
      </c>
      <c r="I13">
        <f t="shared" si="1"/>
        <v>5.333333333333333</v>
      </c>
      <c r="J13">
        <f t="shared" si="2"/>
        <v>26.166666666666668</v>
      </c>
      <c r="K13">
        <f t="shared" si="3"/>
        <v>0</v>
      </c>
      <c r="M13" t="s">
        <v>20</v>
      </c>
      <c r="N13">
        <f>AVERAGE(K29:K56)</f>
        <v>15.488095238095241</v>
      </c>
      <c r="O13">
        <f>STDEV(K29:K56)</f>
        <v>5.4342172596576921</v>
      </c>
      <c r="P13" s="4"/>
    </row>
    <row r="14" spans="1:16" x14ac:dyDescent="0.2">
      <c r="A14">
        <v>5</v>
      </c>
      <c r="C14">
        <v>37</v>
      </c>
      <c r="D14">
        <v>85</v>
      </c>
      <c r="E14">
        <v>200</v>
      </c>
      <c r="F14" t="s">
        <v>14</v>
      </c>
      <c r="G14">
        <v>9</v>
      </c>
      <c r="H14">
        <f t="shared" si="0"/>
        <v>0.83333333333333337</v>
      </c>
      <c r="I14">
        <f t="shared" si="1"/>
        <v>5.333333333333333</v>
      </c>
      <c r="J14">
        <f t="shared" si="2"/>
        <v>27.166666666666668</v>
      </c>
      <c r="K14">
        <f t="shared" si="3"/>
        <v>0</v>
      </c>
    </row>
    <row r="15" spans="1:16" x14ac:dyDescent="0.2">
      <c r="A15">
        <v>4</v>
      </c>
      <c r="C15">
        <v>37</v>
      </c>
      <c r="D15">
        <v>94</v>
      </c>
      <c r="E15">
        <v>200</v>
      </c>
      <c r="F15" t="s">
        <v>14</v>
      </c>
      <c r="G15">
        <v>5</v>
      </c>
      <c r="H15">
        <f t="shared" si="0"/>
        <v>0.66666666666666663</v>
      </c>
      <c r="I15">
        <f t="shared" si="1"/>
        <v>5.5</v>
      </c>
      <c r="J15">
        <f t="shared" si="2"/>
        <v>27.166666666666668</v>
      </c>
      <c r="K15">
        <f t="shared" si="3"/>
        <v>0</v>
      </c>
    </row>
    <row r="16" spans="1:16" x14ac:dyDescent="0.2">
      <c r="A16">
        <v>7</v>
      </c>
      <c r="C16">
        <v>41</v>
      </c>
      <c r="E16">
        <v>200</v>
      </c>
      <c r="F16" t="s">
        <v>14</v>
      </c>
      <c r="G16">
        <v>6</v>
      </c>
      <c r="H16">
        <f t="shared" si="0"/>
        <v>1.1666666666666667</v>
      </c>
      <c r="I16">
        <f t="shared" si="1"/>
        <v>5.666666666666667</v>
      </c>
      <c r="J16">
        <f t="shared" si="2"/>
        <v>26.5</v>
      </c>
      <c r="K16">
        <f t="shared" si="3"/>
        <v>0</v>
      </c>
    </row>
    <row r="17" spans="1:20" x14ac:dyDescent="0.2">
      <c r="A17">
        <v>14</v>
      </c>
      <c r="C17">
        <v>52</v>
      </c>
      <c r="D17">
        <v>86</v>
      </c>
      <c r="E17">
        <v>173</v>
      </c>
      <c r="F17" t="s">
        <v>14</v>
      </c>
      <c r="G17">
        <v>2</v>
      </c>
      <c r="H17">
        <f t="shared" si="0"/>
        <v>2.3333333333333335</v>
      </c>
      <c r="I17">
        <f t="shared" si="1"/>
        <v>6.333333333333333</v>
      </c>
      <c r="J17">
        <f t="shared" si="2"/>
        <v>20.166666666666668</v>
      </c>
      <c r="K17">
        <f t="shared" si="3"/>
        <v>4.5</v>
      </c>
    </row>
    <row r="18" spans="1:20" x14ac:dyDescent="0.2">
      <c r="A18">
        <v>10</v>
      </c>
      <c r="B18">
        <v>45</v>
      </c>
      <c r="C18">
        <v>48</v>
      </c>
      <c r="E18">
        <v>200</v>
      </c>
      <c r="F18" t="s">
        <v>14</v>
      </c>
      <c r="G18">
        <v>1</v>
      </c>
      <c r="H18">
        <f t="shared" si="0"/>
        <v>1.6666666666666667</v>
      </c>
      <c r="I18">
        <f t="shared" si="1"/>
        <v>6.333333333333333</v>
      </c>
      <c r="J18">
        <f t="shared" si="2"/>
        <v>25.333333333333332</v>
      </c>
      <c r="K18">
        <f t="shared" si="3"/>
        <v>0</v>
      </c>
      <c r="T18" s="2"/>
    </row>
    <row r="19" spans="1:20" x14ac:dyDescent="0.2">
      <c r="A19">
        <v>15</v>
      </c>
      <c r="B19">
        <v>44</v>
      </c>
      <c r="C19">
        <v>55</v>
      </c>
      <c r="E19">
        <v>57</v>
      </c>
      <c r="F19" t="s">
        <v>14</v>
      </c>
      <c r="G19">
        <v>16</v>
      </c>
      <c r="H19">
        <f t="shared" si="0"/>
        <v>2.5</v>
      </c>
      <c r="I19">
        <f t="shared" si="1"/>
        <v>6.666666666666667</v>
      </c>
      <c r="J19">
        <f t="shared" si="2"/>
        <v>0.33333333333333331</v>
      </c>
      <c r="K19">
        <f t="shared" si="3"/>
        <v>23.833333333333332</v>
      </c>
    </row>
    <row r="20" spans="1:20" x14ac:dyDescent="0.2">
      <c r="A20">
        <v>3</v>
      </c>
      <c r="C20">
        <v>47</v>
      </c>
      <c r="D20">
        <v>79</v>
      </c>
      <c r="E20">
        <v>200</v>
      </c>
      <c r="F20" t="s">
        <v>14</v>
      </c>
      <c r="G20">
        <v>15</v>
      </c>
      <c r="H20">
        <f t="shared" si="0"/>
        <v>0.5</v>
      </c>
      <c r="I20">
        <f t="shared" si="1"/>
        <v>7.333333333333333</v>
      </c>
      <c r="J20">
        <f t="shared" si="2"/>
        <v>25.5</v>
      </c>
      <c r="K20">
        <f t="shared" si="3"/>
        <v>0</v>
      </c>
    </row>
    <row r="21" spans="1:20" x14ac:dyDescent="0.2">
      <c r="A21">
        <v>1</v>
      </c>
      <c r="B21">
        <v>37</v>
      </c>
      <c r="C21">
        <v>46</v>
      </c>
      <c r="D21">
        <v>72</v>
      </c>
      <c r="E21">
        <v>182</v>
      </c>
      <c r="F21" t="s">
        <v>14</v>
      </c>
      <c r="G21">
        <v>4</v>
      </c>
      <c r="H21">
        <f t="shared" si="0"/>
        <v>0.16666666666666666</v>
      </c>
      <c r="I21">
        <f t="shared" si="1"/>
        <v>7.5</v>
      </c>
      <c r="J21">
        <f t="shared" si="2"/>
        <v>22.666666666666668</v>
      </c>
      <c r="K21">
        <f t="shared" si="3"/>
        <v>3</v>
      </c>
    </row>
    <row r="22" spans="1:20" x14ac:dyDescent="0.2">
      <c r="A22">
        <v>3</v>
      </c>
      <c r="C22">
        <v>48</v>
      </c>
      <c r="D22">
        <v>90</v>
      </c>
      <c r="E22">
        <v>200</v>
      </c>
      <c r="F22" t="s">
        <v>14</v>
      </c>
      <c r="G22">
        <v>23</v>
      </c>
      <c r="H22">
        <f t="shared" si="0"/>
        <v>0.5</v>
      </c>
      <c r="I22">
        <f t="shared" si="1"/>
        <v>7.5</v>
      </c>
      <c r="J22">
        <f t="shared" si="2"/>
        <v>25.333333333333332</v>
      </c>
      <c r="K22">
        <f t="shared" si="3"/>
        <v>0</v>
      </c>
    </row>
    <row r="23" spans="1:20" x14ac:dyDescent="0.2">
      <c r="A23">
        <v>9</v>
      </c>
      <c r="B23">
        <v>47</v>
      </c>
      <c r="C23">
        <v>57</v>
      </c>
      <c r="D23">
        <v>94</v>
      </c>
      <c r="E23">
        <v>200</v>
      </c>
      <c r="F23" t="s">
        <v>14</v>
      </c>
      <c r="G23">
        <v>20</v>
      </c>
      <c r="H23">
        <f t="shared" si="0"/>
        <v>1.5</v>
      </c>
      <c r="I23">
        <f t="shared" si="1"/>
        <v>8</v>
      </c>
      <c r="J23">
        <f t="shared" si="2"/>
        <v>23.833333333333332</v>
      </c>
      <c r="K23">
        <f t="shared" si="3"/>
        <v>0</v>
      </c>
    </row>
    <row r="24" spans="1:20" x14ac:dyDescent="0.2">
      <c r="A24">
        <v>1</v>
      </c>
      <c r="B24">
        <v>22</v>
      </c>
      <c r="C24">
        <v>53</v>
      </c>
      <c r="D24">
        <v>71</v>
      </c>
      <c r="E24">
        <v>200</v>
      </c>
      <c r="F24" t="s">
        <v>14</v>
      </c>
      <c r="G24">
        <v>19</v>
      </c>
      <c r="H24">
        <f t="shared" si="0"/>
        <v>0.16666666666666666</v>
      </c>
      <c r="I24">
        <f t="shared" si="1"/>
        <v>8.6666666666666661</v>
      </c>
      <c r="J24">
        <f t="shared" si="2"/>
        <v>24.5</v>
      </c>
      <c r="K24">
        <f t="shared" si="3"/>
        <v>0</v>
      </c>
    </row>
    <row r="25" spans="1:20" x14ac:dyDescent="0.2">
      <c r="A25">
        <v>24</v>
      </c>
      <c r="C25">
        <v>78</v>
      </c>
      <c r="D25">
        <v>132</v>
      </c>
      <c r="E25">
        <v>200</v>
      </c>
      <c r="F25" t="s">
        <v>14</v>
      </c>
      <c r="G25">
        <v>27</v>
      </c>
      <c r="H25">
        <f t="shared" si="0"/>
        <v>4</v>
      </c>
      <c r="I25">
        <f t="shared" si="1"/>
        <v>9</v>
      </c>
      <c r="J25">
        <f t="shared" si="2"/>
        <v>20.333333333333332</v>
      </c>
      <c r="K25">
        <f t="shared" si="3"/>
        <v>0</v>
      </c>
    </row>
    <row r="26" spans="1:20" x14ac:dyDescent="0.2">
      <c r="A26">
        <v>1</v>
      </c>
      <c r="B26">
        <v>15</v>
      </c>
      <c r="C26">
        <v>56</v>
      </c>
      <c r="D26">
        <v>96</v>
      </c>
      <c r="E26">
        <v>200</v>
      </c>
      <c r="F26" t="s">
        <v>14</v>
      </c>
      <c r="G26">
        <v>17</v>
      </c>
      <c r="H26">
        <f t="shared" si="0"/>
        <v>0.16666666666666666</v>
      </c>
      <c r="I26">
        <f t="shared" si="1"/>
        <v>9.1666666666666661</v>
      </c>
      <c r="J26">
        <f t="shared" si="2"/>
        <v>24</v>
      </c>
      <c r="K26">
        <f t="shared" si="3"/>
        <v>0</v>
      </c>
    </row>
    <row r="27" spans="1:20" x14ac:dyDescent="0.2">
      <c r="A27">
        <v>6</v>
      </c>
      <c r="B27">
        <v>22</v>
      </c>
      <c r="C27">
        <v>69</v>
      </c>
      <c r="D27">
        <v>97</v>
      </c>
      <c r="E27">
        <v>200</v>
      </c>
      <c r="F27" t="s">
        <v>14</v>
      </c>
      <c r="G27">
        <v>18</v>
      </c>
      <c r="H27">
        <f t="shared" si="0"/>
        <v>1</v>
      </c>
      <c r="I27">
        <f t="shared" si="1"/>
        <v>10.5</v>
      </c>
      <c r="J27">
        <f t="shared" si="2"/>
        <v>21.833333333333332</v>
      </c>
      <c r="K27">
        <f t="shared" si="3"/>
        <v>0</v>
      </c>
    </row>
    <row r="28" spans="1:20" x14ac:dyDescent="0.2">
      <c r="A28">
        <v>2</v>
      </c>
      <c r="B28">
        <v>21</v>
      </c>
      <c r="C28">
        <v>150</v>
      </c>
      <c r="D28">
        <v>200</v>
      </c>
      <c r="E28">
        <v>200</v>
      </c>
      <c r="F28" t="s">
        <v>14</v>
      </c>
      <c r="G28">
        <v>26</v>
      </c>
      <c r="H28">
        <f t="shared" si="0"/>
        <v>0.33333333333333331</v>
      </c>
      <c r="I28">
        <f t="shared" si="1"/>
        <v>24.666666666666668</v>
      </c>
      <c r="J28">
        <f t="shared" si="2"/>
        <v>8.3333333333333339</v>
      </c>
      <c r="K28">
        <f t="shared" si="3"/>
        <v>0</v>
      </c>
    </row>
    <row r="29" spans="1:20" x14ac:dyDescent="0.2">
      <c r="A29">
        <v>98</v>
      </c>
      <c r="C29">
        <v>98</v>
      </c>
      <c r="D29">
        <v>98</v>
      </c>
      <c r="E29">
        <v>98</v>
      </c>
      <c r="F29" t="s">
        <v>15</v>
      </c>
      <c r="G29">
        <v>24</v>
      </c>
      <c r="H29">
        <f t="shared" si="0"/>
        <v>16.333333333333332</v>
      </c>
      <c r="I29">
        <f t="shared" si="1"/>
        <v>0</v>
      </c>
      <c r="J29">
        <f t="shared" si="2"/>
        <v>0</v>
      </c>
      <c r="K29">
        <f t="shared" si="3"/>
        <v>17</v>
      </c>
    </row>
    <row r="30" spans="1:20" x14ac:dyDescent="0.2">
      <c r="A30">
        <v>94</v>
      </c>
      <c r="B30">
        <v>94</v>
      </c>
      <c r="C30">
        <v>94</v>
      </c>
      <c r="D30">
        <v>94</v>
      </c>
      <c r="E30">
        <v>94</v>
      </c>
      <c r="F30" t="s">
        <v>15</v>
      </c>
      <c r="G30">
        <v>17</v>
      </c>
      <c r="H30">
        <f t="shared" si="0"/>
        <v>15.666666666666666</v>
      </c>
      <c r="I30">
        <f t="shared" si="1"/>
        <v>0</v>
      </c>
      <c r="J30">
        <f t="shared" si="2"/>
        <v>0</v>
      </c>
      <c r="K30">
        <f t="shared" si="3"/>
        <v>17.666666666666668</v>
      </c>
    </row>
    <row r="31" spans="1:20" x14ac:dyDescent="0.2">
      <c r="A31">
        <v>67</v>
      </c>
      <c r="C31">
        <v>67</v>
      </c>
      <c r="D31">
        <v>59</v>
      </c>
      <c r="E31">
        <v>67</v>
      </c>
      <c r="F31" t="s">
        <v>15</v>
      </c>
      <c r="G31">
        <v>26</v>
      </c>
      <c r="H31">
        <f t="shared" si="0"/>
        <v>11.166666666666666</v>
      </c>
      <c r="I31">
        <f t="shared" si="1"/>
        <v>0</v>
      </c>
      <c r="J31">
        <f t="shared" si="2"/>
        <v>0</v>
      </c>
      <c r="K31">
        <f t="shared" si="3"/>
        <v>22.166666666666668</v>
      </c>
    </row>
    <row r="32" spans="1:20" x14ac:dyDescent="0.2">
      <c r="A32">
        <v>39</v>
      </c>
      <c r="B32">
        <v>39</v>
      </c>
      <c r="C32">
        <v>39</v>
      </c>
      <c r="D32">
        <v>39</v>
      </c>
      <c r="E32">
        <v>39</v>
      </c>
      <c r="F32" t="s">
        <v>15</v>
      </c>
      <c r="G32">
        <v>1</v>
      </c>
      <c r="H32">
        <f t="shared" si="0"/>
        <v>6.5</v>
      </c>
      <c r="I32">
        <f t="shared" si="1"/>
        <v>0</v>
      </c>
      <c r="J32">
        <f t="shared" si="2"/>
        <v>0</v>
      </c>
      <c r="K32">
        <f t="shared" si="3"/>
        <v>26.833333333333332</v>
      </c>
    </row>
    <row r="33" spans="1:11" x14ac:dyDescent="0.2">
      <c r="A33">
        <v>0</v>
      </c>
      <c r="B33">
        <v>0</v>
      </c>
      <c r="C33">
        <v>0</v>
      </c>
      <c r="D33">
        <v>0</v>
      </c>
      <c r="E33">
        <v>0</v>
      </c>
      <c r="F33" t="s">
        <v>15</v>
      </c>
      <c r="G33">
        <v>19</v>
      </c>
      <c r="H33">
        <f t="shared" si="0"/>
        <v>0</v>
      </c>
      <c r="I33">
        <f t="shared" si="1"/>
        <v>0</v>
      </c>
      <c r="J33">
        <f t="shared" si="2"/>
        <v>0</v>
      </c>
      <c r="K33">
        <f t="shared" si="3"/>
        <v>33.333333333333336</v>
      </c>
    </row>
    <row r="34" spans="1:11" x14ac:dyDescent="0.2">
      <c r="A34">
        <v>129</v>
      </c>
      <c r="C34">
        <v>129</v>
      </c>
      <c r="D34">
        <v>148</v>
      </c>
      <c r="E34">
        <v>148</v>
      </c>
      <c r="F34" t="s">
        <v>15</v>
      </c>
      <c r="G34">
        <v>28</v>
      </c>
      <c r="H34">
        <f t="shared" ref="H34:H56" si="4">A34*10/60</f>
        <v>21.5</v>
      </c>
      <c r="I34">
        <f t="shared" ref="I34:I56" si="5">(C34-A34)*10/60</f>
        <v>0</v>
      </c>
      <c r="J34">
        <f t="shared" ref="J34:J56" si="6">(E34-C34)*10/60</f>
        <v>3.1666666666666665</v>
      </c>
      <c r="K34">
        <f t="shared" ref="K34:K56" si="7">(200-E34)*10/60</f>
        <v>8.6666666666666661</v>
      </c>
    </row>
    <row r="35" spans="1:11" x14ac:dyDescent="0.2">
      <c r="A35">
        <v>105</v>
      </c>
      <c r="C35">
        <v>105</v>
      </c>
      <c r="D35">
        <v>106</v>
      </c>
      <c r="E35">
        <v>133</v>
      </c>
      <c r="F35" t="s">
        <v>15</v>
      </c>
      <c r="G35">
        <v>12</v>
      </c>
      <c r="H35">
        <f t="shared" si="4"/>
        <v>17.5</v>
      </c>
      <c r="I35">
        <f t="shared" si="5"/>
        <v>0</v>
      </c>
      <c r="J35">
        <f t="shared" si="6"/>
        <v>4.666666666666667</v>
      </c>
      <c r="K35">
        <f t="shared" si="7"/>
        <v>11.166666666666666</v>
      </c>
    </row>
    <row r="36" spans="1:11" x14ac:dyDescent="0.2">
      <c r="A36">
        <v>75</v>
      </c>
      <c r="C36">
        <v>75</v>
      </c>
      <c r="D36">
        <v>79</v>
      </c>
      <c r="E36">
        <v>119</v>
      </c>
      <c r="F36" t="s">
        <v>15</v>
      </c>
      <c r="G36">
        <v>13</v>
      </c>
      <c r="H36">
        <f t="shared" si="4"/>
        <v>12.5</v>
      </c>
      <c r="I36">
        <f t="shared" si="5"/>
        <v>0</v>
      </c>
      <c r="J36">
        <f t="shared" si="6"/>
        <v>7.333333333333333</v>
      </c>
      <c r="K36">
        <f t="shared" si="7"/>
        <v>13.5</v>
      </c>
    </row>
    <row r="37" spans="1:11" x14ac:dyDescent="0.2">
      <c r="A37">
        <v>28</v>
      </c>
      <c r="C37">
        <v>28</v>
      </c>
      <c r="D37">
        <v>40</v>
      </c>
      <c r="E37">
        <v>104</v>
      </c>
      <c r="F37" t="s">
        <v>15</v>
      </c>
      <c r="G37">
        <v>11</v>
      </c>
      <c r="H37">
        <f t="shared" si="4"/>
        <v>4.666666666666667</v>
      </c>
      <c r="I37">
        <f t="shared" si="5"/>
        <v>0</v>
      </c>
      <c r="J37">
        <f t="shared" si="6"/>
        <v>12.666666666666666</v>
      </c>
      <c r="K37">
        <f t="shared" si="7"/>
        <v>16</v>
      </c>
    </row>
    <row r="38" spans="1:11" x14ac:dyDescent="0.2">
      <c r="A38">
        <v>32</v>
      </c>
      <c r="C38">
        <v>32</v>
      </c>
      <c r="D38">
        <v>44</v>
      </c>
      <c r="E38">
        <v>131</v>
      </c>
      <c r="F38" t="s">
        <v>15</v>
      </c>
      <c r="G38">
        <v>18</v>
      </c>
      <c r="H38">
        <f t="shared" si="4"/>
        <v>5.333333333333333</v>
      </c>
      <c r="I38">
        <f t="shared" si="5"/>
        <v>0</v>
      </c>
      <c r="J38">
        <f t="shared" si="6"/>
        <v>16.5</v>
      </c>
      <c r="K38">
        <f t="shared" si="7"/>
        <v>11.5</v>
      </c>
    </row>
    <row r="39" spans="1:11" x14ac:dyDescent="0.2">
      <c r="A39">
        <v>28</v>
      </c>
      <c r="C39">
        <v>28</v>
      </c>
      <c r="D39">
        <v>155</v>
      </c>
      <c r="E39">
        <v>155</v>
      </c>
      <c r="F39" t="s">
        <v>15</v>
      </c>
      <c r="G39">
        <v>16</v>
      </c>
      <c r="H39">
        <f t="shared" si="4"/>
        <v>4.666666666666667</v>
      </c>
      <c r="I39">
        <f t="shared" si="5"/>
        <v>0</v>
      </c>
      <c r="J39">
        <f t="shared" si="6"/>
        <v>21.166666666666668</v>
      </c>
      <c r="K39">
        <f t="shared" si="7"/>
        <v>7.5</v>
      </c>
    </row>
    <row r="40" spans="1:11" x14ac:dyDescent="0.2">
      <c r="A40">
        <v>60</v>
      </c>
      <c r="C40">
        <v>62</v>
      </c>
      <c r="D40">
        <v>72</v>
      </c>
      <c r="E40">
        <v>100</v>
      </c>
      <c r="F40" t="s">
        <v>15</v>
      </c>
      <c r="G40">
        <v>25</v>
      </c>
      <c r="H40">
        <f t="shared" si="4"/>
        <v>10</v>
      </c>
      <c r="I40">
        <f t="shared" si="5"/>
        <v>0.33333333333333331</v>
      </c>
      <c r="J40">
        <f t="shared" si="6"/>
        <v>6.333333333333333</v>
      </c>
      <c r="K40">
        <f t="shared" si="7"/>
        <v>16.666666666666668</v>
      </c>
    </row>
    <row r="41" spans="1:11" x14ac:dyDescent="0.2">
      <c r="A41">
        <v>50</v>
      </c>
      <c r="C41">
        <v>54</v>
      </c>
      <c r="D41">
        <v>90</v>
      </c>
      <c r="E41">
        <v>105</v>
      </c>
      <c r="F41" t="s">
        <v>15</v>
      </c>
      <c r="G41">
        <v>21</v>
      </c>
      <c r="H41">
        <f t="shared" si="4"/>
        <v>8.3333333333333339</v>
      </c>
      <c r="I41">
        <f t="shared" si="5"/>
        <v>0.66666666666666663</v>
      </c>
      <c r="J41">
        <f t="shared" si="6"/>
        <v>8.5</v>
      </c>
      <c r="K41">
        <f t="shared" si="7"/>
        <v>15.833333333333334</v>
      </c>
    </row>
    <row r="42" spans="1:11" x14ac:dyDescent="0.2">
      <c r="A42">
        <v>135</v>
      </c>
      <c r="B42">
        <v>141</v>
      </c>
      <c r="C42">
        <v>141</v>
      </c>
      <c r="D42">
        <v>141</v>
      </c>
      <c r="E42">
        <v>141</v>
      </c>
      <c r="F42" t="s">
        <v>15</v>
      </c>
      <c r="G42">
        <v>20</v>
      </c>
      <c r="H42">
        <f t="shared" si="4"/>
        <v>22.5</v>
      </c>
      <c r="I42">
        <f t="shared" si="5"/>
        <v>1</v>
      </c>
      <c r="J42">
        <f t="shared" si="6"/>
        <v>0</v>
      </c>
      <c r="K42">
        <f t="shared" si="7"/>
        <v>9.8333333333333339</v>
      </c>
    </row>
    <row r="43" spans="1:11" x14ac:dyDescent="0.2">
      <c r="A43">
        <v>63</v>
      </c>
      <c r="C43">
        <v>73</v>
      </c>
      <c r="D43">
        <v>94</v>
      </c>
      <c r="E43">
        <v>120</v>
      </c>
      <c r="F43" t="s">
        <v>15</v>
      </c>
      <c r="G43">
        <v>14</v>
      </c>
      <c r="H43">
        <f t="shared" si="4"/>
        <v>10.5</v>
      </c>
      <c r="I43">
        <f t="shared" si="5"/>
        <v>1.6666666666666667</v>
      </c>
      <c r="J43">
        <f t="shared" si="6"/>
        <v>7.833333333333333</v>
      </c>
      <c r="K43">
        <f t="shared" si="7"/>
        <v>13.333333333333334</v>
      </c>
    </row>
    <row r="44" spans="1:11" x14ac:dyDescent="0.2">
      <c r="A44">
        <v>11</v>
      </c>
      <c r="B44">
        <v>17</v>
      </c>
      <c r="C44">
        <v>22</v>
      </c>
      <c r="D44">
        <v>48</v>
      </c>
      <c r="E44">
        <v>103</v>
      </c>
      <c r="F44" t="s">
        <v>15</v>
      </c>
      <c r="G44">
        <v>5</v>
      </c>
      <c r="H44">
        <f t="shared" si="4"/>
        <v>1.8333333333333333</v>
      </c>
      <c r="I44">
        <f t="shared" si="5"/>
        <v>1.8333333333333333</v>
      </c>
      <c r="J44">
        <f t="shared" si="6"/>
        <v>13.5</v>
      </c>
      <c r="K44">
        <f t="shared" si="7"/>
        <v>16.166666666666668</v>
      </c>
    </row>
    <row r="45" spans="1:11" x14ac:dyDescent="0.2">
      <c r="A45">
        <v>62</v>
      </c>
      <c r="C45">
        <v>77</v>
      </c>
      <c r="E45">
        <v>77</v>
      </c>
      <c r="F45" t="s">
        <v>15</v>
      </c>
      <c r="G45">
        <v>27</v>
      </c>
      <c r="H45">
        <f t="shared" si="4"/>
        <v>10.333333333333334</v>
      </c>
      <c r="I45">
        <f t="shared" si="5"/>
        <v>2.5</v>
      </c>
      <c r="J45">
        <f t="shared" si="6"/>
        <v>0</v>
      </c>
      <c r="K45">
        <f t="shared" si="7"/>
        <v>20.5</v>
      </c>
    </row>
    <row r="46" spans="1:11" x14ac:dyDescent="0.2">
      <c r="A46">
        <v>26</v>
      </c>
      <c r="C46">
        <v>41</v>
      </c>
      <c r="D46">
        <v>66</v>
      </c>
      <c r="E46">
        <v>119</v>
      </c>
      <c r="F46" t="s">
        <v>15</v>
      </c>
      <c r="G46">
        <v>6</v>
      </c>
      <c r="H46">
        <f t="shared" si="4"/>
        <v>4.333333333333333</v>
      </c>
      <c r="I46">
        <f t="shared" si="5"/>
        <v>2.5</v>
      </c>
      <c r="J46">
        <f t="shared" si="6"/>
        <v>13</v>
      </c>
      <c r="K46">
        <f t="shared" si="7"/>
        <v>13.5</v>
      </c>
    </row>
    <row r="47" spans="1:11" x14ac:dyDescent="0.2">
      <c r="A47">
        <v>27</v>
      </c>
      <c r="C47">
        <v>43</v>
      </c>
      <c r="D47">
        <v>49</v>
      </c>
      <c r="E47">
        <v>103</v>
      </c>
      <c r="F47" t="s">
        <v>15</v>
      </c>
      <c r="G47">
        <v>23</v>
      </c>
      <c r="H47">
        <f t="shared" si="4"/>
        <v>4.5</v>
      </c>
      <c r="I47">
        <f t="shared" si="5"/>
        <v>2.6666666666666665</v>
      </c>
      <c r="J47">
        <f t="shared" si="6"/>
        <v>10</v>
      </c>
      <c r="K47">
        <f t="shared" si="7"/>
        <v>16.166666666666668</v>
      </c>
    </row>
    <row r="48" spans="1:11" x14ac:dyDescent="0.2">
      <c r="A48">
        <v>31</v>
      </c>
      <c r="C48">
        <v>61</v>
      </c>
      <c r="D48">
        <v>67</v>
      </c>
      <c r="E48">
        <v>100</v>
      </c>
      <c r="F48" t="s">
        <v>15</v>
      </c>
      <c r="G48">
        <v>9</v>
      </c>
      <c r="H48">
        <f t="shared" si="4"/>
        <v>5.166666666666667</v>
      </c>
      <c r="I48">
        <f t="shared" si="5"/>
        <v>5</v>
      </c>
      <c r="J48">
        <f t="shared" si="6"/>
        <v>6.5</v>
      </c>
      <c r="K48">
        <f t="shared" si="7"/>
        <v>16.666666666666668</v>
      </c>
    </row>
    <row r="49" spans="1:11" x14ac:dyDescent="0.2">
      <c r="A49">
        <v>1</v>
      </c>
      <c r="C49">
        <v>35</v>
      </c>
      <c r="D49">
        <v>71</v>
      </c>
      <c r="E49">
        <v>104</v>
      </c>
      <c r="F49" t="s">
        <v>15</v>
      </c>
      <c r="G49">
        <v>10</v>
      </c>
      <c r="H49">
        <f t="shared" si="4"/>
        <v>0.16666666666666666</v>
      </c>
      <c r="I49">
        <f t="shared" si="5"/>
        <v>5.666666666666667</v>
      </c>
      <c r="J49">
        <f t="shared" si="6"/>
        <v>11.5</v>
      </c>
      <c r="K49">
        <f t="shared" si="7"/>
        <v>16</v>
      </c>
    </row>
    <row r="50" spans="1:11" x14ac:dyDescent="0.2">
      <c r="A50">
        <v>27</v>
      </c>
      <c r="C50">
        <v>62</v>
      </c>
      <c r="D50">
        <v>96</v>
      </c>
      <c r="E50">
        <v>141</v>
      </c>
      <c r="F50" t="s">
        <v>15</v>
      </c>
      <c r="G50">
        <v>15</v>
      </c>
      <c r="H50">
        <f t="shared" si="4"/>
        <v>4.5</v>
      </c>
      <c r="I50">
        <f t="shared" si="5"/>
        <v>5.833333333333333</v>
      </c>
      <c r="J50">
        <f t="shared" si="6"/>
        <v>13.166666666666666</v>
      </c>
      <c r="K50">
        <f t="shared" si="7"/>
        <v>9.8333333333333339</v>
      </c>
    </row>
    <row r="51" spans="1:11" x14ac:dyDescent="0.2">
      <c r="A51">
        <v>37</v>
      </c>
      <c r="C51">
        <v>74</v>
      </c>
      <c r="D51">
        <v>92</v>
      </c>
      <c r="E51">
        <v>109</v>
      </c>
      <c r="F51" t="s">
        <v>15</v>
      </c>
      <c r="G51">
        <v>8</v>
      </c>
      <c r="H51">
        <f t="shared" si="4"/>
        <v>6.166666666666667</v>
      </c>
      <c r="I51">
        <f t="shared" si="5"/>
        <v>6.166666666666667</v>
      </c>
      <c r="J51">
        <f t="shared" si="6"/>
        <v>5.833333333333333</v>
      </c>
      <c r="K51">
        <f t="shared" si="7"/>
        <v>15.166666666666666</v>
      </c>
    </row>
    <row r="52" spans="1:11" x14ac:dyDescent="0.2">
      <c r="A52">
        <v>2</v>
      </c>
      <c r="C52">
        <v>40</v>
      </c>
      <c r="D52">
        <v>49</v>
      </c>
      <c r="E52">
        <v>116</v>
      </c>
      <c r="F52" t="s">
        <v>15</v>
      </c>
      <c r="G52">
        <v>3</v>
      </c>
      <c r="H52">
        <f t="shared" si="4"/>
        <v>0.33333333333333331</v>
      </c>
      <c r="I52">
        <f t="shared" si="5"/>
        <v>6.333333333333333</v>
      </c>
      <c r="J52">
        <f t="shared" si="6"/>
        <v>12.666666666666666</v>
      </c>
      <c r="K52">
        <f t="shared" si="7"/>
        <v>14</v>
      </c>
    </row>
    <row r="53" spans="1:11" x14ac:dyDescent="0.2">
      <c r="A53">
        <v>25</v>
      </c>
      <c r="C53">
        <v>69</v>
      </c>
      <c r="D53">
        <v>84</v>
      </c>
      <c r="E53">
        <v>112</v>
      </c>
      <c r="F53" t="s">
        <v>15</v>
      </c>
      <c r="G53">
        <v>2</v>
      </c>
      <c r="H53">
        <f t="shared" si="4"/>
        <v>4.166666666666667</v>
      </c>
      <c r="I53">
        <f t="shared" si="5"/>
        <v>7.333333333333333</v>
      </c>
      <c r="J53">
        <f t="shared" si="6"/>
        <v>7.166666666666667</v>
      </c>
      <c r="K53">
        <f t="shared" si="7"/>
        <v>14.666666666666666</v>
      </c>
    </row>
    <row r="54" spans="1:11" x14ac:dyDescent="0.2">
      <c r="A54">
        <v>7</v>
      </c>
      <c r="C54">
        <v>62</v>
      </c>
      <c r="D54">
        <v>85</v>
      </c>
      <c r="E54">
        <v>104</v>
      </c>
      <c r="F54" t="s">
        <v>15</v>
      </c>
      <c r="G54">
        <v>22</v>
      </c>
      <c r="H54">
        <f t="shared" si="4"/>
        <v>1.1666666666666667</v>
      </c>
      <c r="I54">
        <f t="shared" si="5"/>
        <v>9.1666666666666661</v>
      </c>
      <c r="J54">
        <f t="shared" si="6"/>
        <v>7</v>
      </c>
      <c r="K54">
        <f t="shared" si="7"/>
        <v>16</v>
      </c>
    </row>
    <row r="55" spans="1:11" x14ac:dyDescent="0.2">
      <c r="A55">
        <v>1</v>
      </c>
      <c r="C55">
        <v>59</v>
      </c>
      <c r="D55">
        <v>59</v>
      </c>
      <c r="E55">
        <v>109</v>
      </c>
      <c r="F55" t="s">
        <v>15</v>
      </c>
      <c r="G55">
        <v>4</v>
      </c>
      <c r="H55">
        <f t="shared" si="4"/>
        <v>0.16666666666666666</v>
      </c>
      <c r="I55">
        <f t="shared" si="5"/>
        <v>9.6666666666666661</v>
      </c>
      <c r="J55">
        <f t="shared" si="6"/>
        <v>8.3333333333333339</v>
      </c>
      <c r="K55">
        <f t="shared" si="7"/>
        <v>15.166666666666666</v>
      </c>
    </row>
    <row r="56" spans="1:11" x14ac:dyDescent="0.2">
      <c r="A56">
        <v>28</v>
      </c>
      <c r="C56">
        <v>107</v>
      </c>
      <c r="D56">
        <v>112</v>
      </c>
      <c r="E56">
        <v>147</v>
      </c>
      <c r="F56" t="s">
        <v>15</v>
      </c>
      <c r="G56">
        <v>7</v>
      </c>
      <c r="H56">
        <f t="shared" si="4"/>
        <v>4.666666666666667</v>
      </c>
      <c r="I56">
        <f t="shared" si="5"/>
        <v>13.166666666666666</v>
      </c>
      <c r="J56">
        <f t="shared" si="6"/>
        <v>6.666666666666667</v>
      </c>
      <c r="K56">
        <f t="shared" si="7"/>
        <v>8.8333333333333339</v>
      </c>
    </row>
  </sheetData>
  <sortState ref="A2:K57">
    <sortCondition ref="F2:F57"/>
    <sortCondition ref="I2:I57"/>
    <sortCondition ref="J2:J57"/>
    <sortCondition ref="K2:K57"/>
  </sortState>
  <mergeCells count="6">
    <mergeCell ref="P12:P13"/>
    <mergeCell ref="N5:P5"/>
    <mergeCell ref="N8:P8"/>
    <mergeCell ref="N11:P11"/>
    <mergeCell ref="P6:P7"/>
    <mergeCell ref="P9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9534-4E4B-CB45-86D8-20B6B1D60991}">
  <dimension ref="A1:Q37"/>
  <sheetViews>
    <sheetView topLeftCell="G1" workbookViewId="0">
      <selection activeCell="M16" sqref="M16"/>
    </sheetView>
  </sheetViews>
  <sheetFormatPr baseColWidth="10" defaultRowHeight="16" x14ac:dyDescent="0.2"/>
  <cols>
    <col min="5" max="5" width="14.5" customWidth="1"/>
    <col min="6" max="6" width="17.83203125" customWidth="1"/>
    <col min="7" max="7" width="15.1640625" customWidth="1"/>
  </cols>
  <sheetData>
    <row r="1" spans="1:17" x14ac:dyDescent="0.2">
      <c r="A1" s="1" t="s">
        <v>3</v>
      </c>
      <c r="B1" s="1" t="s">
        <v>4</v>
      </c>
      <c r="C1" s="1" t="s">
        <v>3</v>
      </c>
      <c r="D1" s="1" t="s">
        <v>5</v>
      </c>
      <c r="E1" s="1" t="s">
        <v>6</v>
      </c>
      <c r="F1" s="1" t="s">
        <v>7</v>
      </c>
      <c r="G1" s="1" t="s">
        <v>8</v>
      </c>
      <c r="N1" s="1" t="s">
        <v>6</v>
      </c>
      <c r="O1" s="1" t="s">
        <v>7</v>
      </c>
      <c r="P1" s="1" t="s">
        <v>8</v>
      </c>
      <c r="Q1" s="1"/>
    </row>
    <row r="2" spans="1:17" x14ac:dyDescent="0.2">
      <c r="A2">
        <v>16</v>
      </c>
      <c r="B2">
        <v>53</v>
      </c>
      <c r="C2">
        <v>55</v>
      </c>
      <c r="D2">
        <v>59</v>
      </c>
      <c r="E2">
        <f>A2</f>
        <v>16</v>
      </c>
      <c r="F2">
        <f>C2-A2</f>
        <v>39</v>
      </c>
      <c r="G2">
        <f>D2-C2</f>
        <v>4</v>
      </c>
      <c r="H2">
        <f>200-G2</f>
        <v>196</v>
      </c>
      <c r="I2">
        <f>E2/D2*100</f>
        <v>27.118644067796609</v>
      </c>
      <c r="J2">
        <f>F2/($F2+$G2)*100</f>
        <v>90.697674418604649</v>
      </c>
      <c r="K2">
        <f>G2/($F2+$G2)*100</f>
        <v>9.3023255813953494</v>
      </c>
      <c r="M2" t="s">
        <v>9</v>
      </c>
      <c r="N2">
        <f>AVERAGE(I2:I18)</f>
        <v>31.481144116255685</v>
      </c>
      <c r="O2">
        <f>AVERAGE(J2:J18)</f>
        <v>69.390705168752646</v>
      </c>
      <c r="P2">
        <f>AVERAGE(K2:K18)</f>
        <v>30.609294831247354</v>
      </c>
    </row>
    <row r="3" spans="1:17" x14ac:dyDescent="0.2">
      <c r="A3">
        <v>59</v>
      </c>
      <c r="B3">
        <v>76</v>
      </c>
      <c r="C3">
        <v>82</v>
      </c>
      <c r="D3">
        <v>88</v>
      </c>
      <c r="E3">
        <f t="shared" ref="E3:E18" si="0">A3</f>
        <v>59</v>
      </c>
      <c r="F3">
        <f t="shared" ref="F3:F18" si="1">C3-A3</f>
        <v>23</v>
      </c>
      <c r="G3">
        <f t="shared" ref="G3:G18" si="2">D3-C3</f>
        <v>6</v>
      </c>
      <c r="H3">
        <f t="shared" ref="H3:H37" si="3">200-G3</f>
        <v>194</v>
      </c>
      <c r="I3">
        <f t="shared" ref="I3:I18" si="4">E3/D3*100</f>
        <v>67.045454545454547</v>
      </c>
      <c r="J3">
        <f t="shared" ref="J3:J18" si="5">F3/($F3+$G3)*100</f>
        <v>79.310344827586206</v>
      </c>
      <c r="K3">
        <f t="shared" ref="K3:K18" si="6">G3/($F3+$G3)*100</f>
        <v>20.689655172413794</v>
      </c>
      <c r="M3" t="s">
        <v>10</v>
      </c>
      <c r="N3">
        <f>AVERAGE(I21:I37)</f>
        <v>45.264798348374988</v>
      </c>
      <c r="O3">
        <f>AVERAGE(J21:J37)</f>
        <v>77.83446681271846</v>
      </c>
      <c r="P3">
        <f>AVERAGE(K21:K37)</f>
        <v>22.165533187281547</v>
      </c>
    </row>
    <row r="4" spans="1:17" x14ac:dyDescent="0.2">
      <c r="A4">
        <v>12</v>
      </c>
      <c r="B4">
        <v>36</v>
      </c>
      <c r="C4">
        <v>43</v>
      </c>
      <c r="D4">
        <v>53</v>
      </c>
      <c r="E4">
        <f t="shared" si="0"/>
        <v>12</v>
      </c>
      <c r="F4">
        <f t="shared" si="1"/>
        <v>31</v>
      </c>
      <c r="G4">
        <f t="shared" si="2"/>
        <v>10</v>
      </c>
      <c r="H4">
        <f t="shared" si="3"/>
        <v>190</v>
      </c>
      <c r="I4">
        <f>E4/D4*100</f>
        <v>22.641509433962266</v>
      </c>
      <c r="J4">
        <f t="shared" si="5"/>
        <v>75.609756097560975</v>
      </c>
      <c r="K4">
        <f t="shared" si="6"/>
        <v>24.390243902439025</v>
      </c>
      <c r="M4" t="s">
        <v>11</v>
      </c>
      <c r="N4">
        <f>STDEV(I2:I18)/SQRT(20)</f>
        <v>3.9569609378869774</v>
      </c>
      <c r="O4">
        <f>STDEV(J2:J18)/SQRT(20)</f>
        <v>4.5611474278900301</v>
      </c>
      <c r="P4">
        <f>STDEV(K2:K18)/SQRT(20)</f>
        <v>4.5611474278900284</v>
      </c>
    </row>
    <row r="5" spans="1:17" x14ac:dyDescent="0.2">
      <c r="A5">
        <v>19</v>
      </c>
      <c r="B5">
        <v>51</v>
      </c>
      <c r="C5">
        <v>53</v>
      </c>
      <c r="D5">
        <v>58</v>
      </c>
      <c r="E5">
        <f t="shared" si="0"/>
        <v>19</v>
      </c>
      <c r="F5">
        <f t="shared" si="1"/>
        <v>34</v>
      </c>
      <c r="G5">
        <f t="shared" si="2"/>
        <v>5</v>
      </c>
      <c r="H5">
        <f t="shared" si="3"/>
        <v>195</v>
      </c>
      <c r="I5">
        <f t="shared" si="4"/>
        <v>32.758620689655174</v>
      </c>
      <c r="J5">
        <f t="shared" si="5"/>
        <v>87.179487179487182</v>
      </c>
      <c r="K5">
        <f t="shared" si="6"/>
        <v>12.820512820512819</v>
      </c>
      <c r="M5" t="s">
        <v>12</v>
      </c>
      <c r="N5">
        <f>STDEV(I21:I37)</f>
        <v>20.197766936791709</v>
      </c>
      <c r="O5">
        <f>STDEV(J21:J37)/SQRT(20)</f>
        <v>4.7283956628781514</v>
      </c>
      <c r="P5">
        <f>STDEV(K21:K37)/SQRT(20)</f>
        <v>4.7283956628781505</v>
      </c>
    </row>
    <row r="6" spans="1:17" x14ac:dyDescent="0.2">
      <c r="A6">
        <v>12</v>
      </c>
      <c r="B6">
        <v>44</v>
      </c>
      <c r="C6">
        <v>50</v>
      </c>
      <c r="D6">
        <v>59</v>
      </c>
      <c r="E6">
        <f t="shared" si="0"/>
        <v>12</v>
      </c>
      <c r="F6">
        <f t="shared" si="1"/>
        <v>38</v>
      </c>
      <c r="G6">
        <f t="shared" si="2"/>
        <v>9</v>
      </c>
      <c r="H6">
        <f t="shared" si="3"/>
        <v>191</v>
      </c>
      <c r="I6">
        <f t="shared" si="4"/>
        <v>20.33898305084746</v>
      </c>
      <c r="J6">
        <f t="shared" si="5"/>
        <v>80.851063829787222</v>
      </c>
      <c r="K6">
        <f t="shared" si="6"/>
        <v>19.148936170212767</v>
      </c>
    </row>
    <row r="7" spans="1:17" x14ac:dyDescent="0.2">
      <c r="A7">
        <v>15</v>
      </c>
      <c r="B7">
        <v>40</v>
      </c>
      <c r="C7">
        <v>46</v>
      </c>
      <c r="D7">
        <v>49</v>
      </c>
      <c r="E7">
        <f t="shared" si="0"/>
        <v>15</v>
      </c>
      <c r="F7">
        <f t="shared" si="1"/>
        <v>31</v>
      </c>
      <c r="G7">
        <f t="shared" si="2"/>
        <v>3</v>
      </c>
      <c r="H7">
        <f t="shared" si="3"/>
        <v>197</v>
      </c>
      <c r="I7">
        <f t="shared" si="4"/>
        <v>30.612244897959183</v>
      </c>
      <c r="J7">
        <f t="shared" si="5"/>
        <v>91.17647058823529</v>
      </c>
      <c r="K7">
        <f t="shared" si="6"/>
        <v>8.8235294117647065</v>
      </c>
    </row>
    <row r="8" spans="1:17" x14ac:dyDescent="0.2">
      <c r="A8">
        <v>14</v>
      </c>
      <c r="B8">
        <v>38</v>
      </c>
      <c r="C8">
        <v>41</v>
      </c>
      <c r="D8">
        <v>56</v>
      </c>
      <c r="E8">
        <f t="shared" si="0"/>
        <v>14</v>
      </c>
      <c r="F8">
        <f t="shared" si="1"/>
        <v>27</v>
      </c>
      <c r="G8">
        <f t="shared" si="2"/>
        <v>15</v>
      </c>
      <c r="H8">
        <f t="shared" si="3"/>
        <v>185</v>
      </c>
      <c r="I8">
        <f t="shared" si="4"/>
        <v>25</v>
      </c>
      <c r="J8">
        <f t="shared" si="5"/>
        <v>64.285714285714292</v>
      </c>
      <c r="K8">
        <f t="shared" si="6"/>
        <v>35.714285714285715</v>
      </c>
    </row>
    <row r="9" spans="1:17" x14ac:dyDescent="0.2">
      <c r="A9">
        <v>30</v>
      </c>
      <c r="B9">
        <v>47</v>
      </c>
      <c r="C9">
        <v>47</v>
      </c>
      <c r="D9">
        <v>51</v>
      </c>
      <c r="E9">
        <f t="shared" si="0"/>
        <v>30</v>
      </c>
      <c r="F9">
        <f t="shared" si="1"/>
        <v>17</v>
      </c>
      <c r="G9">
        <f t="shared" si="2"/>
        <v>4</v>
      </c>
      <c r="H9">
        <f t="shared" si="3"/>
        <v>196</v>
      </c>
      <c r="I9">
        <f t="shared" si="4"/>
        <v>58.82352941176471</v>
      </c>
      <c r="J9">
        <f t="shared" si="5"/>
        <v>80.952380952380949</v>
      </c>
      <c r="K9">
        <f t="shared" si="6"/>
        <v>19.047619047619047</v>
      </c>
    </row>
    <row r="10" spans="1:17" x14ac:dyDescent="0.2">
      <c r="A10">
        <v>14</v>
      </c>
      <c r="B10">
        <v>37</v>
      </c>
      <c r="C10">
        <v>46</v>
      </c>
      <c r="D10">
        <v>59</v>
      </c>
      <c r="E10">
        <f t="shared" si="0"/>
        <v>14</v>
      </c>
      <c r="F10">
        <f t="shared" si="1"/>
        <v>32</v>
      </c>
      <c r="G10">
        <f t="shared" si="2"/>
        <v>13</v>
      </c>
      <c r="H10">
        <f t="shared" si="3"/>
        <v>187</v>
      </c>
      <c r="I10">
        <f t="shared" si="4"/>
        <v>23.728813559322035</v>
      </c>
      <c r="J10">
        <f t="shared" si="5"/>
        <v>71.111111111111114</v>
      </c>
      <c r="K10">
        <f t="shared" si="6"/>
        <v>28.888888888888886</v>
      </c>
    </row>
    <row r="11" spans="1:17" x14ac:dyDescent="0.2">
      <c r="A11">
        <v>23</v>
      </c>
      <c r="B11">
        <v>40</v>
      </c>
      <c r="C11">
        <v>43</v>
      </c>
      <c r="D11">
        <v>52</v>
      </c>
      <c r="E11">
        <f t="shared" si="0"/>
        <v>23</v>
      </c>
      <c r="F11">
        <f t="shared" si="1"/>
        <v>20</v>
      </c>
      <c r="G11">
        <f t="shared" si="2"/>
        <v>9</v>
      </c>
      <c r="H11">
        <f t="shared" si="3"/>
        <v>191</v>
      </c>
      <c r="I11">
        <f t="shared" si="4"/>
        <v>44.230769230769226</v>
      </c>
      <c r="J11">
        <f t="shared" si="5"/>
        <v>68.965517241379317</v>
      </c>
      <c r="K11">
        <f t="shared" si="6"/>
        <v>31.03448275862069</v>
      </c>
    </row>
    <row r="12" spans="1:17" x14ac:dyDescent="0.2">
      <c r="A12">
        <v>17</v>
      </c>
      <c r="B12">
        <v>21</v>
      </c>
      <c r="C12">
        <v>21</v>
      </c>
      <c r="D12">
        <v>43</v>
      </c>
      <c r="E12">
        <f t="shared" si="0"/>
        <v>17</v>
      </c>
      <c r="F12">
        <f t="shared" si="1"/>
        <v>4</v>
      </c>
      <c r="G12">
        <f t="shared" si="2"/>
        <v>22</v>
      </c>
      <c r="H12">
        <f t="shared" si="3"/>
        <v>178</v>
      </c>
      <c r="I12">
        <f t="shared" si="4"/>
        <v>39.534883720930232</v>
      </c>
      <c r="J12">
        <f t="shared" si="5"/>
        <v>15.384615384615385</v>
      </c>
      <c r="K12">
        <f t="shared" si="6"/>
        <v>84.615384615384613</v>
      </c>
    </row>
    <row r="13" spans="1:17" x14ac:dyDescent="0.2">
      <c r="A13">
        <v>4</v>
      </c>
      <c r="B13">
        <v>52</v>
      </c>
      <c r="C13">
        <v>52</v>
      </c>
      <c r="D13">
        <v>86</v>
      </c>
      <c r="E13">
        <f t="shared" si="0"/>
        <v>4</v>
      </c>
      <c r="F13">
        <f t="shared" si="1"/>
        <v>48</v>
      </c>
      <c r="G13">
        <f t="shared" si="2"/>
        <v>34</v>
      </c>
      <c r="H13">
        <f t="shared" si="3"/>
        <v>166</v>
      </c>
      <c r="I13">
        <f t="shared" si="4"/>
        <v>4.6511627906976747</v>
      </c>
      <c r="J13">
        <f t="shared" si="5"/>
        <v>58.536585365853654</v>
      </c>
      <c r="K13">
        <f t="shared" si="6"/>
        <v>41.463414634146339</v>
      </c>
    </row>
    <row r="14" spans="1:17" x14ac:dyDescent="0.2">
      <c r="A14">
        <v>22</v>
      </c>
      <c r="B14">
        <v>27</v>
      </c>
      <c r="C14">
        <v>27</v>
      </c>
      <c r="D14">
        <v>35</v>
      </c>
      <c r="E14">
        <f t="shared" si="0"/>
        <v>22</v>
      </c>
      <c r="F14">
        <f t="shared" si="1"/>
        <v>5</v>
      </c>
      <c r="G14">
        <f t="shared" si="2"/>
        <v>8</v>
      </c>
      <c r="H14">
        <f t="shared" si="3"/>
        <v>192</v>
      </c>
      <c r="I14">
        <f t="shared" si="4"/>
        <v>62.857142857142854</v>
      </c>
      <c r="J14">
        <f t="shared" si="5"/>
        <v>38.461538461538467</v>
      </c>
      <c r="K14">
        <f t="shared" si="6"/>
        <v>61.53846153846154</v>
      </c>
    </row>
    <row r="15" spans="1:17" x14ac:dyDescent="0.2">
      <c r="A15">
        <v>29</v>
      </c>
      <c r="B15">
        <v>52</v>
      </c>
      <c r="C15">
        <v>151</v>
      </c>
      <c r="D15">
        <v>187</v>
      </c>
      <c r="E15">
        <f t="shared" si="0"/>
        <v>29</v>
      </c>
      <c r="F15">
        <f t="shared" si="1"/>
        <v>122</v>
      </c>
      <c r="G15">
        <f t="shared" si="2"/>
        <v>36</v>
      </c>
      <c r="H15">
        <f t="shared" si="3"/>
        <v>164</v>
      </c>
      <c r="I15">
        <f t="shared" si="4"/>
        <v>15.508021390374333</v>
      </c>
      <c r="J15">
        <f t="shared" si="5"/>
        <v>77.215189873417728</v>
      </c>
      <c r="K15">
        <f t="shared" si="6"/>
        <v>22.784810126582279</v>
      </c>
    </row>
    <row r="16" spans="1:17" x14ac:dyDescent="0.2">
      <c r="A16">
        <v>13</v>
      </c>
      <c r="B16">
        <v>55</v>
      </c>
      <c r="C16">
        <v>57</v>
      </c>
      <c r="D16">
        <v>65</v>
      </c>
      <c r="E16">
        <f t="shared" si="0"/>
        <v>13</v>
      </c>
      <c r="F16">
        <f t="shared" si="1"/>
        <v>44</v>
      </c>
      <c r="G16">
        <f t="shared" si="2"/>
        <v>8</v>
      </c>
      <c r="H16">
        <f t="shared" si="3"/>
        <v>192</v>
      </c>
      <c r="I16">
        <f t="shared" si="4"/>
        <v>20</v>
      </c>
      <c r="J16">
        <f t="shared" si="5"/>
        <v>84.615384615384613</v>
      </c>
      <c r="K16">
        <f t="shared" si="6"/>
        <v>15.384615384615385</v>
      </c>
    </row>
    <row r="17" spans="1:11" x14ac:dyDescent="0.2">
      <c r="A17">
        <v>19</v>
      </c>
      <c r="B17">
        <v>41</v>
      </c>
      <c r="C17">
        <v>41</v>
      </c>
      <c r="D17">
        <v>70</v>
      </c>
      <c r="E17">
        <f t="shared" si="0"/>
        <v>19</v>
      </c>
      <c r="F17">
        <f t="shared" si="1"/>
        <v>22</v>
      </c>
      <c r="G17">
        <f t="shared" si="2"/>
        <v>29</v>
      </c>
      <c r="H17">
        <f t="shared" si="3"/>
        <v>171</v>
      </c>
      <c r="I17">
        <f t="shared" si="4"/>
        <v>27.142857142857142</v>
      </c>
      <c r="J17">
        <f t="shared" si="5"/>
        <v>43.137254901960787</v>
      </c>
      <c r="K17">
        <f t="shared" si="6"/>
        <v>56.862745098039213</v>
      </c>
    </row>
    <row r="18" spans="1:11" x14ac:dyDescent="0.2">
      <c r="A18">
        <v>12</v>
      </c>
      <c r="B18">
        <v>69</v>
      </c>
      <c r="C18">
        <v>69</v>
      </c>
      <c r="D18">
        <v>91</v>
      </c>
      <c r="E18">
        <f t="shared" si="0"/>
        <v>12</v>
      </c>
      <c r="F18">
        <f t="shared" si="1"/>
        <v>57</v>
      </c>
      <c r="G18">
        <f t="shared" si="2"/>
        <v>22</v>
      </c>
      <c r="H18">
        <f t="shared" si="3"/>
        <v>178</v>
      </c>
      <c r="I18">
        <f t="shared" si="4"/>
        <v>13.186813186813188</v>
      </c>
      <c r="J18">
        <f t="shared" si="5"/>
        <v>72.151898734177209</v>
      </c>
      <c r="K18">
        <f t="shared" si="6"/>
        <v>27.848101265822784</v>
      </c>
    </row>
    <row r="21" spans="1:11" x14ac:dyDescent="0.2">
      <c r="A21">
        <v>6</v>
      </c>
      <c r="C21">
        <v>200</v>
      </c>
      <c r="D21">
        <v>200</v>
      </c>
      <c r="E21">
        <f>A21</f>
        <v>6</v>
      </c>
      <c r="F21">
        <f t="shared" ref="F21:F22" si="7">C21-A21</f>
        <v>194</v>
      </c>
      <c r="G21">
        <f>D21-C21</f>
        <v>0</v>
      </c>
      <c r="H21">
        <f t="shared" si="3"/>
        <v>200</v>
      </c>
      <c r="I21">
        <f>E21/D21*100</f>
        <v>3</v>
      </c>
      <c r="J21">
        <f>F21/($F21+$G21)*100</f>
        <v>100</v>
      </c>
      <c r="K21">
        <f>G21/($F21+$G21)*100</f>
        <v>0</v>
      </c>
    </row>
    <row r="22" spans="1:11" x14ac:dyDescent="0.2">
      <c r="A22">
        <v>29</v>
      </c>
      <c r="C22">
        <v>69</v>
      </c>
      <c r="D22">
        <v>81</v>
      </c>
      <c r="E22">
        <f t="shared" ref="E22" si="8">A22</f>
        <v>29</v>
      </c>
      <c r="F22">
        <f t="shared" si="7"/>
        <v>40</v>
      </c>
      <c r="G22">
        <f t="shared" ref="G22" si="9">D22-C22</f>
        <v>12</v>
      </c>
      <c r="H22">
        <f t="shared" si="3"/>
        <v>188</v>
      </c>
      <c r="I22">
        <f t="shared" ref="I22" si="10">E22/D22*100</f>
        <v>35.802469135802468</v>
      </c>
      <c r="J22">
        <f t="shared" ref="J22:J37" si="11">F22/($F22+$G22)*100</f>
        <v>76.923076923076934</v>
      </c>
      <c r="K22">
        <f t="shared" ref="K22:K37" si="12">G22/($F22+$G22)*100</f>
        <v>23.076923076923077</v>
      </c>
    </row>
    <row r="23" spans="1:11" x14ac:dyDescent="0.2">
      <c r="A23">
        <v>27</v>
      </c>
      <c r="C23">
        <v>59</v>
      </c>
      <c r="D23">
        <v>64</v>
      </c>
      <c r="E23">
        <f t="shared" ref="E23:E37" si="13">A23</f>
        <v>27</v>
      </c>
      <c r="F23">
        <f t="shared" ref="F23:F37" si="14">C23-A23</f>
        <v>32</v>
      </c>
      <c r="G23">
        <f t="shared" ref="G23:G37" si="15">D23-C23</f>
        <v>5</v>
      </c>
      <c r="H23">
        <f t="shared" si="3"/>
        <v>195</v>
      </c>
      <c r="I23">
        <f>E23/D23*100</f>
        <v>42.1875</v>
      </c>
      <c r="J23">
        <f t="shared" si="11"/>
        <v>86.486486486486484</v>
      </c>
      <c r="K23">
        <f t="shared" si="12"/>
        <v>13.513513513513514</v>
      </c>
    </row>
    <row r="24" spans="1:11" x14ac:dyDescent="0.2">
      <c r="A24">
        <v>52</v>
      </c>
      <c r="C24">
        <v>76</v>
      </c>
      <c r="D24">
        <v>79</v>
      </c>
      <c r="E24">
        <f t="shared" si="13"/>
        <v>52</v>
      </c>
      <c r="F24">
        <f t="shared" si="14"/>
        <v>24</v>
      </c>
      <c r="G24">
        <f t="shared" si="15"/>
        <v>3</v>
      </c>
      <c r="H24">
        <f t="shared" si="3"/>
        <v>197</v>
      </c>
      <c r="I24">
        <f t="shared" ref="I24:I37" si="16">E24/D24*100</f>
        <v>65.822784810126578</v>
      </c>
      <c r="J24">
        <f t="shared" si="11"/>
        <v>88.888888888888886</v>
      </c>
      <c r="K24">
        <f t="shared" si="12"/>
        <v>11.111111111111111</v>
      </c>
    </row>
    <row r="25" spans="1:11" x14ac:dyDescent="0.2">
      <c r="A25">
        <v>76</v>
      </c>
      <c r="C25">
        <v>200</v>
      </c>
      <c r="D25">
        <v>200</v>
      </c>
      <c r="E25">
        <f t="shared" si="13"/>
        <v>76</v>
      </c>
      <c r="F25">
        <f t="shared" si="14"/>
        <v>124</v>
      </c>
      <c r="G25">
        <f t="shared" si="15"/>
        <v>0</v>
      </c>
      <c r="H25">
        <f t="shared" si="3"/>
        <v>200</v>
      </c>
      <c r="I25">
        <f t="shared" si="16"/>
        <v>38</v>
      </c>
      <c r="J25">
        <f t="shared" si="11"/>
        <v>100</v>
      </c>
      <c r="K25">
        <f t="shared" si="12"/>
        <v>0</v>
      </c>
    </row>
    <row r="26" spans="1:11" x14ac:dyDescent="0.2">
      <c r="A26">
        <v>136</v>
      </c>
      <c r="C26">
        <v>200</v>
      </c>
      <c r="D26">
        <v>200</v>
      </c>
      <c r="E26">
        <f t="shared" si="13"/>
        <v>136</v>
      </c>
      <c r="F26">
        <f t="shared" si="14"/>
        <v>64</v>
      </c>
      <c r="G26">
        <f t="shared" si="15"/>
        <v>0</v>
      </c>
      <c r="H26">
        <f t="shared" si="3"/>
        <v>200</v>
      </c>
      <c r="I26">
        <f t="shared" si="16"/>
        <v>68</v>
      </c>
      <c r="J26">
        <f t="shared" si="11"/>
        <v>100</v>
      </c>
      <c r="K26">
        <f t="shared" si="12"/>
        <v>0</v>
      </c>
    </row>
    <row r="27" spans="1:11" x14ac:dyDescent="0.2">
      <c r="A27">
        <v>94</v>
      </c>
      <c r="C27">
        <v>200</v>
      </c>
      <c r="D27">
        <v>200</v>
      </c>
      <c r="E27">
        <f t="shared" si="13"/>
        <v>94</v>
      </c>
      <c r="F27">
        <f t="shared" si="14"/>
        <v>106</v>
      </c>
      <c r="G27">
        <f t="shared" si="15"/>
        <v>0</v>
      </c>
      <c r="H27">
        <f t="shared" si="3"/>
        <v>200</v>
      </c>
      <c r="I27">
        <f t="shared" si="16"/>
        <v>47</v>
      </c>
      <c r="J27">
        <f t="shared" si="11"/>
        <v>100</v>
      </c>
      <c r="K27">
        <f t="shared" si="12"/>
        <v>0</v>
      </c>
    </row>
    <row r="28" spans="1:11" x14ac:dyDescent="0.2">
      <c r="A28">
        <v>30</v>
      </c>
      <c r="C28">
        <v>47</v>
      </c>
      <c r="D28">
        <v>57</v>
      </c>
      <c r="E28">
        <f t="shared" si="13"/>
        <v>30</v>
      </c>
      <c r="F28">
        <f t="shared" si="14"/>
        <v>17</v>
      </c>
      <c r="G28">
        <f t="shared" si="15"/>
        <v>10</v>
      </c>
      <c r="H28">
        <f t="shared" si="3"/>
        <v>190</v>
      </c>
      <c r="I28">
        <f t="shared" si="16"/>
        <v>52.631578947368418</v>
      </c>
      <c r="J28">
        <f t="shared" si="11"/>
        <v>62.962962962962962</v>
      </c>
      <c r="K28">
        <f t="shared" si="12"/>
        <v>37.037037037037038</v>
      </c>
    </row>
    <row r="29" spans="1:11" x14ac:dyDescent="0.2">
      <c r="A29">
        <v>38</v>
      </c>
      <c r="C29">
        <v>43</v>
      </c>
      <c r="D29">
        <v>46</v>
      </c>
      <c r="E29">
        <f t="shared" si="13"/>
        <v>38</v>
      </c>
      <c r="F29">
        <f t="shared" si="14"/>
        <v>5</v>
      </c>
      <c r="G29">
        <f t="shared" si="15"/>
        <v>3</v>
      </c>
      <c r="H29">
        <f t="shared" si="3"/>
        <v>197</v>
      </c>
      <c r="I29">
        <f t="shared" si="16"/>
        <v>82.608695652173907</v>
      </c>
      <c r="J29">
        <f t="shared" si="11"/>
        <v>62.5</v>
      </c>
      <c r="K29">
        <f t="shared" si="12"/>
        <v>37.5</v>
      </c>
    </row>
    <row r="30" spans="1:11" x14ac:dyDescent="0.2">
      <c r="A30">
        <v>22</v>
      </c>
      <c r="C30">
        <v>61</v>
      </c>
      <c r="D30">
        <v>79</v>
      </c>
      <c r="E30">
        <f t="shared" si="13"/>
        <v>22</v>
      </c>
      <c r="F30">
        <f t="shared" si="14"/>
        <v>39</v>
      </c>
      <c r="G30">
        <f t="shared" si="15"/>
        <v>18</v>
      </c>
      <c r="H30">
        <f t="shared" si="3"/>
        <v>182</v>
      </c>
      <c r="I30">
        <f t="shared" si="16"/>
        <v>27.848101265822784</v>
      </c>
      <c r="J30">
        <f t="shared" si="11"/>
        <v>68.421052631578945</v>
      </c>
      <c r="K30">
        <f t="shared" si="12"/>
        <v>31.578947368421051</v>
      </c>
    </row>
    <row r="31" spans="1:11" x14ac:dyDescent="0.2">
      <c r="A31">
        <v>48</v>
      </c>
      <c r="C31">
        <v>60</v>
      </c>
      <c r="D31">
        <v>70</v>
      </c>
      <c r="E31">
        <f t="shared" si="13"/>
        <v>48</v>
      </c>
      <c r="F31">
        <f t="shared" si="14"/>
        <v>12</v>
      </c>
      <c r="G31">
        <f t="shared" si="15"/>
        <v>10</v>
      </c>
      <c r="H31">
        <f t="shared" si="3"/>
        <v>190</v>
      </c>
      <c r="I31">
        <f t="shared" si="16"/>
        <v>68.571428571428569</v>
      </c>
      <c r="J31">
        <f t="shared" si="11"/>
        <v>54.54545454545454</v>
      </c>
      <c r="K31">
        <f t="shared" si="12"/>
        <v>45.454545454545453</v>
      </c>
    </row>
    <row r="32" spans="1:11" x14ac:dyDescent="0.2">
      <c r="A32">
        <v>66</v>
      </c>
      <c r="C32">
        <v>200</v>
      </c>
      <c r="D32">
        <v>200</v>
      </c>
      <c r="E32">
        <f t="shared" si="13"/>
        <v>66</v>
      </c>
      <c r="F32">
        <f t="shared" si="14"/>
        <v>134</v>
      </c>
      <c r="G32">
        <f t="shared" si="15"/>
        <v>0</v>
      </c>
      <c r="H32">
        <f t="shared" si="3"/>
        <v>200</v>
      </c>
      <c r="I32">
        <f t="shared" si="16"/>
        <v>33</v>
      </c>
      <c r="J32">
        <f t="shared" si="11"/>
        <v>100</v>
      </c>
      <c r="K32">
        <f t="shared" si="12"/>
        <v>0</v>
      </c>
    </row>
    <row r="33" spans="1:11" x14ac:dyDescent="0.2">
      <c r="A33">
        <v>24</v>
      </c>
      <c r="C33">
        <v>85</v>
      </c>
      <c r="D33">
        <v>88</v>
      </c>
      <c r="E33">
        <f t="shared" si="13"/>
        <v>24</v>
      </c>
      <c r="F33">
        <f t="shared" si="14"/>
        <v>61</v>
      </c>
      <c r="G33">
        <f t="shared" si="15"/>
        <v>3</v>
      </c>
      <c r="H33">
        <f t="shared" si="3"/>
        <v>197</v>
      </c>
      <c r="I33">
        <f t="shared" si="16"/>
        <v>27.27272727272727</v>
      </c>
      <c r="J33">
        <f t="shared" si="11"/>
        <v>95.3125</v>
      </c>
      <c r="K33">
        <f t="shared" si="12"/>
        <v>4.6875</v>
      </c>
    </row>
    <row r="34" spans="1:11" x14ac:dyDescent="0.2">
      <c r="A34">
        <v>65</v>
      </c>
      <c r="C34">
        <v>78</v>
      </c>
      <c r="D34">
        <v>94</v>
      </c>
      <c r="E34">
        <f t="shared" si="13"/>
        <v>65</v>
      </c>
      <c r="F34">
        <f t="shared" si="14"/>
        <v>13</v>
      </c>
      <c r="G34">
        <f t="shared" si="15"/>
        <v>16</v>
      </c>
      <c r="H34">
        <f t="shared" si="3"/>
        <v>184</v>
      </c>
      <c r="I34">
        <f t="shared" si="16"/>
        <v>69.148936170212778</v>
      </c>
      <c r="J34">
        <f t="shared" si="11"/>
        <v>44.827586206896555</v>
      </c>
      <c r="K34">
        <f t="shared" si="12"/>
        <v>55.172413793103445</v>
      </c>
    </row>
    <row r="35" spans="1:11" x14ac:dyDescent="0.2">
      <c r="A35">
        <v>38</v>
      </c>
      <c r="C35">
        <v>59</v>
      </c>
      <c r="D35">
        <v>94</v>
      </c>
      <c r="E35">
        <f t="shared" si="13"/>
        <v>38</v>
      </c>
      <c r="F35">
        <f t="shared" si="14"/>
        <v>21</v>
      </c>
      <c r="G35">
        <f t="shared" si="15"/>
        <v>35</v>
      </c>
      <c r="H35">
        <f t="shared" si="3"/>
        <v>165</v>
      </c>
      <c r="I35">
        <f t="shared" si="16"/>
        <v>40.425531914893611</v>
      </c>
      <c r="J35">
        <f t="shared" si="11"/>
        <v>37.5</v>
      </c>
      <c r="K35">
        <f t="shared" si="12"/>
        <v>62.5</v>
      </c>
    </row>
    <row r="36" spans="1:11" x14ac:dyDescent="0.2">
      <c r="A36">
        <v>21</v>
      </c>
      <c r="C36">
        <v>50</v>
      </c>
      <c r="D36">
        <v>55</v>
      </c>
      <c r="E36">
        <f t="shared" si="13"/>
        <v>21</v>
      </c>
      <c r="F36">
        <f t="shared" si="14"/>
        <v>29</v>
      </c>
      <c r="G36">
        <f t="shared" si="15"/>
        <v>5</v>
      </c>
      <c r="H36">
        <f t="shared" si="3"/>
        <v>195</v>
      </c>
      <c r="I36">
        <f t="shared" si="16"/>
        <v>38.181818181818187</v>
      </c>
      <c r="J36">
        <f t="shared" si="11"/>
        <v>85.294117647058826</v>
      </c>
      <c r="K36">
        <f t="shared" si="12"/>
        <v>14.705882352941178</v>
      </c>
    </row>
    <row r="37" spans="1:11" x14ac:dyDescent="0.2">
      <c r="A37">
        <v>36</v>
      </c>
      <c r="C37">
        <v>86</v>
      </c>
      <c r="D37">
        <v>120</v>
      </c>
      <c r="E37">
        <f t="shared" si="13"/>
        <v>36</v>
      </c>
      <c r="F37">
        <f t="shared" si="14"/>
        <v>50</v>
      </c>
      <c r="G37">
        <f t="shared" si="15"/>
        <v>34</v>
      </c>
      <c r="H37">
        <f t="shared" si="3"/>
        <v>166</v>
      </c>
      <c r="I37">
        <f t="shared" si="16"/>
        <v>30</v>
      </c>
      <c r="J37">
        <f t="shared" si="11"/>
        <v>59.523809523809526</v>
      </c>
      <c r="K37">
        <f t="shared" si="12"/>
        <v>40.476190476190474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1234-91D4-6D4C-9637-2CEE5FBAF83B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B518-D7FF-0B48-B535-500B6A47C529}">
  <dimension ref="A2:A19"/>
  <sheetViews>
    <sheetView workbookViewId="0">
      <selection activeCell="A20" sqref="A20"/>
    </sheetView>
  </sheetViews>
  <sheetFormatPr baseColWidth="10" defaultRowHeight="16" x14ac:dyDescent="0.2"/>
  <sheetData>
    <row r="2" spans="1:1" x14ac:dyDescent="0.2">
      <c r="A2">
        <v>27</v>
      </c>
    </row>
    <row r="3" spans="1:1" x14ac:dyDescent="0.2">
      <c r="A3">
        <v>48</v>
      </c>
    </row>
    <row r="4" spans="1:1" x14ac:dyDescent="0.2">
      <c r="A4">
        <v>38</v>
      </c>
    </row>
    <row r="5" spans="1:1" x14ac:dyDescent="0.2">
      <c r="A5">
        <v>27</v>
      </c>
    </row>
    <row r="6" spans="1:1" x14ac:dyDescent="0.2">
      <c r="A6">
        <v>37</v>
      </c>
    </row>
    <row r="7" spans="1:1" x14ac:dyDescent="0.2">
      <c r="A7">
        <v>37</v>
      </c>
    </row>
    <row r="8" spans="1:1" x14ac:dyDescent="0.2">
      <c r="A8">
        <v>150</v>
      </c>
    </row>
    <row r="9" spans="1:1" x14ac:dyDescent="0.2">
      <c r="A9">
        <v>58</v>
      </c>
    </row>
    <row r="10" spans="1:1" x14ac:dyDescent="0.2">
      <c r="A10">
        <v>28</v>
      </c>
    </row>
    <row r="11" spans="1:1" x14ac:dyDescent="0.2">
      <c r="A11">
        <v>42</v>
      </c>
    </row>
    <row r="12" spans="1:1" x14ac:dyDescent="0.2">
      <c r="A12">
        <v>21</v>
      </c>
    </row>
    <row r="13" spans="1:1" x14ac:dyDescent="0.2">
      <c r="A13">
        <v>50</v>
      </c>
    </row>
    <row r="14" spans="1:1" x14ac:dyDescent="0.2">
      <c r="A14">
        <v>63</v>
      </c>
    </row>
    <row r="15" spans="1:1" x14ac:dyDescent="0.2">
      <c r="A15">
        <v>51</v>
      </c>
    </row>
    <row r="16" spans="1:1" x14ac:dyDescent="0.2">
      <c r="A16">
        <v>62</v>
      </c>
    </row>
    <row r="17" spans="1:1" x14ac:dyDescent="0.2">
      <c r="A17">
        <v>80</v>
      </c>
    </row>
    <row r="18" spans="1:1" x14ac:dyDescent="0.2">
      <c r="A18">
        <v>168</v>
      </c>
    </row>
    <row r="19" spans="1:1" x14ac:dyDescent="0.2">
      <c r="A19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2020-04-20T07:37:22Z</dcterms:created>
  <dcterms:modified xsi:type="dcterms:W3CDTF">2020-07-07T00:34:03Z</dcterms:modified>
</cp:coreProperties>
</file>