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med-groups\lmu\ls1\users\j\jilehtim\Cortical_SF_submission_data\Revision data\"/>
    </mc:Choice>
  </mc:AlternateContent>
  <bookViews>
    <workbookView xWindow="0" yWindow="0" windowWidth="23040" windowHeight="9192"/>
  </bookViews>
  <sheets>
    <sheet name="Mappings2020_10_05_T_18_14_59_1" sheetId="1" r:id="rId1"/>
  </sheets>
  <calcPr calcId="162913"/>
</workbook>
</file>

<file path=xl/calcChain.xml><?xml version="1.0" encoding="utf-8"?>
<calcChain xmlns="http://schemas.openxmlformats.org/spreadsheetml/2006/main">
  <c r="L9" i="1" l="1"/>
  <c r="L8" i="1"/>
  <c r="L7" i="1"/>
  <c r="L6" i="1"/>
  <c r="K9" i="1"/>
  <c r="K8" i="1"/>
  <c r="K7" i="1"/>
  <c r="K6" i="1"/>
  <c r="L5" i="1"/>
  <c r="K5" i="1"/>
  <c r="K10" i="1" s="1"/>
  <c r="K18" i="1" s="1"/>
  <c r="N9" i="1"/>
  <c r="N8" i="1"/>
  <c r="N7" i="1"/>
  <c r="N6" i="1"/>
  <c r="N5" i="1"/>
  <c r="J9" i="1"/>
  <c r="J8" i="1"/>
  <c r="J7" i="1"/>
  <c r="J6" i="1"/>
  <c r="J5" i="1"/>
  <c r="M9" i="1"/>
  <c r="M7" i="1"/>
  <c r="M6" i="1"/>
  <c r="M5" i="1"/>
  <c r="M10" i="1" l="1"/>
  <c r="M20" i="1" s="1"/>
  <c r="J10" i="1"/>
  <c r="J18" i="1" s="1"/>
  <c r="N10" i="1"/>
  <c r="N18" i="1" s="1"/>
  <c r="L10" i="1"/>
  <c r="L20" i="1" s="1"/>
  <c r="N20" i="1"/>
  <c r="N19" i="1"/>
  <c r="M18" i="1"/>
  <c r="N17" i="1"/>
  <c r="M17" i="1"/>
  <c r="K19" i="1"/>
  <c r="M19" i="1"/>
  <c r="K21" i="1"/>
  <c r="K17" i="1"/>
  <c r="K20" i="1"/>
  <c r="N21" i="1"/>
  <c r="K16" i="1"/>
  <c r="N16" i="1"/>
  <c r="L19" i="1" l="1"/>
  <c r="L17" i="1"/>
  <c r="L16" i="1"/>
  <c r="L18" i="1"/>
  <c r="M16" i="1"/>
  <c r="M21" i="1"/>
  <c r="J21" i="1"/>
  <c r="J16" i="1"/>
  <c r="L21" i="1"/>
  <c r="J19" i="1"/>
  <c r="J20" i="1"/>
  <c r="J17" i="1"/>
</calcChain>
</file>

<file path=xl/sharedStrings.xml><?xml version="1.0" encoding="utf-8"?>
<sst xmlns="http://schemas.openxmlformats.org/spreadsheetml/2006/main" count="210" uniqueCount="177">
  <si>
    <t>File_ef620cc3_23c1_4d1b_ae40_596e15c647c5</t>
  </si>
  <si>
    <t>File_03336a8b_9591_4f61_b48b_865fe1d23f40</t>
  </si>
  <si>
    <t>File_b435461d_1267_4414_88a2_7eb18470a53f</t>
  </si>
  <si>
    <t>File_b17bfdf1_a460_4555_ab94_e80655302e83</t>
  </si>
  <si>
    <t>File_0b4d6ec2_a8a8_4631_a98d_022a111a9b20</t>
  </si>
  <si>
    <t>File_61f1f89f_a386_4389_bb58_041d04b5c969</t>
  </si>
  <si>
    <t>File_04e243f6_bb66_4e00_81cb_005127a172d6</t>
  </si>
  <si>
    <t>File_42b83569_e669_46c9_9771_0cb7adcdd951</t>
  </si>
  <si>
    <t>File_636ab7cd_72a1_4a58_835b_415588c8eec5</t>
  </si>
  <si>
    <t>File_789d7feb_8341_497f_b254_97e09642eb60</t>
  </si>
  <si>
    <t>File_2c7c47f6_5847_4acc_b57b_afc729634c9b</t>
  </si>
  <si>
    <t>File_d50e1202_eaa9_4dae_b3b2_77be2b2c08c4</t>
  </si>
  <si>
    <t>File_78cfdb1b_ee63_4940_b53c_d0936618f627</t>
  </si>
  <si>
    <t>File_eff34b03_03b8_42c1_8ef1_b78651fd85fa</t>
  </si>
  <si>
    <t>File_f7faa1d0_a55f_4368_852b_0b84c1680b81</t>
  </si>
  <si>
    <t>File_3aa97567_4687_418c_8c2a_06ab6f4d615d</t>
  </si>
  <si>
    <t>File_3690a83a_6981_48ce_8011_06d93d862275</t>
  </si>
  <si>
    <t>File_6676849a_6f09_4eab_93d9_1b44d3112eb2</t>
  </si>
  <si>
    <t>File_1752ab21_0ff7_4736_bcd4_f860ef6f1ac0</t>
  </si>
  <si>
    <t>File_ce8ac16a_3ba3_48fb_a1c2_2af496b4998f</t>
  </si>
  <si>
    <t>File_01b38a3f_72a3_4758_84dd_71e830becc45</t>
  </si>
  <si>
    <t>File_9d26a36e_cd76_455d_8288_bf6f51301b7c</t>
  </si>
  <si>
    <t>File_dd1ac3bf_c21b_42c3_9571_4eb0e4662860</t>
  </si>
  <si>
    <t>File_9d0fbe08_0976_456b_a1b6_c6e25c6efed9</t>
  </si>
  <si>
    <t>File_a53924b7_6976_44af_9ae6_cf36602d709a</t>
  </si>
  <si>
    <t>File_57c731a0_59c7_4e10_b79e_cd1ab52f1d7e</t>
  </si>
  <si>
    <t>File_ba6a4194_8559_4eee_b789_8b0011af4c08</t>
  </si>
  <si>
    <t>File_5006bb76_8c27_4a8a_bfb5_088b9a6ebd95</t>
  </si>
  <si>
    <t>File_a83b6902_22ad_4ecc_b246_777650e4bbd7</t>
  </si>
  <si>
    <t>File_334896ad_2ba2_43df_9f31_1c1355d7f44e</t>
  </si>
  <si>
    <t>File_6957c9c1_ac59_4f00_98c6_6973fab7c322</t>
  </si>
  <si>
    <t>File_12da0081_12f7_4b6a_80eb_27aa5cae7cd0</t>
  </si>
  <si>
    <t>File_8554bb38_f6dc_447e_8332_34494a4bbe79</t>
  </si>
  <si>
    <t>File_2ed6b8e4_c330_4e44_942b_63376bae934e</t>
  </si>
  <si>
    <t>File_60e18a89_9106_40c0_b113_8bc6c91a0018</t>
  </si>
  <si>
    <t>File_153e230c_68ad_4146_b250_c707fcb4ee3a</t>
  </si>
  <si>
    <t>File_05dca405_0f0a_4881_bf61_3578ab4eabc4</t>
  </si>
  <si>
    <t>File_db7c12cb_d803_453c_976e_9d7be4e24133</t>
  </si>
  <si>
    <t>File_06906d3e_5b60_4d67_8230_0ba8d1af9454</t>
  </si>
  <si>
    <t>File_c7550ac3_6c0c_4ce0_8ebe_232b9ebc362c</t>
  </si>
  <si>
    <t>File_6f9f1bef_edfd_4cb2_af34_c4cb3c324b4a</t>
  </si>
  <si>
    <t>File_a7d968b5_1343_42e7_9a78_87de66828804</t>
  </si>
  <si>
    <t>File_d3838bfe_0669_4eba_a0d9_70eb77e9b974</t>
  </si>
  <si>
    <t>File_7243b03d_a2f1_4666_bbf0_91d7870052f5</t>
  </si>
  <si>
    <t>File_fb784ca9_3f13_432e_af35_2d840bcfb07e</t>
  </si>
  <si>
    <t>File_5ea34574_f247_4436_bef4_09f157734b1a</t>
  </si>
  <si>
    <t>File_5038bc2a_00b3_4f7c_a49c_1be97dc2c5f9</t>
  </si>
  <si>
    <t>File_329d52fa_574c_4828_838c_4b0973fd090f</t>
  </si>
  <si>
    <t>File_8852f06a_e705_4df9_a76e_1f68de802362</t>
  </si>
  <si>
    <t>File_32aa5b49_fd6c_45f9_b6a7_aa427b7a50ee</t>
  </si>
  <si>
    <t>File_120f1c99_012c_4826_8617_0721c176cdf8</t>
  </si>
  <si>
    <t>File_5c6ac70c_0f3f_4b4d_9de1_394b7504440c</t>
  </si>
  <si>
    <t>File_aad86c81_0a06_4144_86fb_362c9fa62f29</t>
  </si>
  <si>
    <t>File_cd45fbe8_afe5_4ae2_acdd_7167c43d1182</t>
  </si>
  <si>
    <t>File_8e4cf1bb_abae_4d0d_9ab4_129df7178f86</t>
  </si>
  <si>
    <t>170920_U2OS_fibro_SMIFH2_DAPI_phall488_vinc647_011</t>
  </si>
  <si>
    <t>170920_U2OS_fibro_SMIFH2_DAPI_phall488_vinc647_008</t>
  </si>
  <si>
    <t>170920_U2OS_fibro_SMIFH2_DAPI_phall488_vinc647_004</t>
  </si>
  <si>
    <t>170920_U2OS_fibro_SMIFH2_DAPI_phall488_vinc647_005</t>
  </si>
  <si>
    <t>170920_U2OS_fibro_SMIFH2_DAPI_phall488_vinc647_010</t>
  </si>
  <si>
    <t>170920_U2OS_fibro_SMIFH2_DAPI_phall488_vinc647_007</t>
  </si>
  <si>
    <t>170920_U2OS_fibro_SMIFH2_DAPI_phall488_vinc647_006</t>
  </si>
  <si>
    <t>170920_U2OS_fibro_SMIFH2_DAPI_phall488_vinc647_009</t>
  </si>
  <si>
    <t>170920_U2OS_fibro_SMIFH2_DAPI_phall488_vinc647_003</t>
  </si>
  <si>
    <t>170920_U2OS_fibro_SMIFH2_DAPI_phall488_vinc647_002</t>
  </si>
  <si>
    <t>170920_U2OS_fibro_ctrlsiRNA_DAPI_phall488_vinc647_012</t>
  </si>
  <si>
    <t>170920_U2OS_fibro_ctrlsiRNA_DAPI_phall488_vinc647_004</t>
  </si>
  <si>
    <t>170920_U2OS_fibro_ctrlsiRNA_DAPI_phall488_vinc647_003</t>
  </si>
  <si>
    <t>170920_U2OS_fibro_ctrlsiRNA_DAPI_phall488_vinc647_010</t>
  </si>
  <si>
    <t>170920_U2OS_fibro_ctrlsiRNA_DAPI_phall488_vinc647_009</t>
  </si>
  <si>
    <t>170920_U2OS_fibro_ctrlsiRNA_DAPI_phall488_vinc647_008</t>
  </si>
  <si>
    <t>170920_U2OS_fibro_ctrlsiRNA_DAPI_phall488_vinc647_011</t>
  </si>
  <si>
    <t>170920_U2OS_fibro_ctrlsiRNA_DAPI_phall488_vinc647_014</t>
  </si>
  <si>
    <t>170920_U2OS_fibro_ctrlsiRNA_DAPI_phall488_vinc647_013</t>
  </si>
  <si>
    <t>170920_U2OS_fibro_ctrlsiRNA_DAPI_phall488_vinc647_006</t>
  </si>
  <si>
    <t>170920_U2OS_fibro_ctrlsiRNA_DAPI_phall488_vinc647_002</t>
  </si>
  <si>
    <t>170920_U2OS_fibro_ctrlsiRNA_DAPI_phall488_vinc647_007</t>
  </si>
  <si>
    <t>170920_U2OS_fibro_DIAPH1_DAPI_phall488_vinc647_004</t>
  </si>
  <si>
    <t>170920_U2OS_fibro_DIAPH1_DAPI_phall488_vinc647_006</t>
  </si>
  <si>
    <t>170920_U2OS_fibro_DIAPH1_DAPI_phall488_vinc647_011</t>
  </si>
  <si>
    <t>170920_U2OS_fibro_DIAPH1_DAPI_phall488_vinc647_003</t>
  </si>
  <si>
    <t>170920_U2OS_fibro_DIAPH1_DAPI_phall488_vinc647_001</t>
  </si>
  <si>
    <t>170920_U2OS_fibro_DIAPH1_DAPI_phall488_vinc647_012</t>
  </si>
  <si>
    <t>170920_U2OS_fibro_DIAPH1_DAPI_phall488_vinc647_008</t>
  </si>
  <si>
    <t>170920_U2OS_fibro_DIAPH1_DAPI_phall488_vinc647_010</t>
  </si>
  <si>
    <t>170920_U2OS_fibro_DIAPH1_DAPI_phall488_vinc647_005</t>
  </si>
  <si>
    <t>170920_U2OS_fibro_DIAPH1_DAPI_phall488_vinc647_013</t>
  </si>
  <si>
    <t>170920_U2OS_fibro_DIAPH1_DAPI_phall488_vinc647_002</t>
  </si>
  <si>
    <t>170920_U2OS_fibro_DIAPH1_DAPI_phall488_vinc647_009</t>
  </si>
  <si>
    <t>170920_U2OS_fibro_DIAPH1_DAPI_phall488_vinc647_007</t>
  </si>
  <si>
    <t>170920_U2OS_fibro_DIAPH2_DAPI_phall488_vinc647_004</t>
  </si>
  <si>
    <t>170920_U2OS_fibro_DIAPH2_DAPI_phall488_vinc647_006</t>
  </si>
  <si>
    <t>170920_U2OS_fibro_DIAPH2_DAPI_phall488_vinc647_007</t>
  </si>
  <si>
    <t>170920_U2OS_fibro_DIAPH2_DAPI_phall488_vinc647_003</t>
  </si>
  <si>
    <t>170920_U2OS_fibro_DIAPH2_DAPI_phall488_vinc647_005</t>
  </si>
  <si>
    <t>170920_U2OS_fibro_DIAPH2_DAPI_phall488_vinc647_010</t>
  </si>
  <si>
    <t>170920_U2OS_fibro_DIAPH2_DAPI_phall488_vinc647_011</t>
  </si>
  <si>
    <t>170920_U2OS_fibro_DIAPH2_DAPI_phall488_vinc647_009</t>
  </si>
  <si>
    <t>170920_U2OS_fibro_DIAPH2_DAPI_phall488_vinc647_012</t>
  </si>
  <si>
    <t>170920_U2OS_fibro_DIAPH2_DAPI_phall488_vinc647_008</t>
  </si>
  <si>
    <t>170920_U2OS_fibro_WT_DAPI_phall488_vinc647_013</t>
  </si>
  <si>
    <t>170920_U2OS_fibro_WT_DAPI_phall488_vinc647_011</t>
  </si>
  <si>
    <t>170920_U2OS_fibro_WT_DAPI_phall488_vinc647_003</t>
  </si>
  <si>
    <t>170920_U2OS_fibro_WT_DAPI_phall488_vinc647_007</t>
  </si>
  <si>
    <t>170920_U2OS_fibro_WT_DAPI_phall488_vinc647_004</t>
  </si>
  <si>
    <t>170920_U2OS_fibro_WT_DAPI_phall488_vinc647_009</t>
  </si>
  <si>
    <t>170920_U2OS_fibro_WT_DAPI_phall488_vinc647_005</t>
  </si>
  <si>
    <t>170920_U2OS_fibro_WT_DAPI_phall488_vinc647_008</t>
  </si>
  <si>
    <t>170920_U2OS_fibro_WT_DAPI_phall488_vinc647_012</t>
  </si>
  <si>
    <t>170920_U2OS_fibro_WT_DAPI_phall488_vinc647_006</t>
  </si>
  <si>
    <t>170920_U2OS_fibro_WT_DAPI_phall488_vinc647_010</t>
  </si>
  <si>
    <t>File_4aa471c8_2af4_4dbc_9e8d_5ef9ab29a3d9</t>
  </si>
  <si>
    <t>Decoded</t>
  </si>
  <si>
    <t>0 fibers/cell</t>
  </si>
  <si>
    <t>1-3 fibers/cell</t>
  </si>
  <si>
    <t>4-6 fibers/cell</t>
  </si>
  <si>
    <t>7-10 fibers/cell</t>
  </si>
  <si>
    <t>&lt;10 fibers/cell</t>
  </si>
  <si>
    <t>1,1,2</t>
  </si>
  <si>
    <t>2,2,1</t>
  </si>
  <si>
    <t>0,3,2</t>
  </si>
  <si>
    <t>0,0,2</t>
  </si>
  <si>
    <t>0,2,2</t>
  </si>
  <si>
    <t>0,4,2</t>
  </si>
  <si>
    <t>3,2,2</t>
  </si>
  <si>
    <t>5,2,0</t>
  </si>
  <si>
    <t>2,1,5</t>
  </si>
  <si>
    <t>&gt;10 fibers/cell</t>
  </si>
  <si>
    <t>1,1,1</t>
  </si>
  <si>
    <t>2,3,3</t>
  </si>
  <si>
    <t>0,4,3</t>
  </si>
  <si>
    <t>0,4,1</t>
  </si>
  <si>
    <t>1,2,2</t>
  </si>
  <si>
    <t>1,1,3</t>
  </si>
  <si>
    <t>2,2,2</t>
  </si>
  <si>
    <t>3,1,3</t>
  </si>
  <si>
    <t>4,0,2</t>
  </si>
  <si>
    <t>1,0,1</t>
  </si>
  <si>
    <t>2,3,2</t>
  </si>
  <si>
    <t>3,1,1</t>
  </si>
  <si>
    <t>too confluent</t>
  </si>
  <si>
    <t>4,2,2</t>
  </si>
  <si>
    <t>4,2,3</t>
  </si>
  <si>
    <t>1,3,2</t>
  </si>
  <si>
    <t>1,3,1</t>
  </si>
  <si>
    <t>2,1,1</t>
  </si>
  <si>
    <t>2,4,1</t>
  </si>
  <si>
    <t>0,2,1</t>
  </si>
  <si>
    <t>3,1,2</t>
  </si>
  <si>
    <t>6,1,4</t>
  </si>
  <si>
    <t>not good quality</t>
  </si>
  <si>
    <t>1,0,2</t>
  </si>
  <si>
    <t>4,2,1</t>
  </si>
  <si>
    <t>4,1,2</t>
  </si>
  <si>
    <t>1,2,3</t>
  </si>
  <si>
    <t>2,1,4</t>
  </si>
  <si>
    <t>0,3,3</t>
  </si>
  <si>
    <t>2,1,3</t>
  </si>
  <si>
    <t>0,0,1</t>
  </si>
  <si>
    <t>1,1,1,1</t>
  </si>
  <si>
    <t>2,0,1</t>
  </si>
  <si>
    <t>U2OS</t>
  </si>
  <si>
    <t>total</t>
  </si>
  <si>
    <t>WT</t>
  </si>
  <si>
    <t>Ctrl</t>
  </si>
  <si>
    <t>SMIFH2</t>
  </si>
  <si>
    <t>mDia1_siRNA</t>
  </si>
  <si>
    <t>mDia2_siRNA</t>
  </si>
  <si>
    <t>Cell number</t>
  </si>
  <si>
    <t>% distribution</t>
  </si>
  <si>
    <t>Ctrl_siRNA</t>
  </si>
  <si>
    <t>7-10 fibers</t>
  </si>
  <si>
    <t>4-6 fibers</t>
  </si>
  <si>
    <t>1-3 fibers</t>
  </si>
  <si>
    <t>0 fibers</t>
  </si>
  <si>
    <t>Coded filenames (blind quantified)</t>
  </si>
  <si>
    <t>Number of SF,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</si>
</sst>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11" xfId="0" applyFont="1" applyBorder="1"/>
    <xf numFmtId="0" fontId="16" fillId="0" borderId="14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6" xfId="0" applyBorder="1"/>
    <xf numFmtId="164" fontId="0" fillId="0" borderId="0" xfId="0" applyNumberFormat="1"/>
    <xf numFmtId="164" fontId="0" fillId="0" borderId="12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0" fontId="16" fillId="0" borderId="0" xfId="0" applyFont="1"/>
    <xf numFmtId="164" fontId="0" fillId="0" borderId="0" xfId="0" applyNumberFormat="1" applyBorder="1"/>
    <xf numFmtId="164" fontId="0" fillId="0" borderId="15" xfId="0" applyNumberFormat="1" applyBorder="1"/>
    <xf numFmtId="0" fontId="16" fillId="0" borderId="0" xfId="0" applyFont="1" applyBorder="1"/>
    <xf numFmtId="0" fontId="16" fillId="0" borderId="0" xfId="0" applyFont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4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% distribution of basal stress fibers, WT included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Mappings2020_10_05_T_18_14_59_1!$I$16</c:f>
              <c:strCache>
                <c:ptCount val="1"/>
                <c:pt idx="0">
                  <c:v>0 fibers/cell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Mappings2020_10_05_T_18_14_59_1!$J$15:$N$15</c:f>
              <c:strCache>
                <c:ptCount val="5"/>
                <c:pt idx="0">
                  <c:v>Ctrl_siRNA</c:v>
                </c:pt>
                <c:pt idx="1">
                  <c:v>mDia1_siRNA</c:v>
                </c:pt>
                <c:pt idx="2">
                  <c:v>mDia2_siRNA</c:v>
                </c:pt>
                <c:pt idx="3">
                  <c:v>SMIFH2</c:v>
                </c:pt>
                <c:pt idx="4">
                  <c:v>WT</c:v>
                </c:pt>
              </c:strCache>
            </c:strRef>
          </c:cat>
          <c:val>
            <c:numRef>
              <c:f>Mappings2020_10_05_T_18_14_59_1!$J$16:$N$16</c:f>
              <c:numCache>
                <c:formatCode>0.0</c:formatCode>
                <c:ptCount val="5"/>
                <c:pt idx="0">
                  <c:v>39.655172413793103</c:v>
                </c:pt>
                <c:pt idx="1">
                  <c:v>45.398773006134967</c:v>
                </c:pt>
                <c:pt idx="2">
                  <c:v>42.753623188405797</c:v>
                </c:pt>
                <c:pt idx="3">
                  <c:v>74.672489082969435</c:v>
                </c:pt>
                <c:pt idx="4">
                  <c:v>52.153110047846887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D-4837-A132-7BABF4703734}"/>
            </c:ext>
          </c:extLst>
        </c:ser>
        <c:ser>
          <c:idx val="1"/>
          <c:order val="1"/>
          <c:tx>
            <c:strRef>
              <c:f>Mappings2020_10_05_T_18_14_59_1!$I$17</c:f>
              <c:strCache>
                <c:ptCount val="1"/>
                <c:pt idx="0">
                  <c:v>1-3 fibers/cell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Mappings2020_10_05_T_18_14_59_1!$J$15:$N$15</c:f>
              <c:strCache>
                <c:ptCount val="5"/>
                <c:pt idx="0">
                  <c:v>Ctrl_siRNA</c:v>
                </c:pt>
                <c:pt idx="1">
                  <c:v>mDia1_siRNA</c:v>
                </c:pt>
                <c:pt idx="2">
                  <c:v>mDia2_siRNA</c:v>
                </c:pt>
                <c:pt idx="3">
                  <c:v>SMIFH2</c:v>
                </c:pt>
                <c:pt idx="4">
                  <c:v>WT</c:v>
                </c:pt>
              </c:strCache>
            </c:strRef>
          </c:cat>
          <c:val>
            <c:numRef>
              <c:f>Mappings2020_10_05_T_18_14_59_1!$J$17:$N$17</c:f>
              <c:numCache>
                <c:formatCode>0.0</c:formatCode>
                <c:ptCount val="5"/>
                <c:pt idx="0">
                  <c:v>31.46551724137931</c:v>
                </c:pt>
                <c:pt idx="1">
                  <c:v>23.926380368098162</c:v>
                </c:pt>
                <c:pt idx="2">
                  <c:v>28.260869565217391</c:v>
                </c:pt>
                <c:pt idx="3">
                  <c:v>20.960698689956331</c:v>
                </c:pt>
                <c:pt idx="4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D-4837-A132-7BABF4703734}"/>
            </c:ext>
          </c:extLst>
        </c:ser>
        <c:ser>
          <c:idx val="2"/>
          <c:order val="2"/>
          <c:tx>
            <c:strRef>
              <c:f>Mappings2020_10_05_T_18_14_59_1!$I$18</c:f>
              <c:strCache>
                <c:ptCount val="1"/>
                <c:pt idx="0">
                  <c:v>4-6 fibers/cell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Mappings2020_10_05_T_18_14_59_1!$J$15:$N$15</c:f>
              <c:strCache>
                <c:ptCount val="5"/>
                <c:pt idx="0">
                  <c:v>Ctrl_siRNA</c:v>
                </c:pt>
                <c:pt idx="1">
                  <c:v>mDia1_siRNA</c:v>
                </c:pt>
                <c:pt idx="2">
                  <c:v>mDia2_siRNA</c:v>
                </c:pt>
                <c:pt idx="3">
                  <c:v>SMIFH2</c:v>
                </c:pt>
                <c:pt idx="4">
                  <c:v>WT</c:v>
                </c:pt>
              </c:strCache>
            </c:strRef>
          </c:cat>
          <c:val>
            <c:numRef>
              <c:f>Mappings2020_10_05_T_18_14_59_1!$J$18:$N$18</c:f>
              <c:numCache>
                <c:formatCode>0.0</c:formatCode>
                <c:ptCount val="5"/>
                <c:pt idx="0">
                  <c:v>15.086206896551724</c:v>
                </c:pt>
                <c:pt idx="1">
                  <c:v>19.018404907975462</c:v>
                </c:pt>
                <c:pt idx="2">
                  <c:v>15.942028985507244</c:v>
                </c:pt>
                <c:pt idx="3">
                  <c:v>3.4934497816593884</c:v>
                </c:pt>
                <c:pt idx="4">
                  <c:v>13.875598086124402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5D-4837-A132-7BABF4703734}"/>
            </c:ext>
          </c:extLst>
        </c:ser>
        <c:ser>
          <c:idx val="3"/>
          <c:order val="3"/>
          <c:tx>
            <c:strRef>
              <c:f>Mappings2020_10_05_T_18_14_59_1!$I$19</c:f>
              <c:strCache>
                <c:ptCount val="1"/>
                <c:pt idx="0">
                  <c:v>7-10 fibers/cell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Mappings2020_10_05_T_18_14_59_1!$J$15:$N$15</c:f>
              <c:strCache>
                <c:ptCount val="5"/>
                <c:pt idx="0">
                  <c:v>Ctrl_siRNA</c:v>
                </c:pt>
                <c:pt idx="1">
                  <c:v>mDia1_siRNA</c:v>
                </c:pt>
                <c:pt idx="2">
                  <c:v>mDia2_siRNA</c:v>
                </c:pt>
                <c:pt idx="3">
                  <c:v>SMIFH2</c:v>
                </c:pt>
                <c:pt idx="4">
                  <c:v>WT</c:v>
                </c:pt>
              </c:strCache>
            </c:strRef>
          </c:cat>
          <c:val>
            <c:numRef>
              <c:f>Mappings2020_10_05_T_18_14_59_1!$J$19:$N$19</c:f>
              <c:numCache>
                <c:formatCode>0.0</c:formatCode>
                <c:ptCount val="5"/>
                <c:pt idx="0">
                  <c:v>9.9137931034482758</c:v>
                </c:pt>
                <c:pt idx="1">
                  <c:v>7.9754601226993866</c:v>
                </c:pt>
                <c:pt idx="2">
                  <c:v>8.695652173913043</c:v>
                </c:pt>
                <c:pt idx="3">
                  <c:v>0</c:v>
                </c:pt>
                <c:pt idx="4">
                  <c:v>4.7846889952153111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5D-4837-A132-7BABF4703734}"/>
            </c:ext>
          </c:extLst>
        </c:ser>
        <c:ser>
          <c:idx val="4"/>
          <c:order val="4"/>
          <c:tx>
            <c:strRef>
              <c:f>Mappings2020_10_05_T_18_14_59_1!$I$20</c:f>
              <c:strCache>
                <c:ptCount val="1"/>
                <c:pt idx="0">
                  <c:v>&lt;10 fibers/cell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Mappings2020_10_05_T_18_14_59_1!$J$15:$N$15</c:f>
              <c:strCache>
                <c:ptCount val="5"/>
                <c:pt idx="0">
                  <c:v>Ctrl_siRNA</c:v>
                </c:pt>
                <c:pt idx="1">
                  <c:v>mDia1_siRNA</c:v>
                </c:pt>
                <c:pt idx="2">
                  <c:v>mDia2_siRNA</c:v>
                </c:pt>
                <c:pt idx="3">
                  <c:v>SMIFH2</c:v>
                </c:pt>
                <c:pt idx="4">
                  <c:v>WT</c:v>
                </c:pt>
              </c:strCache>
            </c:strRef>
          </c:cat>
          <c:val>
            <c:numRef>
              <c:f>Mappings2020_10_05_T_18_14_59_1!$J$20:$N$20</c:f>
              <c:numCache>
                <c:formatCode>0.0</c:formatCode>
                <c:ptCount val="5"/>
                <c:pt idx="0">
                  <c:v>3.8793103448275863</c:v>
                </c:pt>
                <c:pt idx="1">
                  <c:v>3.6809815950920246</c:v>
                </c:pt>
                <c:pt idx="2">
                  <c:v>4.3478260869565215</c:v>
                </c:pt>
                <c:pt idx="3">
                  <c:v>0.87336244541484709</c:v>
                </c:pt>
                <c:pt idx="4">
                  <c:v>1.9138755980861244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5D-4837-A132-7BABF4703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7490096"/>
        <c:axId val="677492392"/>
      </c:barChart>
      <c:catAx>
        <c:axId val="67749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77492392"/>
        <c:crosses val="autoZero"/>
        <c:auto val="1"/>
        <c:lblAlgn val="ctr"/>
        <c:lblOffset val="100"/>
        <c:noMultiLvlLbl val="0"/>
      </c:catAx>
      <c:valAx>
        <c:axId val="67749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7749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601027</xdr:colOff>
      <xdr:row>22</xdr:row>
      <xdr:rowOff>45720</xdr:rowOff>
    </xdr:from>
    <xdr:to>
      <xdr:col>13</xdr:col>
      <xdr:colOff>458152</xdr:colOff>
      <xdr:row>36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B1" workbookViewId="0">
      <selection activeCell="K12" sqref="K12"/>
    </sheetView>
  </sheetViews>
  <sheetFormatPr defaultRowHeight="14.4" x14ac:dyDescent="0.3"/>
  <cols>
    <col min="1" max="1" width="20.44140625" customWidth="1"/>
    <col min="2" max="2" width="43" customWidth="1"/>
    <col min="3" max="3" width="10.44140625" customWidth="1"/>
    <col min="4" max="4" width="11.33203125" customWidth="1"/>
    <col min="5" max="5" width="10.44140625" customWidth="1"/>
    <col min="6" max="6" width="12" customWidth="1"/>
    <col min="7" max="7" width="15" customWidth="1"/>
    <col min="9" max="9" width="15.5546875" customWidth="1"/>
    <col min="10" max="10" width="11.109375" customWidth="1"/>
    <col min="11" max="11" width="13.33203125" customWidth="1"/>
    <col min="12" max="12" width="13.5546875" customWidth="1"/>
    <col min="13" max="13" width="8" customWidth="1"/>
    <col min="14" max="14" width="10.5546875" customWidth="1"/>
  </cols>
  <sheetData>
    <row r="1" spans="1:14" x14ac:dyDescent="0.3">
      <c r="C1" s="27" t="s">
        <v>176</v>
      </c>
    </row>
    <row r="2" spans="1:14" x14ac:dyDescent="0.3">
      <c r="A2" s="5" t="s">
        <v>112</v>
      </c>
      <c r="B2" s="28" t="s">
        <v>175</v>
      </c>
      <c r="C2" s="28" t="s">
        <v>174</v>
      </c>
      <c r="D2" s="28" t="s">
        <v>173</v>
      </c>
      <c r="E2" s="28" t="s">
        <v>172</v>
      </c>
      <c r="F2" s="28" t="s">
        <v>171</v>
      </c>
      <c r="G2" s="28" t="s">
        <v>127</v>
      </c>
      <c r="H2" s="10"/>
      <c r="I2" s="26" t="s">
        <v>168</v>
      </c>
    </row>
    <row r="3" spans="1:14" x14ac:dyDescent="0.3">
      <c r="A3" s="1" t="s">
        <v>55</v>
      </c>
      <c r="B3" s="11" t="s">
        <v>51</v>
      </c>
      <c r="C3" s="15">
        <v>11</v>
      </c>
      <c r="D3" s="15" t="s">
        <v>129</v>
      </c>
      <c r="E3" s="15">
        <v>1</v>
      </c>
      <c r="F3" s="15"/>
      <c r="G3" s="14"/>
      <c r="I3" s="1"/>
      <c r="J3" s="25" t="s">
        <v>161</v>
      </c>
    </row>
    <row r="4" spans="1:14" x14ac:dyDescent="0.3">
      <c r="A4" s="1" t="s">
        <v>56</v>
      </c>
      <c r="B4" s="11" t="s">
        <v>0</v>
      </c>
      <c r="C4" s="15">
        <v>17</v>
      </c>
      <c r="D4" s="15">
        <v>0.2</v>
      </c>
      <c r="E4" s="15">
        <v>1</v>
      </c>
      <c r="F4" s="15"/>
      <c r="G4" s="14"/>
      <c r="I4" s="3"/>
      <c r="J4" s="7" t="s">
        <v>164</v>
      </c>
      <c r="K4" s="7" t="s">
        <v>166</v>
      </c>
      <c r="L4" s="7" t="s">
        <v>167</v>
      </c>
      <c r="M4" s="7" t="s">
        <v>165</v>
      </c>
      <c r="N4" s="5" t="s">
        <v>163</v>
      </c>
    </row>
    <row r="5" spans="1:14" x14ac:dyDescent="0.3">
      <c r="A5" s="1" t="s">
        <v>57</v>
      </c>
      <c r="B5" s="11" t="s">
        <v>1</v>
      </c>
      <c r="C5" s="15">
        <v>22</v>
      </c>
      <c r="D5" s="15">
        <v>3</v>
      </c>
      <c r="E5" s="15"/>
      <c r="F5" s="15"/>
      <c r="G5" s="14"/>
      <c r="I5" s="1" t="s">
        <v>113</v>
      </c>
      <c r="J5" s="9">
        <f>5+4+9+7+11+5+8+4+9+6+9+15</f>
        <v>92</v>
      </c>
      <c r="K5" s="9">
        <f>4+11+7+15+7+4+3+3+8+3+9</f>
        <v>74</v>
      </c>
      <c r="L5" s="9">
        <f>2+4+6+10+10+6+4+4+5+8</f>
        <v>59</v>
      </c>
      <c r="M5" s="9">
        <f>11+17+22+14+25+20+25+14+8+15</f>
        <v>171</v>
      </c>
      <c r="N5" s="1">
        <f>10+14+14+6+15+7+8+14+15+6</f>
        <v>109</v>
      </c>
    </row>
    <row r="6" spans="1:14" x14ac:dyDescent="0.3">
      <c r="A6" s="1" t="s">
        <v>58</v>
      </c>
      <c r="B6" s="11" t="s">
        <v>2</v>
      </c>
      <c r="C6" s="15">
        <v>14</v>
      </c>
      <c r="D6" s="15" t="s">
        <v>145</v>
      </c>
      <c r="E6" s="15">
        <v>1</v>
      </c>
      <c r="F6" s="15"/>
      <c r="G6" s="14"/>
      <c r="I6" s="1" t="s">
        <v>114</v>
      </c>
      <c r="J6" s="9">
        <f>4+2+1+4+2+3+2+2+1+3+3+1+1+2+1+3+2+4+2+3+2+2+2+4+1+4+1+2+1+1+2+1+4</f>
        <v>73</v>
      </c>
      <c r="K6" s="9">
        <f>1+2+3+1+1+2+2+2+2+1+1+1+3+2+1+1+2+3+2+1+2+2+1</f>
        <v>39</v>
      </c>
      <c r="L6" s="9">
        <f>1+2+2+3+1+2+3+2+1+1+1+1+1+1+1+1+1+2+4+1+2+1+2+2</f>
        <v>39</v>
      </c>
      <c r="M6" s="9">
        <f>2+3+3+2+3+2+1+1+1+1+5+2+1+5+2+4+2+4+2+2</f>
        <v>48</v>
      </c>
      <c r="N6" s="1">
        <f>2+1+5+2+2+2+1+3+1+1+2+1+4+3+2+2+1+2+2+6+1+4+3+1+3</f>
        <v>57</v>
      </c>
    </row>
    <row r="7" spans="1:14" x14ac:dyDescent="0.3">
      <c r="A7" s="1" t="s">
        <v>59</v>
      </c>
      <c r="B7" s="11" t="s">
        <v>3</v>
      </c>
      <c r="C7" s="15">
        <v>25</v>
      </c>
      <c r="D7" s="15">
        <v>1.1000000000000001</v>
      </c>
      <c r="E7" s="15">
        <v>1</v>
      </c>
      <c r="F7" s="15"/>
      <c r="G7" s="14"/>
      <c r="I7" s="1" t="s">
        <v>115</v>
      </c>
      <c r="J7" s="9">
        <f>1+1+1+3+2+2+1+2+2+1+1+1+1+2+2+1+3+1+1+1+1+1+2+1</f>
        <v>35</v>
      </c>
      <c r="K7" s="9">
        <f>1+1+1+3+2+2+1+1+3+2+2+1+2+3+2+2+1+1</f>
        <v>31</v>
      </c>
      <c r="L7" s="9">
        <f>1+1+1+2+3+1+1+2+1+1+1+1+1+5</f>
        <v>22</v>
      </c>
      <c r="M7" s="9">
        <f>1+1+1+1+1+1+1+1</f>
        <v>8</v>
      </c>
      <c r="N7" s="1">
        <f>1+2+1+2+1+3+2+1+1+2+3+1+1+1+1+1+1+1+1+2</f>
        <v>29</v>
      </c>
    </row>
    <row r="8" spans="1:14" x14ac:dyDescent="0.3">
      <c r="A8" s="1" t="s">
        <v>60</v>
      </c>
      <c r="B8" s="11" t="s">
        <v>4</v>
      </c>
      <c r="C8" s="15">
        <v>20</v>
      </c>
      <c r="D8" s="15">
        <v>5</v>
      </c>
      <c r="E8" s="15"/>
      <c r="F8" s="15"/>
      <c r="G8" s="14"/>
      <c r="I8" s="1" t="s">
        <v>116</v>
      </c>
      <c r="J8" s="9">
        <f>2+1+1+1+3+1+2+1+1+2+1+1+1+1+1+1+1+1</f>
        <v>23</v>
      </c>
      <c r="K8" s="9">
        <f>1+1+1+1+1+1+3+1+1+1+1</f>
        <v>13</v>
      </c>
      <c r="L8" s="9">
        <f>1+2+1+1+1+1+1+1+1+1+1</f>
        <v>12</v>
      </c>
      <c r="M8" s="9">
        <v>0</v>
      </c>
      <c r="N8" s="1">
        <f>1+1+1+1+1+1+2+1+1</f>
        <v>10</v>
      </c>
    </row>
    <row r="9" spans="1:14" x14ac:dyDescent="0.3">
      <c r="A9" s="1" t="s">
        <v>61</v>
      </c>
      <c r="B9" s="11" t="s">
        <v>5</v>
      </c>
      <c r="C9" s="15">
        <v>25</v>
      </c>
      <c r="D9" s="15">
        <v>2.1</v>
      </c>
      <c r="E9" s="15">
        <v>1</v>
      </c>
      <c r="F9" s="15"/>
      <c r="G9" s="14"/>
      <c r="I9" s="3" t="s">
        <v>117</v>
      </c>
      <c r="J9" s="4">
        <f>2+1+1+1+1+1+1+1</f>
        <v>9</v>
      </c>
      <c r="K9" s="4">
        <f>1+1+1+1+1+1</f>
        <v>6</v>
      </c>
      <c r="L9" s="4">
        <f>1+1+1+1+1+1</f>
        <v>6</v>
      </c>
      <c r="M9" s="4">
        <f>1+1</f>
        <v>2</v>
      </c>
      <c r="N9" s="3">
        <f>1+1+1+1</f>
        <v>4</v>
      </c>
    </row>
    <row r="10" spans="1:14" x14ac:dyDescent="0.3">
      <c r="A10" s="1" t="s">
        <v>62</v>
      </c>
      <c r="B10" s="11" t="s">
        <v>6</v>
      </c>
      <c r="C10" s="15">
        <v>14</v>
      </c>
      <c r="D10" s="15" t="s">
        <v>125</v>
      </c>
      <c r="E10" s="15">
        <v>1</v>
      </c>
      <c r="F10" s="15"/>
      <c r="G10" s="14"/>
      <c r="I10" s="1" t="s">
        <v>162</v>
      </c>
      <c r="J10" s="9">
        <f t="shared" ref="J10" si="0">SUM(J5:J9)</f>
        <v>232</v>
      </c>
      <c r="K10" s="9">
        <f>SUM(K5:K9)</f>
        <v>163</v>
      </c>
      <c r="L10" s="9">
        <f>SUM(L5:L9)</f>
        <v>138</v>
      </c>
      <c r="M10" s="9">
        <f>SUM(M5:M9)</f>
        <v>229</v>
      </c>
      <c r="N10" s="1">
        <f>SUM(N5:N9)</f>
        <v>209</v>
      </c>
    </row>
    <row r="11" spans="1:14" x14ac:dyDescent="0.3">
      <c r="A11" s="1" t="s">
        <v>63</v>
      </c>
      <c r="B11" s="11" t="s">
        <v>7</v>
      </c>
      <c r="C11" s="15">
        <v>8</v>
      </c>
      <c r="D11" s="15" t="s">
        <v>136</v>
      </c>
      <c r="E11" s="15" t="s">
        <v>137</v>
      </c>
      <c r="F11" s="15"/>
      <c r="G11" s="14">
        <v>1.1000000000000001</v>
      </c>
    </row>
    <row r="12" spans="1:14" x14ac:dyDescent="0.3">
      <c r="A12" s="3" t="s">
        <v>64</v>
      </c>
      <c r="B12" s="12" t="s">
        <v>8</v>
      </c>
      <c r="C12" s="6">
        <v>15</v>
      </c>
      <c r="D12" s="6" t="s">
        <v>141</v>
      </c>
      <c r="E12" s="6"/>
      <c r="F12" s="6"/>
      <c r="G12" s="5"/>
    </row>
    <row r="13" spans="1:14" x14ac:dyDescent="0.3">
      <c r="A13" s="1"/>
      <c r="B13" s="2"/>
      <c r="C13" s="15"/>
      <c r="D13" s="15"/>
      <c r="E13" s="15"/>
      <c r="F13" s="15"/>
      <c r="G13" s="14"/>
      <c r="I13" s="26" t="s">
        <v>169</v>
      </c>
    </row>
    <row r="14" spans="1:14" x14ac:dyDescent="0.3">
      <c r="A14" s="1" t="s">
        <v>65</v>
      </c>
      <c r="B14" s="11" t="s">
        <v>52</v>
      </c>
      <c r="C14" s="15">
        <v>5</v>
      </c>
      <c r="D14" s="15" t="s">
        <v>152</v>
      </c>
      <c r="E14" s="15">
        <v>1.1000000000000001</v>
      </c>
      <c r="F14" s="15" t="s">
        <v>145</v>
      </c>
      <c r="G14" s="14"/>
      <c r="I14" s="1"/>
      <c r="J14" s="22" t="s">
        <v>161</v>
      </c>
    </row>
    <row r="15" spans="1:14" x14ac:dyDescent="0.3">
      <c r="A15" s="1" t="s">
        <v>66</v>
      </c>
      <c r="B15" s="11" t="s">
        <v>9</v>
      </c>
      <c r="C15" s="15">
        <v>4</v>
      </c>
      <c r="D15" s="15" t="s">
        <v>142</v>
      </c>
      <c r="E15" s="15" t="s">
        <v>143</v>
      </c>
      <c r="F15" s="15" t="s">
        <v>144</v>
      </c>
      <c r="G15" s="14">
        <v>2.1</v>
      </c>
      <c r="I15" s="3"/>
      <c r="J15" s="8" t="s">
        <v>170</v>
      </c>
      <c r="K15" s="7" t="s">
        <v>166</v>
      </c>
      <c r="L15" s="7" t="s">
        <v>167</v>
      </c>
      <c r="M15" s="7" t="s">
        <v>165</v>
      </c>
      <c r="N15" s="5" t="s">
        <v>163</v>
      </c>
    </row>
    <row r="16" spans="1:14" x14ac:dyDescent="0.3">
      <c r="A16" s="1" t="s">
        <v>67</v>
      </c>
      <c r="B16" s="11" t="s">
        <v>10</v>
      </c>
      <c r="C16" s="15">
        <v>9</v>
      </c>
      <c r="D16" s="15" t="s">
        <v>119</v>
      </c>
      <c r="E16" s="15">
        <v>2.1</v>
      </c>
      <c r="F16" s="15"/>
      <c r="G16" s="14"/>
      <c r="I16" s="1" t="s">
        <v>113</v>
      </c>
      <c r="J16" s="18">
        <f t="shared" ref="J16:N21" si="1">(J5/J$10)*100</f>
        <v>39.655172413793103</v>
      </c>
      <c r="K16" s="18">
        <f t="shared" si="1"/>
        <v>45.398773006134967</v>
      </c>
      <c r="L16" s="23">
        <f t="shared" si="1"/>
        <v>42.753623188405797</v>
      </c>
      <c r="M16" s="18">
        <f t="shared" si="1"/>
        <v>74.672489082969435</v>
      </c>
      <c r="N16" s="20">
        <f t="shared" si="1"/>
        <v>52.153110047846887</v>
      </c>
    </row>
    <row r="17" spans="1:15" x14ac:dyDescent="0.3">
      <c r="A17" s="1" t="s">
        <v>68</v>
      </c>
      <c r="B17" s="11" t="s">
        <v>11</v>
      </c>
      <c r="C17" s="15">
        <v>7</v>
      </c>
      <c r="D17" s="15" t="s">
        <v>156</v>
      </c>
      <c r="E17" s="15">
        <v>2</v>
      </c>
      <c r="F17" s="15">
        <v>2</v>
      </c>
      <c r="G17" s="14"/>
      <c r="I17" s="1" t="s">
        <v>114</v>
      </c>
      <c r="J17" s="18">
        <f t="shared" si="1"/>
        <v>31.46551724137931</v>
      </c>
      <c r="K17" s="18">
        <f t="shared" si="1"/>
        <v>23.926380368098162</v>
      </c>
      <c r="L17" s="23">
        <f t="shared" si="1"/>
        <v>28.260869565217391</v>
      </c>
      <c r="M17" s="18">
        <f t="shared" si="1"/>
        <v>20.960698689956331</v>
      </c>
      <c r="N17" s="20">
        <f t="shared" si="1"/>
        <v>27.27272727272727</v>
      </c>
    </row>
    <row r="18" spans="1:15" x14ac:dyDescent="0.3">
      <c r="A18" s="1" t="s">
        <v>69</v>
      </c>
      <c r="B18" s="11" t="s">
        <v>12</v>
      </c>
      <c r="C18" s="15">
        <v>11</v>
      </c>
      <c r="D18" s="15" t="s">
        <v>118</v>
      </c>
      <c r="E18" s="15">
        <v>2.1</v>
      </c>
      <c r="F18" s="15">
        <v>1.1000000000000001</v>
      </c>
      <c r="G18" s="14"/>
      <c r="I18" s="1" t="s">
        <v>115</v>
      </c>
      <c r="J18" s="18">
        <f t="shared" si="1"/>
        <v>15.086206896551724</v>
      </c>
      <c r="K18" s="18">
        <f t="shared" si="1"/>
        <v>19.018404907975462</v>
      </c>
      <c r="L18" s="23">
        <f t="shared" si="1"/>
        <v>15.942028985507244</v>
      </c>
      <c r="M18" s="18">
        <f t="shared" si="1"/>
        <v>3.4934497816593884</v>
      </c>
      <c r="N18" s="20">
        <f t="shared" si="1"/>
        <v>13.875598086124402</v>
      </c>
    </row>
    <row r="19" spans="1:15" x14ac:dyDescent="0.3">
      <c r="A19" s="1" t="s">
        <v>70</v>
      </c>
      <c r="B19" s="11" t="s">
        <v>13</v>
      </c>
      <c r="C19" s="15">
        <v>5</v>
      </c>
      <c r="D19" s="15" t="s">
        <v>143</v>
      </c>
      <c r="E19" s="15">
        <v>1.1000000000000001</v>
      </c>
      <c r="F19" s="15">
        <v>2</v>
      </c>
      <c r="G19" s="14">
        <v>1</v>
      </c>
      <c r="I19" s="1" t="s">
        <v>116</v>
      </c>
      <c r="J19" s="18">
        <f t="shared" si="1"/>
        <v>9.9137931034482758</v>
      </c>
      <c r="K19" s="18">
        <f t="shared" si="1"/>
        <v>7.9754601226993866</v>
      </c>
      <c r="L19" s="23">
        <f t="shared" si="1"/>
        <v>8.695652173913043</v>
      </c>
      <c r="M19" s="18">
        <f t="shared" si="1"/>
        <v>0</v>
      </c>
      <c r="N19" s="20">
        <f t="shared" si="1"/>
        <v>4.7846889952153111</v>
      </c>
    </row>
    <row r="20" spans="1:15" x14ac:dyDescent="0.3">
      <c r="A20" s="1" t="s">
        <v>71</v>
      </c>
      <c r="B20" s="11" t="s">
        <v>14</v>
      </c>
      <c r="C20" s="15">
        <v>8</v>
      </c>
      <c r="D20" s="15" t="s">
        <v>123</v>
      </c>
      <c r="E20" s="15">
        <v>1.2</v>
      </c>
      <c r="F20" s="15">
        <v>1</v>
      </c>
      <c r="G20" s="14" t="s">
        <v>159</v>
      </c>
      <c r="I20" s="3" t="s">
        <v>117</v>
      </c>
      <c r="J20" s="24">
        <f t="shared" si="1"/>
        <v>3.8793103448275863</v>
      </c>
      <c r="K20" s="19">
        <f t="shared" si="1"/>
        <v>3.6809815950920246</v>
      </c>
      <c r="L20" s="19">
        <f t="shared" si="1"/>
        <v>4.3478260869565215</v>
      </c>
      <c r="M20" s="19">
        <f t="shared" si="1"/>
        <v>0.87336244541484709</v>
      </c>
      <c r="N20" s="21">
        <f t="shared" si="1"/>
        <v>1.9138755980861244</v>
      </c>
    </row>
    <row r="21" spans="1:15" x14ac:dyDescent="0.3">
      <c r="A21" s="1" t="s">
        <v>72</v>
      </c>
      <c r="B21" s="11" t="s">
        <v>15</v>
      </c>
      <c r="C21" s="15">
        <v>4</v>
      </c>
      <c r="D21" s="15" t="s">
        <v>124</v>
      </c>
      <c r="E21" s="15">
        <v>2.1</v>
      </c>
      <c r="F21" s="15">
        <v>1</v>
      </c>
      <c r="G21" s="14"/>
      <c r="I21" s="1" t="s">
        <v>162</v>
      </c>
      <c r="J21" s="18">
        <f t="shared" si="1"/>
        <v>100</v>
      </c>
      <c r="K21" s="18">
        <f t="shared" si="1"/>
        <v>100</v>
      </c>
      <c r="L21" s="23">
        <f t="shared" si="1"/>
        <v>100</v>
      </c>
      <c r="M21" s="18">
        <f t="shared" si="1"/>
        <v>100</v>
      </c>
      <c r="N21" s="20">
        <f t="shared" si="1"/>
        <v>100</v>
      </c>
    </row>
    <row r="22" spans="1:15" x14ac:dyDescent="0.3">
      <c r="A22" s="1" t="s">
        <v>73</v>
      </c>
      <c r="B22" s="11" t="s">
        <v>16</v>
      </c>
      <c r="C22" s="15">
        <v>9</v>
      </c>
      <c r="D22" s="15" t="s">
        <v>146</v>
      </c>
      <c r="E22" s="15">
        <v>3.1</v>
      </c>
      <c r="F22" s="15">
        <v>1</v>
      </c>
      <c r="G22" s="14"/>
    </row>
    <row r="23" spans="1:15" x14ac:dyDescent="0.3">
      <c r="A23" s="1" t="s">
        <v>74</v>
      </c>
      <c r="B23" s="11" t="s">
        <v>17</v>
      </c>
      <c r="C23" s="15">
        <v>6</v>
      </c>
      <c r="D23" s="15" t="s">
        <v>131</v>
      </c>
      <c r="E23" s="15">
        <v>1.1000000000000001</v>
      </c>
      <c r="F23" s="15" t="s">
        <v>128</v>
      </c>
      <c r="G23" s="14"/>
    </row>
    <row r="24" spans="1:15" x14ac:dyDescent="0.3">
      <c r="A24" s="1" t="s">
        <v>75</v>
      </c>
      <c r="B24" s="11" t="s">
        <v>18</v>
      </c>
      <c r="C24" s="15">
        <v>9</v>
      </c>
      <c r="D24" s="15" t="s">
        <v>145</v>
      </c>
      <c r="E24" s="15">
        <v>1.1000000000000001</v>
      </c>
      <c r="F24" s="15">
        <v>1</v>
      </c>
      <c r="G24" s="14">
        <v>1</v>
      </c>
    </row>
    <row r="25" spans="1:15" x14ac:dyDescent="0.3">
      <c r="A25" s="3" t="s">
        <v>76</v>
      </c>
      <c r="B25" s="12" t="s">
        <v>19</v>
      </c>
      <c r="C25" s="6">
        <v>15</v>
      </c>
      <c r="D25" s="6" t="s">
        <v>155</v>
      </c>
      <c r="E25" s="6">
        <v>2.1</v>
      </c>
      <c r="F25" s="6">
        <v>1</v>
      </c>
      <c r="G25" s="5"/>
    </row>
    <row r="26" spans="1:15" x14ac:dyDescent="0.3">
      <c r="A26" s="1"/>
      <c r="B26" s="2"/>
      <c r="C26" s="15"/>
      <c r="D26" s="15"/>
      <c r="E26" s="15"/>
      <c r="F26" s="15"/>
      <c r="G26" s="14"/>
    </row>
    <row r="27" spans="1:15" x14ac:dyDescent="0.3">
      <c r="A27" s="1" t="s">
        <v>77</v>
      </c>
      <c r="B27" s="11" t="s">
        <v>53</v>
      </c>
      <c r="C27" s="15">
        <v>4</v>
      </c>
      <c r="D27" s="15" t="s">
        <v>154</v>
      </c>
      <c r="E27" s="15" t="s">
        <v>128</v>
      </c>
      <c r="F27" s="15"/>
      <c r="G27" s="14"/>
    </row>
    <row r="28" spans="1:15" x14ac:dyDescent="0.3">
      <c r="A28" s="1" t="s">
        <v>78</v>
      </c>
      <c r="B28" s="11" t="s">
        <v>20</v>
      </c>
      <c r="C28" s="15">
        <v>11</v>
      </c>
      <c r="D28" s="15" t="s">
        <v>118</v>
      </c>
      <c r="E28" s="15">
        <v>3</v>
      </c>
      <c r="F28" s="15"/>
      <c r="G28" s="14">
        <v>1</v>
      </c>
      <c r="O28" s="9"/>
    </row>
    <row r="29" spans="1:15" x14ac:dyDescent="0.3">
      <c r="A29" s="1" t="s">
        <v>79</v>
      </c>
      <c r="B29" s="11" t="s">
        <v>21</v>
      </c>
      <c r="C29" s="15">
        <v>7</v>
      </c>
      <c r="D29" s="15" t="s">
        <v>134</v>
      </c>
      <c r="E29" s="15">
        <v>0.2</v>
      </c>
      <c r="F29" s="15">
        <v>1</v>
      </c>
      <c r="G29" s="14"/>
      <c r="O29" s="9"/>
    </row>
    <row r="30" spans="1:15" x14ac:dyDescent="0.3">
      <c r="A30" s="1" t="s">
        <v>80</v>
      </c>
      <c r="B30" s="11" t="s">
        <v>22</v>
      </c>
      <c r="C30" s="15">
        <v>15</v>
      </c>
      <c r="D30" s="15" t="s">
        <v>158</v>
      </c>
      <c r="E30" s="15" t="s">
        <v>145</v>
      </c>
      <c r="F30" s="15">
        <v>1.1000000000000001</v>
      </c>
      <c r="G30" s="14"/>
      <c r="O30" s="9"/>
    </row>
    <row r="31" spans="1:15" x14ac:dyDescent="0.3">
      <c r="A31" s="1" t="s">
        <v>81</v>
      </c>
      <c r="B31" s="11" t="s">
        <v>23</v>
      </c>
      <c r="C31" s="15">
        <v>7</v>
      </c>
      <c r="D31" s="15" t="s">
        <v>133</v>
      </c>
      <c r="E31" s="15" t="s">
        <v>124</v>
      </c>
      <c r="F31" s="15">
        <v>1</v>
      </c>
      <c r="G31" s="14"/>
      <c r="O31" s="9"/>
    </row>
    <row r="32" spans="1:15" x14ac:dyDescent="0.3">
      <c r="A32" s="1" t="s">
        <v>82</v>
      </c>
      <c r="B32" s="11" t="s">
        <v>24</v>
      </c>
      <c r="C32" s="15">
        <v>4</v>
      </c>
      <c r="D32" s="15" t="s">
        <v>145</v>
      </c>
      <c r="E32" s="15" t="s">
        <v>151</v>
      </c>
      <c r="F32" s="15">
        <v>1</v>
      </c>
      <c r="G32" s="14">
        <v>1</v>
      </c>
      <c r="O32" s="9"/>
    </row>
    <row r="33" spans="1:15" x14ac:dyDescent="0.3">
      <c r="A33" s="1" t="s">
        <v>83</v>
      </c>
      <c r="B33" s="11" t="s">
        <v>25</v>
      </c>
      <c r="C33" s="15">
        <v>3</v>
      </c>
      <c r="D33" s="15" t="s">
        <v>138</v>
      </c>
      <c r="E33" s="15">
        <v>3.2</v>
      </c>
      <c r="F33" s="15">
        <v>1.3</v>
      </c>
      <c r="G33" s="14" t="s">
        <v>128</v>
      </c>
      <c r="O33" s="9"/>
    </row>
    <row r="34" spans="1:15" x14ac:dyDescent="0.3">
      <c r="A34" s="1" t="s">
        <v>84</v>
      </c>
      <c r="B34" s="11" t="s">
        <v>26</v>
      </c>
      <c r="C34" s="15">
        <v>0</v>
      </c>
      <c r="D34" s="15">
        <v>1.2</v>
      </c>
      <c r="E34" s="15">
        <v>2</v>
      </c>
      <c r="F34" s="15">
        <v>1.1000000000000001</v>
      </c>
      <c r="G34" s="14">
        <v>1</v>
      </c>
      <c r="O34" s="9"/>
    </row>
    <row r="35" spans="1:15" x14ac:dyDescent="0.3">
      <c r="A35" s="1" t="s">
        <v>85</v>
      </c>
      <c r="B35" s="11" t="s">
        <v>27</v>
      </c>
      <c r="C35" s="15">
        <v>3</v>
      </c>
      <c r="D35" s="15" t="s">
        <v>147</v>
      </c>
      <c r="E35" s="15">
        <v>1.1000000000000001</v>
      </c>
      <c r="F35" s="15">
        <v>1.1000000000000001</v>
      </c>
      <c r="G35" s="14"/>
    </row>
    <row r="36" spans="1:15" x14ac:dyDescent="0.3">
      <c r="A36" s="1" t="s">
        <v>86</v>
      </c>
      <c r="B36" s="11" t="s">
        <v>28</v>
      </c>
      <c r="C36" s="16" t="s">
        <v>150</v>
      </c>
      <c r="D36" s="15"/>
      <c r="E36" s="15"/>
      <c r="F36" s="15"/>
      <c r="G36" s="14"/>
    </row>
    <row r="37" spans="1:15" x14ac:dyDescent="0.3">
      <c r="A37" s="1" t="s">
        <v>87</v>
      </c>
      <c r="B37" s="11" t="s">
        <v>29</v>
      </c>
      <c r="C37" s="15">
        <v>8</v>
      </c>
      <c r="D37" s="15" t="s">
        <v>135</v>
      </c>
      <c r="E37" s="15" t="s">
        <v>128</v>
      </c>
      <c r="F37" s="15">
        <v>2</v>
      </c>
      <c r="G37" s="14"/>
    </row>
    <row r="38" spans="1:15" x14ac:dyDescent="0.3">
      <c r="A38" s="1" t="s">
        <v>88</v>
      </c>
      <c r="B38" s="11" t="s">
        <v>30</v>
      </c>
      <c r="C38" s="15">
        <v>3</v>
      </c>
      <c r="D38" s="15" t="s">
        <v>145</v>
      </c>
      <c r="E38" s="15" t="s">
        <v>128</v>
      </c>
      <c r="F38" s="15">
        <v>2</v>
      </c>
      <c r="G38" s="14"/>
    </row>
    <row r="39" spans="1:15" x14ac:dyDescent="0.3">
      <c r="A39" s="1" t="s">
        <v>89</v>
      </c>
      <c r="B39" s="11" t="s">
        <v>31</v>
      </c>
      <c r="C39" s="15">
        <v>9</v>
      </c>
      <c r="D39" s="15" t="s">
        <v>134</v>
      </c>
      <c r="E39" s="15">
        <v>1</v>
      </c>
      <c r="F39" s="15">
        <v>1</v>
      </c>
      <c r="G39" s="14"/>
    </row>
    <row r="40" spans="1:15" x14ac:dyDescent="0.3">
      <c r="A40" s="1"/>
      <c r="B40" s="2"/>
      <c r="C40" s="15"/>
      <c r="D40" s="15"/>
      <c r="E40" s="15"/>
      <c r="F40" s="15"/>
      <c r="G40" s="14"/>
    </row>
    <row r="41" spans="1:15" x14ac:dyDescent="0.3">
      <c r="A41" s="1" t="s">
        <v>90</v>
      </c>
      <c r="B41" s="11" t="s">
        <v>54</v>
      </c>
      <c r="C41" s="15">
        <v>2</v>
      </c>
      <c r="D41" s="15" t="s">
        <v>132</v>
      </c>
      <c r="E41" s="15">
        <v>1</v>
      </c>
      <c r="F41" s="15"/>
      <c r="G41" s="14"/>
    </row>
    <row r="42" spans="1:15" x14ac:dyDescent="0.3">
      <c r="A42" s="1" t="s">
        <v>91</v>
      </c>
      <c r="B42" s="11" t="s">
        <v>32</v>
      </c>
      <c r="C42" s="15">
        <v>4</v>
      </c>
      <c r="D42" s="15" t="s">
        <v>148</v>
      </c>
      <c r="E42" s="15">
        <v>1.1000000000000001</v>
      </c>
      <c r="F42" s="15">
        <v>1</v>
      </c>
      <c r="G42" s="14">
        <v>1.1000000000000001</v>
      </c>
    </row>
    <row r="43" spans="1:15" x14ac:dyDescent="0.3">
      <c r="A43" s="1" t="s">
        <v>92</v>
      </c>
      <c r="B43" s="11" t="s">
        <v>33</v>
      </c>
      <c r="C43" s="15">
        <v>6</v>
      </c>
      <c r="D43" s="15" t="s">
        <v>120</v>
      </c>
      <c r="E43" s="15">
        <v>2</v>
      </c>
      <c r="F43" s="15"/>
      <c r="G43" s="14"/>
    </row>
    <row r="44" spans="1:15" x14ac:dyDescent="0.3">
      <c r="A44" s="1" t="s">
        <v>93</v>
      </c>
      <c r="B44" s="11" t="s">
        <v>34</v>
      </c>
      <c r="C44" s="15">
        <v>10</v>
      </c>
      <c r="D44" s="15">
        <v>0.1</v>
      </c>
      <c r="E44" s="15" t="s">
        <v>139</v>
      </c>
      <c r="F44" s="15"/>
      <c r="G44" s="14">
        <v>1</v>
      </c>
    </row>
    <row r="45" spans="1:15" x14ac:dyDescent="0.3">
      <c r="A45" s="1" t="s">
        <v>94</v>
      </c>
      <c r="B45" s="11" t="s">
        <v>35</v>
      </c>
      <c r="C45" s="15">
        <v>10</v>
      </c>
      <c r="D45" s="15" t="s">
        <v>128</v>
      </c>
      <c r="E45" s="15">
        <v>2</v>
      </c>
      <c r="F45" s="15">
        <v>2.1</v>
      </c>
      <c r="G45" s="14">
        <v>1</v>
      </c>
    </row>
    <row r="46" spans="1:15" x14ac:dyDescent="0.3">
      <c r="A46" s="1" t="s">
        <v>95</v>
      </c>
      <c r="B46" s="11" t="s">
        <v>36</v>
      </c>
      <c r="C46" s="15">
        <v>6</v>
      </c>
      <c r="D46" s="15" t="s">
        <v>128</v>
      </c>
      <c r="E46" s="15">
        <v>1.1000000000000001</v>
      </c>
      <c r="F46" s="15">
        <v>1.1000000000000001</v>
      </c>
      <c r="G46" s="14">
        <v>1</v>
      </c>
    </row>
    <row r="47" spans="1:15" x14ac:dyDescent="0.3">
      <c r="A47" s="1" t="s">
        <v>96</v>
      </c>
      <c r="B47" s="11" t="s">
        <v>37</v>
      </c>
      <c r="C47" s="15">
        <v>4</v>
      </c>
      <c r="D47" s="15">
        <v>1.1000000000000001</v>
      </c>
      <c r="E47" s="15">
        <v>1</v>
      </c>
      <c r="F47" s="15" t="s">
        <v>128</v>
      </c>
      <c r="G47" s="14"/>
    </row>
    <row r="48" spans="1:15" x14ac:dyDescent="0.3">
      <c r="A48" s="1" t="s">
        <v>97</v>
      </c>
      <c r="B48" s="11" t="s">
        <v>38</v>
      </c>
      <c r="C48" s="15">
        <v>4</v>
      </c>
      <c r="D48" s="15" t="s">
        <v>121</v>
      </c>
      <c r="E48" s="15">
        <v>1</v>
      </c>
      <c r="F48" s="15">
        <v>1</v>
      </c>
      <c r="G48" s="14">
        <v>1</v>
      </c>
    </row>
    <row r="49" spans="1:8" x14ac:dyDescent="0.3">
      <c r="A49" s="1" t="s">
        <v>98</v>
      </c>
      <c r="B49" s="11" t="s">
        <v>39</v>
      </c>
      <c r="C49" s="15">
        <v>5</v>
      </c>
      <c r="D49" s="15" t="s">
        <v>153</v>
      </c>
      <c r="E49" s="15"/>
      <c r="F49" s="15">
        <v>1</v>
      </c>
      <c r="G49" s="14"/>
    </row>
    <row r="50" spans="1:8" x14ac:dyDescent="0.3">
      <c r="A50" s="1" t="s">
        <v>99</v>
      </c>
      <c r="B50" s="11" t="s">
        <v>40</v>
      </c>
      <c r="C50" s="15">
        <v>8</v>
      </c>
      <c r="D50" s="15" t="s">
        <v>132</v>
      </c>
      <c r="E50" s="15">
        <v>1.5</v>
      </c>
      <c r="F50" s="15">
        <v>1</v>
      </c>
      <c r="G50" s="14"/>
    </row>
    <row r="51" spans="1:8" x14ac:dyDescent="0.3">
      <c r="A51" s="1"/>
      <c r="B51" s="2"/>
      <c r="C51" s="15"/>
      <c r="D51" s="15"/>
      <c r="E51" s="15"/>
      <c r="F51" s="15"/>
      <c r="G51" s="14"/>
    </row>
    <row r="52" spans="1:8" x14ac:dyDescent="0.3">
      <c r="A52" s="1" t="s">
        <v>100</v>
      </c>
      <c r="B52" s="11" t="s">
        <v>111</v>
      </c>
      <c r="C52" s="15">
        <v>10</v>
      </c>
      <c r="D52" s="15" t="s">
        <v>126</v>
      </c>
      <c r="E52" s="15">
        <v>1.2</v>
      </c>
      <c r="F52" s="15">
        <v>1</v>
      </c>
      <c r="G52" s="14">
        <v>1</v>
      </c>
    </row>
    <row r="53" spans="1:8" x14ac:dyDescent="0.3">
      <c r="A53" s="1" t="s">
        <v>101</v>
      </c>
      <c r="B53" s="11" t="s">
        <v>41</v>
      </c>
      <c r="C53" s="15">
        <v>14</v>
      </c>
      <c r="D53" s="15">
        <v>2.2000000000000002</v>
      </c>
      <c r="E53" s="15">
        <v>1.2</v>
      </c>
      <c r="F53" s="15"/>
      <c r="G53" s="14"/>
    </row>
    <row r="54" spans="1:8" x14ac:dyDescent="0.3">
      <c r="A54" s="1" t="s">
        <v>102</v>
      </c>
      <c r="B54" s="11" t="s">
        <v>42</v>
      </c>
      <c r="C54" s="15">
        <v>14</v>
      </c>
      <c r="D54" s="15" t="s">
        <v>157</v>
      </c>
      <c r="E54" s="15">
        <v>1.3</v>
      </c>
      <c r="F54" s="15">
        <v>1</v>
      </c>
      <c r="G54" s="14"/>
    </row>
    <row r="55" spans="1:8" x14ac:dyDescent="0.3">
      <c r="A55" s="1" t="s">
        <v>103</v>
      </c>
      <c r="B55" s="11" t="s">
        <v>43</v>
      </c>
      <c r="C55" s="15">
        <v>6</v>
      </c>
      <c r="D55" s="15" t="s">
        <v>137</v>
      </c>
      <c r="E55" s="15">
        <v>2</v>
      </c>
      <c r="F55" s="15">
        <v>1</v>
      </c>
      <c r="G55" s="14">
        <v>1</v>
      </c>
    </row>
    <row r="56" spans="1:8" x14ac:dyDescent="0.3">
      <c r="A56" s="1" t="s">
        <v>104</v>
      </c>
      <c r="B56" s="11" t="s">
        <v>44</v>
      </c>
      <c r="C56" s="15">
        <v>15</v>
      </c>
      <c r="D56" s="15" t="s">
        <v>160</v>
      </c>
      <c r="E56" s="15" t="s">
        <v>118</v>
      </c>
      <c r="F56" s="15"/>
      <c r="G56" s="14"/>
    </row>
    <row r="57" spans="1:8" x14ac:dyDescent="0.3">
      <c r="A57" s="1" t="s">
        <v>105</v>
      </c>
      <c r="B57" s="11" t="s">
        <v>45</v>
      </c>
      <c r="C57" s="15">
        <v>7</v>
      </c>
      <c r="D57" s="15" t="s">
        <v>130</v>
      </c>
      <c r="E57" s="15">
        <v>3.1</v>
      </c>
      <c r="F57" s="15">
        <v>1.1000000000000001</v>
      </c>
      <c r="G57" s="14"/>
    </row>
    <row r="58" spans="1:8" x14ac:dyDescent="0.3">
      <c r="A58" s="1" t="s">
        <v>106</v>
      </c>
      <c r="B58" s="11" t="s">
        <v>46</v>
      </c>
      <c r="C58" s="15">
        <v>8</v>
      </c>
      <c r="D58" s="15" t="s">
        <v>122</v>
      </c>
      <c r="E58" s="15">
        <v>1.1000000000000001</v>
      </c>
      <c r="F58" s="15"/>
      <c r="G58" s="14"/>
    </row>
    <row r="59" spans="1:8" x14ac:dyDescent="0.3">
      <c r="A59" s="1" t="s">
        <v>107</v>
      </c>
      <c r="B59" s="11" t="s">
        <v>47</v>
      </c>
      <c r="C59" s="15">
        <v>14</v>
      </c>
      <c r="D59" s="15" t="s">
        <v>132</v>
      </c>
      <c r="E59" s="15" t="s">
        <v>128</v>
      </c>
      <c r="F59" s="15">
        <v>1.2</v>
      </c>
      <c r="G59" s="14"/>
    </row>
    <row r="60" spans="1:8" x14ac:dyDescent="0.3">
      <c r="A60" s="1" t="s">
        <v>108</v>
      </c>
      <c r="B60" s="11" t="s">
        <v>48</v>
      </c>
      <c r="C60" s="15">
        <v>15</v>
      </c>
      <c r="D60" s="15" t="s">
        <v>149</v>
      </c>
      <c r="E60" s="15">
        <v>1.1000000000000001</v>
      </c>
      <c r="F60" s="15"/>
      <c r="G60" s="14">
        <v>1</v>
      </c>
    </row>
    <row r="61" spans="1:8" x14ac:dyDescent="0.3">
      <c r="A61" s="1" t="s">
        <v>109</v>
      </c>
      <c r="B61" s="11" t="s">
        <v>49</v>
      </c>
      <c r="C61" s="15">
        <v>6</v>
      </c>
      <c r="D61" s="15" t="s">
        <v>135</v>
      </c>
      <c r="E61" s="15">
        <v>0.2</v>
      </c>
      <c r="F61" s="15">
        <v>1.1000000000000001</v>
      </c>
      <c r="G61" s="14">
        <v>1</v>
      </c>
    </row>
    <row r="62" spans="1:8" x14ac:dyDescent="0.3">
      <c r="A62" s="3" t="s">
        <v>110</v>
      </c>
      <c r="B62" s="12" t="s">
        <v>50</v>
      </c>
      <c r="C62" s="29" t="s">
        <v>140</v>
      </c>
      <c r="D62" s="6"/>
      <c r="E62" s="6"/>
      <c r="F62" s="6"/>
      <c r="G62" s="5"/>
      <c r="H62" s="4"/>
    </row>
    <row r="63" spans="1:8" x14ac:dyDescent="0.3">
      <c r="A63" s="1"/>
      <c r="B63" s="17"/>
      <c r="C63" s="10"/>
      <c r="D63" s="13"/>
      <c r="E63" s="13"/>
      <c r="F63" s="13"/>
      <c r="G63" s="14"/>
    </row>
    <row r="64" spans="1:8" x14ac:dyDescent="0.3">
      <c r="C64" s="13"/>
      <c r="D64" s="13"/>
      <c r="E64" s="13"/>
      <c r="F64" s="13"/>
      <c r="G64" s="13"/>
    </row>
    <row r="65" spans="3:7" x14ac:dyDescent="0.3">
      <c r="C65" s="13"/>
      <c r="D65" s="13"/>
      <c r="E65" s="13"/>
      <c r="F65" s="13"/>
      <c r="G65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Mappings2020_10_05_T_18_14_59_1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Lehtimäki, Jaakko I</dc:creator>
  <cp:lastModifiedBy>Lehtimäki, Jaakko I</cp:lastModifiedBy>
  <dcterms:created xsi:type="dcterms:W3CDTF">2020-10-20T10:21:00Z</dcterms:created>
  <dcterms:modified xsi:type="dcterms:W3CDTF">2020-12-18T14:52:38Z</dcterms:modified>
</cp:coreProperties>
</file>