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ame002\Desktop\Final2eLife\"/>
    </mc:Choice>
  </mc:AlternateContent>
  <bookViews>
    <workbookView xWindow="1815" yWindow="825" windowWidth="26415" windowHeight="14250"/>
  </bookViews>
  <sheets>
    <sheet name="DEX-NP+NT" sheetId="1" r:id="rId1"/>
    <sheet name="DEX-NP+P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D16" i="2"/>
  <c r="N10" i="2"/>
  <c r="M10" i="2"/>
  <c r="L10" i="2"/>
  <c r="K10" i="2"/>
  <c r="J10" i="2"/>
  <c r="N9" i="2"/>
  <c r="M9" i="2"/>
  <c r="L9" i="2"/>
  <c r="K9" i="2"/>
  <c r="J9" i="2"/>
  <c r="N8" i="2"/>
  <c r="M8" i="2"/>
  <c r="L8" i="2"/>
  <c r="K8" i="2"/>
  <c r="J8" i="2"/>
  <c r="N7" i="2"/>
  <c r="M7" i="2"/>
  <c r="L7" i="2"/>
  <c r="K7" i="2"/>
  <c r="J7" i="2"/>
  <c r="N6" i="2"/>
  <c r="M6" i="2"/>
  <c r="L6" i="2"/>
  <c r="K6" i="2"/>
  <c r="J6" i="2"/>
  <c r="N5" i="2"/>
  <c r="N15" i="2" s="1"/>
  <c r="M5" i="2"/>
  <c r="L5" i="2"/>
  <c r="K5" i="2"/>
  <c r="J5" i="2"/>
  <c r="G15" i="2"/>
  <c r="G16" i="2" s="1"/>
  <c r="F15" i="2"/>
  <c r="F16" i="2" s="1"/>
  <c r="E15" i="2"/>
  <c r="D15" i="2"/>
  <c r="C15" i="2"/>
  <c r="C16" i="2" s="1"/>
  <c r="G14" i="2"/>
  <c r="F14" i="2"/>
  <c r="E14" i="2"/>
  <c r="D14" i="2"/>
  <c r="C14" i="2"/>
  <c r="G15" i="1"/>
  <c r="G16" i="1" s="1"/>
  <c r="F15" i="1"/>
  <c r="F16" i="1" s="1"/>
  <c r="E15" i="1"/>
  <c r="E16" i="1" s="1"/>
  <c r="D15" i="1"/>
  <c r="D16" i="1" s="1"/>
  <c r="C15" i="1"/>
  <c r="C16" i="1" s="1"/>
  <c r="G14" i="1"/>
  <c r="F14" i="1"/>
  <c r="E14" i="1"/>
  <c r="D14" i="1"/>
  <c r="C14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N8" i="1"/>
  <c r="M8" i="1"/>
  <c r="L8" i="1"/>
  <c r="K8" i="1"/>
  <c r="J8" i="1"/>
  <c r="N7" i="1"/>
  <c r="M7" i="1"/>
  <c r="L7" i="1"/>
  <c r="K7" i="1"/>
  <c r="J7" i="1"/>
  <c r="N6" i="1"/>
  <c r="M6" i="1"/>
  <c r="L6" i="1"/>
  <c r="K6" i="1"/>
  <c r="J6" i="1"/>
  <c r="N5" i="1"/>
  <c r="M5" i="1"/>
  <c r="L5" i="1"/>
  <c r="K5" i="1"/>
  <c r="J5" i="1"/>
  <c r="N17" i="2" l="1"/>
  <c r="N16" i="2"/>
  <c r="L14" i="2"/>
  <c r="J15" i="2"/>
  <c r="J16" i="2" s="1"/>
  <c r="M15" i="2"/>
  <c r="K14" i="1"/>
  <c r="K15" i="2"/>
  <c r="K14" i="2"/>
  <c r="M14" i="2"/>
  <c r="N14" i="2"/>
  <c r="L15" i="2"/>
  <c r="J14" i="2"/>
  <c r="J14" i="1"/>
  <c r="L14" i="1"/>
  <c r="J15" i="1"/>
  <c r="J16" i="1" s="1"/>
  <c r="M14" i="1"/>
  <c r="K15" i="1"/>
  <c r="N14" i="1"/>
  <c r="L15" i="1"/>
  <c r="M15" i="1"/>
  <c r="N15" i="1"/>
  <c r="K17" i="2" l="1"/>
  <c r="K16" i="2"/>
  <c r="M17" i="2"/>
  <c r="M16" i="2"/>
  <c r="L17" i="2"/>
  <c r="L16" i="2"/>
  <c r="N17" i="1"/>
  <c r="N16" i="1"/>
  <c r="M17" i="1"/>
  <c r="M16" i="1"/>
  <c r="K17" i="1"/>
  <c r="K16" i="1"/>
  <c r="L17" i="1"/>
  <c r="L16" i="1"/>
</calcChain>
</file>

<file path=xl/sharedStrings.xml><?xml version="1.0" encoding="utf-8"?>
<sst xmlns="http://schemas.openxmlformats.org/spreadsheetml/2006/main" count="92" uniqueCount="33">
  <si>
    <t>IOP 10</t>
  </si>
  <si>
    <t>IOP 12</t>
  </si>
  <si>
    <t>IOP 15</t>
  </si>
  <si>
    <t>IOP 17</t>
  </si>
  <si>
    <t>IOP 20</t>
  </si>
  <si>
    <t>4.18.18</t>
  </si>
  <si>
    <t>4.20.18</t>
  </si>
  <si>
    <t>4.26.18</t>
  </si>
  <si>
    <t>6.21.18</t>
  </si>
  <si>
    <t>6.22.18</t>
  </si>
  <si>
    <t>8.3.18</t>
  </si>
  <si>
    <t>2.15.19</t>
  </si>
  <si>
    <t>mean</t>
  </si>
  <si>
    <t>sd</t>
  </si>
  <si>
    <t>sem</t>
  </si>
  <si>
    <t>95%CI</t>
  </si>
  <si>
    <t>FEM</t>
  </si>
  <si>
    <t>E(kPa)</t>
  </si>
  <si>
    <t>error</t>
  </si>
  <si>
    <t>Date of Scan</t>
  </si>
  <si>
    <t>subject</t>
  </si>
  <si>
    <t>SC area (um^2)</t>
  </si>
  <si>
    <t>Normalized SC area (%)</t>
  </si>
  <si>
    <t>OCT</t>
  </si>
  <si>
    <t>4.25.18</t>
  </si>
  <si>
    <t>8.2.18</t>
  </si>
  <si>
    <t>2.14.19</t>
  </si>
  <si>
    <t>mouse</t>
  </si>
  <si>
    <t>Mouse model: DEX-NP+NT</t>
  </si>
  <si>
    <t>Mouse model: DEX-NP+PL</t>
  </si>
  <si>
    <t>Root mean square error from OCT</t>
  </si>
  <si>
    <t>optimized stiffness</t>
  </si>
  <si>
    <t>TM stiffness, E(kPa)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</si>
</sst>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R19" sqref="R19"/>
    </sheetView>
  </sheetViews>
  <sheetFormatPr defaultRowHeight="14.25" x14ac:dyDescent="0.45"/>
  <cols>
    <col min="1" max="1" width="17" customWidth="1"/>
    <col min="2" max="2" width="18.59765625" bestFit="1" customWidth="1"/>
  </cols>
  <sheetData>
    <row r="1" spans="1:14" x14ac:dyDescent="0.45">
      <c r="A1" t="s">
        <v>28</v>
      </c>
    </row>
    <row r="2" spans="1:14" x14ac:dyDescent="0.45">
      <c r="A2" t="s">
        <v>23</v>
      </c>
    </row>
    <row r="3" spans="1:14" x14ac:dyDescent="0.45">
      <c r="C3" t="s">
        <v>21</v>
      </c>
      <c r="J3" t="s">
        <v>22</v>
      </c>
    </row>
    <row r="4" spans="1:14" x14ac:dyDescent="0.45">
      <c r="A4" t="s">
        <v>27</v>
      </c>
      <c r="B4" t="s">
        <v>19</v>
      </c>
      <c r="C4" t="s">
        <v>0</v>
      </c>
      <c r="D4" t="s">
        <v>1</v>
      </c>
      <c r="E4" t="s">
        <v>2</v>
      </c>
      <c r="F4" t="s">
        <v>3</v>
      </c>
      <c r="G4" t="s">
        <v>4</v>
      </c>
      <c r="J4" t="s">
        <v>0</v>
      </c>
      <c r="K4" t="s">
        <v>1</v>
      </c>
      <c r="L4" t="s">
        <v>2</v>
      </c>
      <c r="M4" t="s">
        <v>3</v>
      </c>
      <c r="N4" t="s">
        <v>4</v>
      </c>
    </row>
    <row r="5" spans="1:14" x14ac:dyDescent="0.45">
      <c r="A5">
        <v>1</v>
      </c>
      <c r="B5" t="s">
        <v>5</v>
      </c>
      <c r="C5">
        <v>1125</v>
      </c>
      <c r="D5">
        <v>575</v>
      </c>
      <c r="E5">
        <v>269</v>
      </c>
      <c r="F5">
        <v>195</v>
      </c>
      <c r="G5">
        <v>101</v>
      </c>
      <c r="J5">
        <f t="shared" ref="J5:N12" si="0">100*C5/$C5</f>
        <v>100</v>
      </c>
      <c r="K5">
        <f t="shared" si="0"/>
        <v>51.111111111111114</v>
      </c>
      <c r="L5">
        <f t="shared" si="0"/>
        <v>23.911111111111111</v>
      </c>
      <c r="M5">
        <f t="shared" si="0"/>
        <v>17.333333333333332</v>
      </c>
      <c r="N5">
        <f t="shared" si="0"/>
        <v>8.9777777777777779</v>
      </c>
    </row>
    <row r="6" spans="1:14" x14ac:dyDescent="0.45">
      <c r="A6">
        <v>2</v>
      </c>
      <c r="B6" t="s">
        <v>6</v>
      </c>
      <c r="C6">
        <v>1627</v>
      </c>
      <c r="D6">
        <v>1289</v>
      </c>
      <c r="E6">
        <v>1032</v>
      </c>
      <c r="F6">
        <v>526</v>
      </c>
      <c r="G6">
        <v>145</v>
      </c>
      <c r="J6">
        <f t="shared" si="0"/>
        <v>100</v>
      </c>
      <c r="K6">
        <f t="shared" si="0"/>
        <v>79.225568531038718</v>
      </c>
      <c r="L6">
        <f t="shared" si="0"/>
        <v>63.429625076828522</v>
      </c>
      <c r="M6">
        <f t="shared" si="0"/>
        <v>32.329440688383528</v>
      </c>
      <c r="N6">
        <f t="shared" si="0"/>
        <v>8.912108174554394</v>
      </c>
    </row>
    <row r="7" spans="1:14" x14ac:dyDescent="0.45">
      <c r="A7">
        <v>3</v>
      </c>
      <c r="B7" t="s">
        <v>7</v>
      </c>
      <c r="C7">
        <v>777</v>
      </c>
      <c r="D7">
        <v>678</v>
      </c>
      <c r="E7">
        <v>520</v>
      </c>
      <c r="F7">
        <v>199</v>
      </c>
      <c r="G7">
        <v>135</v>
      </c>
      <c r="J7">
        <f t="shared" si="0"/>
        <v>100</v>
      </c>
      <c r="K7">
        <f t="shared" si="0"/>
        <v>87.25868725868726</v>
      </c>
      <c r="L7">
        <f t="shared" si="0"/>
        <v>66.924066924066921</v>
      </c>
      <c r="M7">
        <f t="shared" si="0"/>
        <v>25.611325611325611</v>
      </c>
      <c r="N7">
        <f t="shared" si="0"/>
        <v>17.374517374517374</v>
      </c>
    </row>
    <row r="8" spans="1:14" x14ac:dyDescent="0.45">
      <c r="A8">
        <v>4</v>
      </c>
      <c r="B8" t="s">
        <v>8</v>
      </c>
      <c r="C8">
        <v>2191</v>
      </c>
      <c r="D8">
        <v>1487</v>
      </c>
      <c r="E8">
        <v>869</v>
      </c>
      <c r="F8">
        <v>619</v>
      </c>
      <c r="G8">
        <v>435</v>
      </c>
      <c r="J8">
        <f t="shared" si="0"/>
        <v>100</v>
      </c>
      <c r="K8">
        <f t="shared" si="0"/>
        <v>67.86855317206755</v>
      </c>
      <c r="L8">
        <f t="shared" si="0"/>
        <v>39.662254678229118</v>
      </c>
      <c r="M8">
        <f t="shared" si="0"/>
        <v>28.251939753537197</v>
      </c>
      <c r="N8">
        <f t="shared" si="0"/>
        <v>19.853947968963944</v>
      </c>
    </row>
    <row r="9" spans="1:14" x14ac:dyDescent="0.45">
      <c r="A9">
        <v>5</v>
      </c>
      <c r="B9" t="s">
        <v>9</v>
      </c>
      <c r="C9">
        <v>1364</v>
      </c>
      <c r="D9">
        <v>774</v>
      </c>
      <c r="E9">
        <v>502</v>
      </c>
      <c r="F9">
        <v>284</v>
      </c>
      <c r="G9">
        <v>211</v>
      </c>
      <c r="J9">
        <f t="shared" si="0"/>
        <v>100</v>
      </c>
      <c r="K9">
        <f t="shared" si="0"/>
        <v>56.744868035190613</v>
      </c>
      <c r="L9">
        <f t="shared" si="0"/>
        <v>36.803519061583579</v>
      </c>
      <c r="M9">
        <f t="shared" si="0"/>
        <v>20.821114369501466</v>
      </c>
      <c r="N9">
        <f t="shared" si="0"/>
        <v>15.469208211143695</v>
      </c>
    </row>
    <row r="10" spans="1:14" x14ac:dyDescent="0.45">
      <c r="A10">
        <v>6</v>
      </c>
      <c r="B10" t="s">
        <v>10</v>
      </c>
      <c r="C10">
        <v>2388</v>
      </c>
      <c r="D10">
        <v>2002</v>
      </c>
      <c r="E10">
        <v>1228</v>
      </c>
      <c r="F10">
        <v>900</v>
      </c>
      <c r="G10">
        <v>284</v>
      </c>
      <c r="J10">
        <f t="shared" si="0"/>
        <v>100</v>
      </c>
      <c r="K10">
        <f t="shared" si="0"/>
        <v>83.835845896147404</v>
      </c>
      <c r="L10">
        <f t="shared" si="0"/>
        <v>51.423785594639867</v>
      </c>
      <c r="M10">
        <f t="shared" si="0"/>
        <v>37.688442211055275</v>
      </c>
      <c r="N10">
        <f t="shared" si="0"/>
        <v>11.892797319932999</v>
      </c>
    </row>
    <row r="11" spans="1:14" x14ac:dyDescent="0.45">
      <c r="A11">
        <v>7</v>
      </c>
      <c r="B11" t="s">
        <v>11</v>
      </c>
      <c r="C11">
        <v>2174</v>
      </c>
      <c r="D11">
        <v>1965</v>
      </c>
      <c r="E11">
        <v>1685</v>
      </c>
      <c r="F11">
        <v>1112</v>
      </c>
      <c r="G11">
        <v>627</v>
      </c>
      <c r="J11">
        <f t="shared" si="0"/>
        <v>100</v>
      </c>
      <c r="K11">
        <f t="shared" si="0"/>
        <v>90.38638454461821</v>
      </c>
      <c r="L11">
        <f t="shared" si="0"/>
        <v>77.506899724011035</v>
      </c>
      <c r="M11">
        <f t="shared" si="0"/>
        <v>51.149954001839923</v>
      </c>
      <c r="N11">
        <f t="shared" si="0"/>
        <v>28.840846366145353</v>
      </c>
    </row>
    <row r="12" spans="1:14" x14ac:dyDescent="0.45">
      <c r="A12">
        <v>8</v>
      </c>
      <c r="B12" t="s">
        <v>11</v>
      </c>
      <c r="C12">
        <v>1933</v>
      </c>
      <c r="D12">
        <v>1596</v>
      </c>
      <c r="E12">
        <v>917</v>
      </c>
      <c r="F12">
        <v>432</v>
      </c>
      <c r="G12">
        <v>128</v>
      </c>
      <c r="J12">
        <f t="shared" si="0"/>
        <v>100</v>
      </c>
      <c r="K12">
        <f t="shared" si="0"/>
        <v>82.565959648215212</v>
      </c>
      <c r="L12">
        <f t="shared" si="0"/>
        <v>47.439213657527162</v>
      </c>
      <c r="M12">
        <f t="shared" si="0"/>
        <v>22.348680807035695</v>
      </c>
      <c r="N12">
        <f t="shared" si="0"/>
        <v>6.6218313502327986</v>
      </c>
    </row>
    <row r="14" spans="1:14" x14ac:dyDescent="0.45">
      <c r="B14" t="s">
        <v>12</v>
      </c>
      <c r="C14">
        <f>AVERAGE(C5:C12)</f>
        <v>1697.375</v>
      </c>
      <c r="D14">
        <f t="shared" ref="D14:G14" si="1">AVERAGE(D5:D12)</f>
        <v>1295.75</v>
      </c>
      <c r="E14">
        <f t="shared" si="1"/>
        <v>877.75</v>
      </c>
      <c r="F14">
        <f t="shared" si="1"/>
        <v>533.375</v>
      </c>
      <c r="G14">
        <f t="shared" si="1"/>
        <v>258.25</v>
      </c>
      <c r="I14" t="s">
        <v>12</v>
      </c>
      <c r="J14">
        <f>AVERAGE(J5:J12)</f>
        <v>100</v>
      </c>
      <c r="K14">
        <f t="shared" ref="K14:N14" si="2">AVERAGE(K5:K12)</f>
        <v>74.874622274634504</v>
      </c>
      <c r="L14">
        <f t="shared" si="2"/>
        <v>50.887559478499661</v>
      </c>
      <c r="M14">
        <f t="shared" si="2"/>
        <v>29.441778847001501</v>
      </c>
      <c r="N14">
        <f t="shared" si="2"/>
        <v>14.742879317908541</v>
      </c>
    </row>
    <row r="15" spans="1:14" x14ac:dyDescent="0.45">
      <c r="B15" t="s">
        <v>13</v>
      </c>
      <c r="C15">
        <f>STDEV(C5:C12)</f>
        <v>572.47755726441244</v>
      </c>
      <c r="D15">
        <f t="shared" ref="D15:G15" si="3">STDEV(D5:D12)</f>
        <v>566.5403150451242</v>
      </c>
      <c r="E15">
        <f t="shared" si="3"/>
        <v>453.47664926495543</v>
      </c>
      <c r="F15">
        <f t="shared" si="3"/>
        <v>332.81824190217873</v>
      </c>
      <c r="G15">
        <f t="shared" si="3"/>
        <v>185.09514927656608</v>
      </c>
      <c r="I15" t="s">
        <v>13</v>
      </c>
      <c r="J15">
        <f>STDEV(J5:J12)</f>
        <v>0</v>
      </c>
      <c r="K15">
        <f t="shared" ref="K15:N15" si="4">STDEV(K5:K12)</f>
        <v>14.613341374219535</v>
      </c>
      <c r="L15">
        <f t="shared" si="4"/>
        <v>17.67701215793371</v>
      </c>
      <c r="M15">
        <f t="shared" si="4"/>
        <v>10.921285597780738</v>
      </c>
      <c r="N15">
        <f t="shared" si="4"/>
        <v>7.3059412765401968</v>
      </c>
    </row>
    <row r="16" spans="1:14" x14ac:dyDescent="0.45">
      <c r="B16" t="s">
        <v>14</v>
      </c>
      <c r="C16">
        <f>C15/SQRT(COUNT(C5:C12))</f>
        <v>202.40138140938805</v>
      </c>
      <c r="D16">
        <f t="shared" ref="D16:G16" si="5">D15/SQRT(COUNT(D5:D12))</f>
        <v>200.30224929198516</v>
      </c>
      <c r="E16">
        <f t="shared" si="5"/>
        <v>160.32820690250179</v>
      </c>
      <c r="F16">
        <f t="shared" si="5"/>
        <v>117.66901787580765</v>
      </c>
      <c r="G16">
        <f t="shared" si="5"/>
        <v>65.441017609098068</v>
      </c>
      <c r="I16" t="s">
        <v>14</v>
      </c>
      <c r="J16">
        <f>J15/SQRT(COUNT(J5:J12))</f>
        <v>0</v>
      </c>
      <c r="K16">
        <f t="shared" ref="K16:N16" si="6">K15/SQRT(COUNT(K5:K12))</f>
        <v>5.1665963907522867</v>
      </c>
      <c r="L16">
        <f t="shared" si="6"/>
        <v>6.2497675839959861</v>
      </c>
      <c r="M16">
        <f t="shared" si="6"/>
        <v>3.8612575527328681</v>
      </c>
      <c r="N16">
        <f t="shared" si="6"/>
        <v>2.5830403097961372</v>
      </c>
    </row>
    <row r="17" spans="1:16" x14ac:dyDescent="0.45">
      <c r="I17" t="s">
        <v>15</v>
      </c>
      <c r="J17">
        <v>0</v>
      </c>
      <c r="K17">
        <f>CONFIDENCE(0.05,K15,COUNT(K5:K12))</f>
        <v>10.126342848529111</v>
      </c>
      <c r="L17">
        <f>CONFIDENCE(0.05,L15,COUNT(L5:L12))</f>
        <v>12.249319376378038</v>
      </c>
      <c r="M17">
        <f>CONFIDENCE(0.05,M15,COUNT(M5:M12))</f>
        <v>7.5679257383896879</v>
      </c>
      <c r="N17">
        <f>CONFIDENCE(0.05,N15,COUNT(N5:N12))</f>
        <v>5.0626659778156116</v>
      </c>
    </row>
    <row r="20" spans="1:16" x14ac:dyDescent="0.45">
      <c r="A20" t="s">
        <v>16</v>
      </c>
    </row>
    <row r="21" spans="1:16" x14ac:dyDescent="0.45">
      <c r="C21" t="s">
        <v>21</v>
      </c>
      <c r="J21" t="s">
        <v>22</v>
      </c>
    </row>
    <row r="22" spans="1:16" x14ac:dyDescent="0.45">
      <c r="B22" t="s">
        <v>32</v>
      </c>
      <c r="C22" t="s">
        <v>0</v>
      </c>
      <c r="D22" t="s">
        <v>1</v>
      </c>
      <c r="E22" t="s">
        <v>2</v>
      </c>
      <c r="F22" t="s">
        <v>3</v>
      </c>
      <c r="G22" t="s">
        <v>4</v>
      </c>
      <c r="J22" t="s">
        <v>0</v>
      </c>
      <c r="K22" t="s">
        <v>1</v>
      </c>
      <c r="L22" t="s">
        <v>2</v>
      </c>
      <c r="M22" t="s">
        <v>3</v>
      </c>
      <c r="N22" t="s">
        <v>4</v>
      </c>
      <c r="P22" t="s">
        <v>18</v>
      </c>
    </row>
    <row r="23" spans="1:16" x14ac:dyDescent="0.45">
      <c r="B23">
        <v>21</v>
      </c>
      <c r="C23">
        <v>1943.8209995493301</v>
      </c>
      <c r="D23">
        <v>1499.2518279999999</v>
      </c>
      <c r="E23">
        <v>838.74576700000102</v>
      </c>
      <c r="F23">
        <v>646.08294749999402</v>
      </c>
      <c r="G23">
        <v>509.9300235</v>
      </c>
      <c r="J23">
        <v>100</v>
      </c>
      <c r="K23">
        <v>77.129964833588502</v>
      </c>
      <c r="L23">
        <v>43.149712947229602</v>
      </c>
      <c r="M23">
        <v>33.238039362104303</v>
      </c>
      <c r="N23">
        <v>26.2333030686531</v>
      </c>
      <c r="P23">
        <v>14.5396791863924</v>
      </c>
    </row>
    <row r="24" spans="1:16" x14ac:dyDescent="0.45">
      <c r="A24" s="1" t="s">
        <v>31</v>
      </c>
      <c r="B24" s="1">
        <v>22</v>
      </c>
      <c r="C24" s="1">
        <v>1943.8209995493301</v>
      </c>
      <c r="D24" s="1">
        <v>1517.2504815</v>
      </c>
      <c r="E24" s="1">
        <v>881.57494950000205</v>
      </c>
      <c r="F24" s="1">
        <v>659.51880899999799</v>
      </c>
      <c r="G24" s="1">
        <v>517.425641499991</v>
      </c>
      <c r="H24" s="1"/>
      <c r="I24" s="1"/>
      <c r="J24" s="1">
        <v>100</v>
      </c>
      <c r="K24" s="1">
        <v>78.055179169758802</v>
      </c>
      <c r="L24" s="1">
        <v>45.352624547235202</v>
      </c>
      <c r="M24" s="1">
        <v>33.929512336877302</v>
      </c>
      <c r="N24" s="1">
        <v>26.619207114141702</v>
      </c>
      <c r="O24" s="1"/>
      <c r="P24" s="1">
        <v>14.210501772481001</v>
      </c>
    </row>
    <row r="25" spans="1:16" x14ac:dyDescent="0.45">
      <c r="B25">
        <v>23</v>
      </c>
      <c r="C25">
        <v>1943.8209995493301</v>
      </c>
      <c r="D25">
        <v>1533.6755785</v>
      </c>
      <c r="E25">
        <v>920.67740350000099</v>
      </c>
      <c r="F25">
        <v>673.27496449999501</v>
      </c>
      <c r="G25">
        <v>524.70655999999894</v>
      </c>
      <c r="J25">
        <v>100</v>
      </c>
      <c r="K25">
        <v>78.900367633136995</v>
      </c>
      <c r="L25">
        <v>47.364441593475803</v>
      </c>
      <c r="M25">
        <v>34.6370221931967</v>
      </c>
      <c r="N25">
        <v>26.9935905145168</v>
      </c>
      <c r="P25">
        <v>14.341877964118099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25" sqref="A25"/>
    </sheetView>
  </sheetViews>
  <sheetFormatPr defaultRowHeight="14.25" x14ac:dyDescent="0.45"/>
  <cols>
    <col min="1" max="1" width="18.86328125" customWidth="1"/>
  </cols>
  <sheetData>
    <row r="1" spans="1:14" x14ac:dyDescent="0.45">
      <c r="A1" t="s">
        <v>29</v>
      </c>
    </row>
    <row r="2" spans="1:14" x14ac:dyDescent="0.45">
      <c r="A2" t="s">
        <v>23</v>
      </c>
    </row>
    <row r="3" spans="1:14" x14ac:dyDescent="0.45">
      <c r="B3" t="s">
        <v>21</v>
      </c>
      <c r="J3" t="s">
        <v>22</v>
      </c>
    </row>
    <row r="4" spans="1:14" x14ac:dyDescent="0.45">
      <c r="A4" t="s">
        <v>20</v>
      </c>
      <c r="B4" t="s">
        <v>19</v>
      </c>
      <c r="C4" t="s">
        <v>0</v>
      </c>
      <c r="D4" t="s">
        <v>1</v>
      </c>
      <c r="E4" t="s">
        <v>2</v>
      </c>
      <c r="F4" t="s">
        <v>3</v>
      </c>
      <c r="G4" t="s">
        <v>4</v>
      </c>
      <c r="J4" t="s">
        <v>0</v>
      </c>
      <c r="K4" t="s">
        <v>1</v>
      </c>
      <c r="L4" t="s">
        <v>2</v>
      </c>
      <c r="M4" t="s">
        <v>3</v>
      </c>
      <c r="N4" t="s">
        <v>4</v>
      </c>
    </row>
    <row r="5" spans="1:14" x14ac:dyDescent="0.45">
      <c r="A5">
        <v>1</v>
      </c>
      <c r="B5" t="s">
        <v>6</v>
      </c>
      <c r="C5">
        <v>1749</v>
      </c>
      <c r="D5">
        <v>1601</v>
      </c>
      <c r="E5">
        <v>1429</v>
      </c>
      <c r="F5">
        <v>1007</v>
      </c>
      <c r="G5">
        <v>777</v>
      </c>
      <c r="J5">
        <f t="shared" ref="J5:N10" si="0">100*C5/$C5</f>
        <v>100</v>
      </c>
      <c r="K5">
        <f t="shared" si="0"/>
        <v>91.538021726700975</v>
      </c>
      <c r="L5">
        <f t="shared" si="0"/>
        <v>81.703830760434528</v>
      </c>
      <c r="M5">
        <f t="shared" si="0"/>
        <v>57.575757575757578</v>
      </c>
      <c r="N5">
        <f t="shared" si="0"/>
        <v>44.4253859348199</v>
      </c>
    </row>
    <row r="6" spans="1:14" x14ac:dyDescent="0.45">
      <c r="A6">
        <v>2</v>
      </c>
      <c r="B6" t="s">
        <v>24</v>
      </c>
      <c r="C6">
        <v>1315</v>
      </c>
      <c r="D6">
        <v>1229</v>
      </c>
      <c r="E6">
        <v>943</v>
      </c>
      <c r="F6">
        <v>802</v>
      </c>
      <c r="G6">
        <v>629</v>
      </c>
      <c r="J6">
        <f t="shared" si="0"/>
        <v>100</v>
      </c>
      <c r="K6">
        <f t="shared" si="0"/>
        <v>93.460076045627375</v>
      </c>
      <c r="L6">
        <f t="shared" si="0"/>
        <v>71.711026615969587</v>
      </c>
      <c r="M6">
        <f t="shared" si="0"/>
        <v>60.988593155893533</v>
      </c>
      <c r="N6">
        <f t="shared" si="0"/>
        <v>47.832699619771866</v>
      </c>
    </row>
    <row r="7" spans="1:14" x14ac:dyDescent="0.45">
      <c r="A7">
        <v>3</v>
      </c>
      <c r="B7" t="s">
        <v>8</v>
      </c>
      <c r="C7">
        <v>1591</v>
      </c>
      <c r="D7">
        <v>1506</v>
      </c>
      <c r="E7">
        <v>1322</v>
      </c>
      <c r="F7">
        <v>1049</v>
      </c>
      <c r="G7">
        <v>779</v>
      </c>
      <c r="J7">
        <f t="shared" si="0"/>
        <v>100</v>
      </c>
      <c r="K7">
        <f t="shared" si="0"/>
        <v>94.65744814582024</v>
      </c>
      <c r="L7">
        <f t="shared" si="0"/>
        <v>83.092394720301698</v>
      </c>
      <c r="M7">
        <f t="shared" si="0"/>
        <v>65.933375235700822</v>
      </c>
      <c r="N7">
        <f t="shared" si="0"/>
        <v>48.96291640477687</v>
      </c>
    </row>
    <row r="8" spans="1:14" x14ac:dyDescent="0.45">
      <c r="A8">
        <v>4</v>
      </c>
      <c r="B8" t="s">
        <v>25</v>
      </c>
      <c r="C8">
        <v>1898</v>
      </c>
      <c r="D8">
        <v>1722</v>
      </c>
      <c r="E8">
        <v>1588</v>
      </c>
      <c r="F8">
        <v>1138</v>
      </c>
      <c r="G8">
        <v>683</v>
      </c>
      <c r="J8">
        <f t="shared" si="0"/>
        <v>100</v>
      </c>
      <c r="K8">
        <f t="shared" si="0"/>
        <v>90.727081138040049</v>
      </c>
      <c r="L8">
        <f t="shared" si="0"/>
        <v>83.667017913593256</v>
      </c>
      <c r="M8">
        <f t="shared" si="0"/>
        <v>59.957850368809275</v>
      </c>
      <c r="N8">
        <f t="shared" si="0"/>
        <v>35.985247629083247</v>
      </c>
    </row>
    <row r="9" spans="1:14" x14ac:dyDescent="0.45">
      <c r="A9">
        <v>5</v>
      </c>
      <c r="B9" t="s">
        <v>26</v>
      </c>
      <c r="C9">
        <v>1736</v>
      </c>
      <c r="D9">
        <v>1552</v>
      </c>
      <c r="E9">
        <v>1438</v>
      </c>
      <c r="F9">
        <v>986</v>
      </c>
      <c r="G9">
        <v>934</v>
      </c>
      <c r="J9">
        <f t="shared" si="0"/>
        <v>100</v>
      </c>
      <c r="K9">
        <f t="shared" si="0"/>
        <v>89.400921658986178</v>
      </c>
      <c r="L9">
        <f t="shared" si="0"/>
        <v>82.834101382488484</v>
      </c>
      <c r="M9">
        <f t="shared" si="0"/>
        <v>56.797235023041473</v>
      </c>
      <c r="N9">
        <f t="shared" si="0"/>
        <v>53.801843317972349</v>
      </c>
    </row>
    <row r="10" spans="1:14" x14ac:dyDescent="0.45">
      <c r="A10">
        <v>6</v>
      </c>
      <c r="B10" t="s">
        <v>26</v>
      </c>
      <c r="C10">
        <v>1579</v>
      </c>
      <c r="D10">
        <v>1364</v>
      </c>
      <c r="E10">
        <v>1205</v>
      </c>
      <c r="F10">
        <v>1064</v>
      </c>
      <c r="G10">
        <v>669</v>
      </c>
      <c r="J10">
        <f t="shared" si="0"/>
        <v>100</v>
      </c>
      <c r="K10">
        <f t="shared" si="0"/>
        <v>86.383787207093093</v>
      </c>
      <c r="L10">
        <f t="shared" si="0"/>
        <v>76.314122862571253</v>
      </c>
      <c r="M10">
        <f t="shared" si="0"/>
        <v>67.384420519316024</v>
      </c>
      <c r="N10">
        <f t="shared" si="0"/>
        <v>42.368587713742876</v>
      </c>
    </row>
    <row r="14" spans="1:14" x14ac:dyDescent="0.45">
      <c r="B14" t="s">
        <v>12</v>
      </c>
      <c r="C14">
        <f>AVERAGE(C5:C12)</f>
        <v>1644.6666666666667</v>
      </c>
      <c r="D14">
        <f t="shared" ref="D14:G14" si="1">AVERAGE(D5:D12)</f>
        <v>1495.6666666666667</v>
      </c>
      <c r="E14">
        <f t="shared" si="1"/>
        <v>1320.8333333333333</v>
      </c>
      <c r="F14">
        <f t="shared" si="1"/>
        <v>1007.6666666666666</v>
      </c>
      <c r="G14">
        <f t="shared" si="1"/>
        <v>745.16666666666663</v>
      </c>
      <c r="I14" t="s">
        <v>12</v>
      </c>
      <c r="J14">
        <f>AVERAGE(J5:J12)</f>
        <v>100</v>
      </c>
      <c r="K14">
        <f t="shared" ref="K14:N14" si="2">AVERAGE(K5:K12)</f>
        <v>91.027889320377994</v>
      </c>
      <c r="L14">
        <f t="shared" si="2"/>
        <v>79.887082375893144</v>
      </c>
      <c r="M14">
        <f t="shared" si="2"/>
        <v>61.439538646419784</v>
      </c>
      <c r="N14">
        <f t="shared" si="2"/>
        <v>45.562780103361185</v>
      </c>
    </row>
    <row r="15" spans="1:14" x14ac:dyDescent="0.45">
      <c r="B15" t="s">
        <v>13</v>
      </c>
      <c r="C15">
        <f>STDEV(C5:C12)</f>
        <v>199.63833967118339</v>
      </c>
      <c r="D15">
        <f t="shared" ref="D15:G15" si="3">STDEV(D5:D12)</f>
        <v>175.52739577247419</v>
      </c>
      <c r="E15">
        <f t="shared" si="3"/>
        <v>224.93680594039472</v>
      </c>
      <c r="F15">
        <f t="shared" si="3"/>
        <v>113.69901787907671</v>
      </c>
      <c r="G15">
        <f t="shared" si="3"/>
        <v>110.43263406559991</v>
      </c>
      <c r="I15" t="s">
        <v>13</v>
      </c>
      <c r="J15">
        <f>STDEV(J5:J12)</f>
        <v>0</v>
      </c>
      <c r="K15">
        <f t="shared" ref="K15:N15" si="4">STDEV(K5:K12)</f>
        <v>2.9548149985472651</v>
      </c>
      <c r="L15">
        <f t="shared" si="4"/>
        <v>4.8199867859895758</v>
      </c>
      <c r="M15">
        <f t="shared" si="4"/>
        <v>4.3454511124835973</v>
      </c>
      <c r="N15">
        <f t="shared" si="4"/>
        <v>6.1289686399250041</v>
      </c>
    </row>
    <row r="16" spans="1:14" x14ac:dyDescent="0.45">
      <c r="B16" t="s">
        <v>14</v>
      </c>
      <c r="C16">
        <f>C15/SQRT(COUNT(C5:C12))</f>
        <v>81.502010881804637</v>
      </c>
      <c r="D16">
        <f t="shared" ref="D16:G16" si="5">D15/SQRT(COUNT(D5:D12))</f>
        <v>71.658759253686497</v>
      </c>
      <c r="E16">
        <f t="shared" si="5"/>
        <v>91.830066487567862</v>
      </c>
      <c r="F16">
        <f t="shared" si="5"/>
        <v>46.417429676553269</v>
      </c>
      <c r="G16">
        <f t="shared" si="5"/>
        <v>45.083934068702533</v>
      </c>
      <c r="I16" t="s">
        <v>14</v>
      </c>
      <c r="J16">
        <f>J15/SQRT(COUNT(J5:J12))</f>
        <v>0</v>
      </c>
      <c r="K16">
        <f t="shared" ref="K16:N16" si="6">K15/SQRT(COUNT(K5:K12))</f>
        <v>1.206298171793903</v>
      </c>
      <c r="L16">
        <f t="shared" si="6"/>
        <v>1.967751365438654</v>
      </c>
      <c r="M16">
        <f t="shared" si="6"/>
        <v>1.7740229879657206</v>
      </c>
      <c r="N16">
        <f t="shared" si="6"/>
        <v>2.5021409695560108</v>
      </c>
    </row>
    <row r="17" spans="1:16" x14ac:dyDescent="0.45">
      <c r="I17" t="s">
        <v>15</v>
      </c>
      <c r="J17">
        <v>0</v>
      </c>
      <c r="K17">
        <f>CONFIDENCE(0.05,K15,COUNT(K5:K12))</f>
        <v>2.3643009713325602</v>
      </c>
      <c r="L17">
        <f>CONFIDENCE(0.05,L15,COUNT(L5:L12))</f>
        <v>3.8567218067892757</v>
      </c>
      <c r="M17">
        <f>CONFIDENCE(0.05,M15,COUNT(M5:M12))</f>
        <v>3.4770211641589452</v>
      </c>
      <c r="N17">
        <f>CONFIDENCE(0.05,N15,COUNT(N5:N12))</f>
        <v>4.9041061845719121</v>
      </c>
    </row>
    <row r="20" spans="1:16" x14ac:dyDescent="0.45">
      <c r="A20" t="s">
        <v>16</v>
      </c>
    </row>
    <row r="21" spans="1:16" x14ac:dyDescent="0.45">
      <c r="B21" t="s">
        <v>21</v>
      </c>
      <c r="J21" t="s">
        <v>22</v>
      </c>
    </row>
    <row r="22" spans="1:16" x14ac:dyDescent="0.45">
      <c r="B22" t="s">
        <v>17</v>
      </c>
      <c r="C22" t="s">
        <v>0</v>
      </c>
      <c r="D22" t="s">
        <v>1</v>
      </c>
      <c r="E22" t="s">
        <v>2</v>
      </c>
      <c r="F22" t="s">
        <v>3</v>
      </c>
      <c r="G22" t="s">
        <v>4</v>
      </c>
      <c r="J22" t="s">
        <v>0</v>
      </c>
      <c r="K22" t="s">
        <v>1</v>
      </c>
      <c r="L22" t="s">
        <v>2</v>
      </c>
      <c r="M22" t="s">
        <v>3</v>
      </c>
      <c r="N22" t="s">
        <v>4</v>
      </c>
      <c r="P22" t="s">
        <v>30</v>
      </c>
    </row>
    <row r="23" spans="1:16" x14ac:dyDescent="0.45">
      <c r="B23">
        <v>59</v>
      </c>
      <c r="C23">
        <v>1943.8209995493301</v>
      </c>
      <c r="D23">
        <v>1729.5164150000001</v>
      </c>
      <c r="E23">
        <v>1392.3143250000001</v>
      </c>
      <c r="F23">
        <v>1228.1313749999999</v>
      </c>
      <c r="G23">
        <v>905.97486700000695</v>
      </c>
      <c r="J23">
        <v>100</v>
      </c>
      <c r="K23">
        <v>88.975134353016102</v>
      </c>
      <c r="L23">
        <v>71.628247159344596</v>
      </c>
      <c r="M23">
        <v>63.181366514997599</v>
      </c>
      <c r="N23">
        <v>46.608636580944797</v>
      </c>
      <c r="P23">
        <v>8.7492823846548404</v>
      </c>
    </row>
    <row r="24" spans="1:16" x14ac:dyDescent="0.45">
      <c r="A24" s="2"/>
      <c r="B24">
        <v>60</v>
      </c>
      <c r="C24">
        <v>1943.8209995493301</v>
      </c>
      <c r="D24">
        <v>1732.3502685000001</v>
      </c>
      <c r="E24">
        <v>1399.3121815</v>
      </c>
      <c r="F24">
        <v>1237.3127380000001</v>
      </c>
      <c r="G24">
        <v>918.95892449999599</v>
      </c>
      <c r="J24">
        <v>100</v>
      </c>
      <c r="K24">
        <v>89.121113406592499</v>
      </c>
      <c r="L24">
        <v>71.988585404540203</v>
      </c>
      <c r="M24">
        <v>63.654117681342797</v>
      </c>
      <c r="N24">
        <v>47.276714959050601</v>
      </c>
      <c r="P24">
        <v>8.5944157359549997</v>
      </c>
    </row>
    <row r="25" spans="1:16" x14ac:dyDescent="0.45">
      <c r="A25" s="1" t="s">
        <v>31</v>
      </c>
      <c r="B25" s="1">
        <v>61</v>
      </c>
      <c r="C25" s="1">
        <v>1943.8209995493301</v>
      </c>
      <c r="D25" s="1">
        <v>1735.0928174999999</v>
      </c>
      <c r="E25" s="1">
        <v>1406.1234589999899</v>
      </c>
      <c r="F25" s="1">
        <v>1246.2003109999901</v>
      </c>
      <c r="G25" s="1">
        <v>931.54733750000196</v>
      </c>
      <c r="H25" s="1"/>
      <c r="I25" s="1"/>
      <c r="J25" s="1">
        <v>100</v>
      </c>
      <c r="K25" s="1">
        <v>89.262371549032494</v>
      </c>
      <c r="L25" s="1">
        <v>72.3382579509002</v>
      </c>
      <c r="M25" s="1">
        <v>64.111801868821203</v>
      </c>
      <c r="N25" s="1">
        <v>47.924156615383303</v>
      </c>
      <c r="O25" s="1"/>
      <c r="P25" s="1">
        <v>8.5333986792511407</v>
      </c>
    </row>
    <row r="26" spans="1:16" x14ac:dyDescent="0.45">
      <c r="B26">
        <v>62</v>
      </c>
      <c r="C26">
        <v>1943.8209995493301</v>
      </c>
      <c r="D26">
        <v>1737.7379515</v>
      </c>
      <c r="E26">
        <v>1412.6807045</v>
      </c>
      <c r="F26">
        <v>1254.8131595</v>
      </c>
      <c r="G26">
        <v>943.74041999999702</v>
      </c>
      <c r="J26">
        <v>100</v>
      </c>
      <c r="K26">
        <v>89.399093747312094</v>
      </c>
      <c r="L26">
        <v>72.676169768839202</v>
      </c>
      <c r="M26">
        <v>64.555260126541199</v>
      </c>
      <c r="N26">
        <v>48.551487600563398</v>
      </c>
      <c r="P26">
        <v>8.5609770789735204</v>
      </c>
    </row>
    <row r="27" spans="1:16" x14ac:dyDescent="0.45">
      <c r="B27">
        <v>63</v>
      </c>
      <c r="C27">
        <v>1943.8209995493301</v>
      </c>
      <c r="D27">
        <v>1740.3315895000001</v>
      </c>
      <c r="E27">
        <v>1419.078747</v>
      </c>
      <c r="F27">
        <v>1263.2155935000001</v>
      </c>
      <c r="G27">
        <v>955.59056850000297</v>
      </c>
      <c r="J27">
        <v>100</v>
      </c>
      <c r="K27">
        <v>89.531760274423604</v>
      </c>
      <c r="L27">
        <v>73.004653367010206</v>
      </c>
      <c r="M27">
        <v>64.986263256927799</v>
      </c>
      <c r="N27">
        <v>49.160654231746101</v>
      </c>
      <c r="P27">
        <v>8.6677670103168207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DEX-NP+NT</vt:lpstr>
      <vt:lpstr>DEX-NP+PL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Chanyoung Lee</dc:creator>
  <cp:lastModifiedBy>Dan Stamer, Ph.D.</cp:lastModifiedBy>
  <dcterms:created xsi:type="dcterms:W3CDTF">2020-07-14T18:48:31Z</dcterms:created>
  <dcterms:modified xsi:type="dcterms:W3CDTF">2021-02-04T11:00:45Z</dcterms:modified>
</cp:coreProperties>
</file>