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det\OneDrive - UCL\Doctorat\1 OmpA\Article-2020\Submitted\Raw data\"/>
    </mc:Choice>
  </mc:AlternateContent>
  <xr:revisionPtr revIDLastSave="8" documentId="10_ncr:0_{FC7BE4DD-0E3E-438A-B45D-F73DEE5A41D0}" xr6:coauthVersionLast="45" xr6:coauthVersionMax="45" xr10:uidLastSave="{5EDC21AE-3E2D-40D6-8661-9192BEFA168D}"/>
  <bookViews>
    <workbookView minimized="1" xWindow="8160" yWindow="1035" windowWidth="14265" windowHeight="15600" activeTab="5" xr2:uid="{A3CC553B-373D-45B1-80FC-47DA486728CF}"/>
  </bookViews>
  <sheets>
    <sheet name="WT-OmpA-OmpANter" sheetId="1" r:id="rId1"/>
    <sheet name="WT-OmpA-OmpAX" sheetId="2" r:id="rId2"/>
    <sheet name="WT-OmpA-OmpApal" sheetId="3" r:id="rId3"/>
    <sheet name="Relative-WT_OmpA_OmpANter" sheetId="4" r:id="rId4"/>
    <sheet name="Relative-WT_OmpA_OmPAX" sheetId="5" r:id="rId5"/>
    <sheet name="Relative-WT_OmpA_OmpApal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" i="6" l="1"/>
  <c r="I4" i="6"/>
  <c r="G2" i="6"/>
  <c r="D10" i="6" l="1"/>
  <c r="D9" i="6"/>
  <c r="D8" i="6"/>
  <c r="F10" i="6" s="1"/>
  <c r="D7" i="6"/>
  <c r="D6" i="6"/>
  <c r="D5" i="6"/>
  <c r="B18" i="6" s="1"/>
  <c r="D4" i="6"/>
  <c r="D3" i="6"/>
  <c r="D2" i="6"/>
  <c r="B17" i="6" s="1"/>
  <c r="E10" i="5"/>
  <c r="D10" i="5"/>
  <c r="D9" i="5"/>
  <c r="D8" i="5"/>
  <c r="G10" i="5" s="1"/>
  <c r="E7" i="5"/>
  <c r="D7" i="5"/>
  <c r="D6" i="5"/>
  <c r="D5" i="5"/>
  <c r="G7" i="5" s="1"/>
  <c r="E4" i="5"/>
  <c r="D4" i="5"/>
  <c r="G4" i="5" s="1"/>
  <c r="D3" i="5"/>
  <c r="D2" i="5"/>
  <c r="E10" i="4"/>
  <c r="D10" i="4"/>
  <c r="H10" i="4" s="1"/>
  <c r="D9" i="4"/>
  <c r="H9" i="4" s="1"/>
  <c r="D8" i="4"/>
  <c r="H8" i="4" s="1"/>
  <c r="E7" i="4"/>
  <c r="D7" i="4"/>
  <c r="H7" i="4" s="1"/>
  <c r="D6" i="4"/>
  <c r="D5" i="4"/>
  <c r="H5" i="4" s="1"/>
  <c r="E4" i="4"/>
  <c r="D4" i="4"/>
  <c r="D3" i="4"/>
  <c r="F4" i="4" s="1"/>
  <c r="H2" i="4" s="1"/>
  <c r="D2" i="4"/>
  <c r="B16" i="3"/>
  <c r="D10" i="3"/>
  <c r="D9" i="3"/>
  <c r="D8" i="3"/>
  <c r="F10" i="3"/>
  <c r="D7" i="3"/>
  <c r="D6" i="3"/>
  <c r="D5" i="3"/>
  <c r="D4" i="3"/>
  <c r="D3" i="3"/>
  <c r="D2" i="3"/>
  <c r="B17" i="3" s="1"/>
  <c r="E10" i="2"/>
  <c r="D10" i="2"/>
  <c r="B15" i="2" s="1"/>
  <c r="D9" i="2"/>
  <c r="D8" i="2"/>
  <c r="E7" i="2"/>
  <c r="D7" i="2"/>
  <c r="D6" i="2"/>
  <c r="D5" i="2"/>
  <c r="G7" i="2" s="1"/>
  <c r="G4" i="2"/>
  <c r="F4" i="2"/>
  <c r="E4" i="2"/>
  <c r="D4" i="2"/>
  <c r="D3" i="2"/>
  <c r="D2" i="2"/>
  <c r="B14" i="2" s="1"/>
  <c r="E10" i="1"/>
  <c r="D10" i="1"/>
  <c r="D9" i="1"/>
  <c r="D8" i="1"/>
  <c r="G10" i="1" s="1"/>
  <c r="E7" i="1"/>
  <c r="D7" i="1"/>
  <c r="D6" i="1"/>
  <c r="D5" i="1"/>
  <c r="G7" i="1" s="1"/>
  <c r="E4" i="1"/>
  <c r="D4" i="1"/>
  <c r="G4" i="1" s="1"/>
  <c r="D3" i="1"/>
  <c r="D2" i="1"/>
  <c r="B15" i="1" s="1"/>
  <c r="H9" i="5" l="1"/>
  <c r="I10" i="4"/>
  <c r="J10" i="4"/>
  <c r="B15" i="5"/>
  <c r="B16" i="5"/>
  <c r="F4" i="1"/>
  <c r="B16" i="4"/>
  <c r="B14" i="1"/>
  <c r="F7" i="4"/>
  <c r="B14" i="5"/>
  <c r="E4" i="3"/>
  <c r="H6" i="4"/>
  <c r="I7" i="4" s="1"/>
  <c r="H4" i="4"/>
  <c r="B16" i="2"/>
  <c r="H3" i="4"/>
  <c r="J4" i="4" s="1"/>
  <c r="G10" i="2"/>
  <c r="F4" i="3"/>
  <c r="B16" i="1"/>
  <c r="F7" i="5"/>
  <c r="E4" i="6"/>
  <c r="G5" i="6" s="1"/>
  <c r="G8" i="6"/>
  <c r="F7" i="3"/>
  <c r="B18" i="3"/>
  <c r="B15" i="4"/>
  <c r="G10" i="4"/>
  <c r="G4" i="4"/>
  <c r="F4" i="6"/>
  <c r="E10" i="6"/>
  <c r="B16" i="6"/>
  <c r="E7" i="6"/>
  <c r="F7" i="6"/>
  <c r="F4" i="5"/>
  <c r="F10" i="5"/>
  <c r="F10" i="4"/>
  <c r="B14" i="4"/>
  <c r="G7" i="4"/>
  <c r="E10" i="3"/>
  <c r="E7" i="3"/>
  <c r="F10" i="2"/>
  <c r="F7" i="2"/>
  <c r="F10" i="1"/>
  <c r="F7" i="1"/>
  <c r="G10" i="6" l="1"/>
  <c r="I16" i="4"/>
  <c r="I10" i="6"/>
  <c r="G7" i="6"/>
  <c r="I7" i="6" s="1"/>
  <c r="I10" i="5"/>
  <c r="H6" i="5"/>
  <c r="H3" i="5"/>
  <c r="H7" i="5"/>
  <c r="H4" i="5"/>
  <c r="G9" i="6"/>
  <c r="H10" i="6" s="1"/>
  <c r="H8" i="5"/>
  <c r="J10" i="5" s="1"/>
  <c r="H10" i="5"/>
  <c r="I4" i="4"/>
  <c r="G3" i="6"/>
  <c r="H2" i="5"/>
  <c r="I15" i="4"/>
  <c r="J7" i="4"/>
  <c r="I14" i="4"/>
  <c r="G4" i="6"/>
  <c r="G6" i="6"/>
  <c r="H7" i="6" s="1"/>
  <c r="H5" i="5"/>
  <c r="H16" i="6" l="1"/>
  <c r="I16" i="5"/>
  <c r="I7" i="5"/>
  <c r="J7" i="5"/>
  <c r="I4" i="5"/>
  <c r="J4" i="5"/>
  <c r="I14" i="5"/>
  <c r="I15" i="5"/>
  <c r="H15" i="6"/>
  <c r="H4" i="6"/>
</calcChain>
</file>

<file path=xl/sharedStrings.xml><?xml version="1.0" encoding="utf-8"?>
<sst xmlns="http://schemas.openxmlformats.org/spreadsheetml/2006/main" count="118" uniqueCount="26">
  <si>
    <t>MOPS</t>
  </si>
  <si>
    <t>OD600</t>
  </si>
  <si>
    <t>A420</t>
  </si>
  <si>
    <t>Average</t>
  </si>
  <si>
    <t>SD</t>
  </si>
  <si>
    <t>WT</t>
  </si>
  <si>
    <t>OmpA-</t>
  </si>
  <si>
    <t>∆ompA</t>
  </si>
  <si>
    <t>OmpANter</t>
  </si>
  <si>
    <t>OmpAX</t>
  </si>
  <si>
    <t>Vmax</t>
  </si>
  <si>
    <t>WT/empty vector</t>
  </si>
  <si>
    <r>
      <t>ΔompA</t>
    </r>
    <r>
      <rPr>
        <sz val="10"/>
        <rFont val="Helvetica"/>
      </rPr>
      <t>/empty vector</t>
    </r>
  </si>
  <si>
    <t>pvalue</t>
  </si>
  <si>
    <r>
      <t xml:space="preserve">WT/empty vector vs. </t>
    </r>
    <r>
      <rPr>
        <i/>
        <sz val="10"/>
        <rFont val="Arial"/>
        <family val="2"/>
      </rPr>
      <t>ΔompA</t>
    </r>
    <r>
      <rPr>
        <sz val="10"/>
        <rFont val="Arial"/>
        <family val="2"/>
      </rPr>
      <t>/empty vector</t>
    </r>
  </si>
  <si>
    <t>WT vs. OmpAX</t>
  </si>
  <si>
    <r>
      <t>WT vs.</t>
    </r>
    <r>
      <rPr>
        <i/>
        <sz val="11"/>
        <color theme="1"/>
        <rFont val="Calibri"/>
        <family val="2"/>
        <scheme val="minor"/>
      </rPr>
      <t xml:space="preserve"> ∆ompA</t>
    </r>
  </si>
  <si>
    <r>
      <t>∆</t>
    </r>
    <r>
      <rPr>
        <i/>
        <sz val="11"/>
        <color theme="1"/>
        <rFont val="Calibri"/>
        <family val="2"/>
        <scheme val="minor"/>
      </rPr>
      <t xml:space="preserve">ompA </t>
    </r>
    <r>
      <rPr>
        <sz val="11"/>
        <color theme="1"/>
        <rFont val="Calibri"/>
        <family val="2"/>
        <scheme val="minor"/>
      </rPr>
      <t>vs OmpAX</t>
    </r>
  </si>
  <si>
    <r>
      <t>∆</t>
    </r>
    <r>
      <rPr>
        <i/>
        <sz val="11"/>
        <color theme="1"/>
        <rFont val="Calibri"/>
        <family val="2"/>
        <scheme val="minor"/>
      </rPr>
      <t xml:space="preserve">ompA </t>
    </r>
    <r>
      <rPr>
        <sz val="11"/>
        <color theme="1"/>
        <rFont val="Calibri"/>
        <family val="2"/>
        <scheme val="minor"/>
      </rPr>
      <t>vs OmpANter</t>
    </r>
  </si>
  <si>
    <t>WT vs. OmpANter</t>
  </si>
  <si>
    <r>
      <t>ΔompA</t>
    </r>
    <r>
      <rPr>
        <sz val="10"/>
        <rFont val="Helvetica"/>
      </rPr>
      <t>/pOmpApal</t>
    </r>
  </si>
  <si>
    <r>
      <t xml:space="preserve">WT/empty vector vs. </t>
    </r>
    <r>
      <rPr>
        <i/>
        <sz val="10"/>
        <rFont val="Arial"/>
        <family val="2"/>
      </rPr>
      <t>ΔompA/p</t>
    </r>
    <r>
      <rPr>
        <sz val="10"/>
        <rFont val="Arial"/>
        <family val="2"/>
      </rPr>
      <t>OmpApal</t>
    </r>
  </si>
  <si>
    <r>
      <t>ΔompA</t>
    </r>
    <r>
      <rPr>
        <sz val="10"/>
        <rFont val="Arial"/>
        <family val="2"/>
      </rPr>
      <t xml:space="preserve">/empty vector vs. </t>
    </r>
    <r>
      <rPr>
        <i/>
        <sz val="10"/>
        <rFont val="Arial"/>
        <family val="2"/>
      </rPr>
      <t>ΔompA/p</t>
    </r>
    <r>
      <rPr>
        <sz val="10"/>
        <rFont val="Arial"/>
        <family val="2"/>
      </rPr>
      <t>OmpApal</t>
    </r>
  </si>
  <si>
    <t>Relative Average</t>
  </si>
  <si>
    <t>relative SD</t>
  </si>
  <si>
    <t>pvalue relative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</si>
</sst>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name val="Helvetica"/>
    </font>
    <font>
      <sz val="10"/>
      <color rgb="FF000000"/>
      <name val="Arial"/>
      <family val="2"/>
    </font>
    <font>
      <i/>
      <sz val="10"/>
      <name val="Helvetica"/>
    </font>
    <font>
      <sz val="10"/>
      <name val="Arial"/>
      <family val="2"/>
    </font>
    <font>
      <i/>
      <sz val="10"/>
      <name val="Arial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0" fontId="2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2" borderId="0" xfId="0" applyFill="1"/>
    <xf numFmtId="0" fontId="0" fillId="0" borderId="0" xfId="0"/>
    <xf numFmtId="0" fontId="0" fillId="0" borderId="1" xfId="0" applyBorder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4D510-3C39-4907-9CE7-E00ECF7E3559}">
  <dimension ref="A1:H16"/>
  <sheetViews>
    <sheetView workbookViewId="0">
      <selection activeCell="E25" sqref="E25"/>
    </sheetView>
  </sheetViews>
  <sheetFormatPr baseColWidth="10" defaultRowHeight="15" x14ac:dyDescent="0.25"/>
  <cols>
    <col min="1" max="1" width="20.14062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/>
      <c r="E1" s="1" t="s">
        <v>0</v>
      </c>
      <c r="F1" s="1" t="s">
        <v>3</v>
      </c>
      <c r="G1" s="1" t="s">
        <v>4</v>
      </c>
    </row>
    <row r="2" spans="1:8" x14ac:dyDescent="0.25">
      <c r="A2" s="2" t="s">
        <v>5</v>
      </c>
      <c r="B2" s="2">
        <v>0.55000000000000004</v>
      </c>
      <c r="C2" s="2">
        <v>7.8299999999999995E-2</v>
      </c>
      <c r="D2" s="2">
        <f t="shared" ref="D2:D3" si="0">1000*C2/(B2*0.02*25)</f>
        <v>284.72727272727269</v>
      </c>
      <c r="E2" s="2"/>
      <c r="F2" s="2"/>
      <c r="G2" s="2"/>
      <c r="H2" s="2"/>
    </row>
    <row r="3" spans="1:8" x14ac:dyDescent="0.25">
      <c r="A3" s="2" t="s">
        <v>5</v>
      </c>
      <c r="B3" s="2">
        <v>0.49</v>
      </c>
      <c r="C3" s="2">
        <v>8.1699999999999995E-2</v>
      </c>
      <c r="D3" s="2">
        <f t="shared" si="0"/>
        <v>333.46938775510199</v>
      </c>
      <c r="E3" s="2"/>
      <c r="F3" s="2"/>
      <c r="G3" s="2"/>
      <c r="H3" s="2"/>
    </row>
    <row r="4" spans="1:8" x14ac:dyDescent="0.25">
      <c r="A4" s="2" t="s">
        <v>5</v>
      </c>
      <c r="B4" s="2">
        <v>0.5</v>
      </c>
      <c r="C4" s="2">
        <v>9.0499999999999997E-2</v>
      </c>
      <c r="D4" s="2">
        <f>1000*C4/(B4*0.02*25)</f>
        <v>362</v>
      </c>
      <c r="E4" s="2" t="str">
        <f t="shared" ref="E4" si="1">A4</f>
        <v>WT</v>
      </c>
      <c r="F4" s="2">
        <f>AVERAGE(D2:D4)</f>
        <v>326.73222016079154</v>
      </c>
      <c r="G4" s="2">
        <f>STDEV(D2:D4)</f>
        <v>39.074424697450041</v>
      </c>
      <c r="H4" s="2"/>
    </row>
    <row r="5" spans="1:8" x14ac:dyDescent="0.25">
      <c r="A5" s="2" t="s">
        <v>6</v>
      </c>
      <c r="B5" s="2">
        <v>0.48</v>
      </c>
      <c r="C5" s="2">
        <v>0.58779999999999999</v>
      </c>
      <c r="D5" s="2">
        <f>1000*C5/(B5*0.02*25)</f>
        <v>2449.1666666666665</v>
      </c>
      <c r="E5" s="2"/>
      <c r="F5" s="2"/>
      <c r="G5" s="2"/>
    </row>
    <row r="6" spans="1:8" x14ac:dyDescent="0.25">
      <c r="A6" s="2" t="s">
        <v>6</v>
      </c>
      <c r="B6" s="2">
        <v>0.49</v>
      </c>
      <c r="C6" s="2">
        <v>0.52390000000000003</v>
      </c>
      <c r="D6" s="2">
        <f t="shared" ref="D6:D10" si="2">1000*C6/(B6*0.02*25)</f>
        <v>2138.3673469387754</v>
      </c>
      <c r="E6" s="2"/>
      <c r="F6" s="2"/>
      <c r="G6" s="2"/>
    </row>
    <row r="7" spans="1:8" ht="15.75" x14ac:dyDescent="0.25">
      <c r="A7" s="3" t="s">
        <v>7</v>
      </c>
      <c r="B7" s="2">
        <v>0.51</v>
      </c>
      <c r="C7" s="2">
        <v>0.70050000000000001</v>
      </c>
      <c r="D7" s="2">
        <f t="shared" si="2"/>
        <v>2747.0588235294117</v>
      </c>
      <c r="E7" s="2" t="str">
        <f>A7</f>
        <v>∆ompA</v>
      </c>
      <c r="F7" s="2">
        <f>AVERAGE(D5:D7)</f>
        <v>2444.8642790449512</v>
      </c>
      <c r="G7" s="2">
        <f>STDEV(D5:D7)</f>
        <v>304.36854522594422</v>
      </c>
    </row>
    <row r="8" spans="1:8" x14ac:dyDescent="0.25">
      <c r="A8" s="4" t="s">
        <v>8</v>
      </c>
      <c r="B8" s="2">
        <v>0.42</v>
      </c>
      <c r="C8" s="2">
        <v>0.4123</v>
      </c>
      <c r="D8" s="2">
        <f t="shared" si="2"/>
        <v>1963.3333333333335</v>
      </c>
      <c r="E8" s="2"/>
      <c r="F8" s="2"/>
      <c r="G8" s="2"/>
    </row>
    <row r="9" spans="1:8" x14ac:dyDescent="0.25">
      <c r="A9" s="4" t="s">
        <v>8</v>
      </c>
      <c r="B9" s="2">
        <v>0.56999999999999995</v>
      </c>
      <c r="C9" s="2">
        <v>0.41149999999999998</v>
      </c>
      <c r="D9" s="2">
        <f t="shared" si="2"/>
        <v>1443.8596491228072</v>
      </c>
      <c r="E9" s="2"/>
      <c r="F9" s="2"/>
      <c r="G9" s="2"/>
    </row>
    <row r="10" spans="1:8" x14ac:dyDescent="0.25">
      <c r="A10" s="4" t="s">
        <v>8</v>
      </c>
      <c r="B10" s="2">
        <v>0.51</v>
      </c>
      <c r="C10" s="2">
        <v>0.36959999999999998</v>
      </c>
      <c r="D10" s="2">
        <f t="shared" si="2"/>
        <v>1449.4117647058822</v>
      </c>
      <c r="E10" s="2" t="str">
        <f>A10</f>
        <v>OmpANter</v>
      </c>
      <c r="F10" s="2">
        <f>AVERAGE(D8:D10)</f>
        <v>1618.8682490540077</v>
      </c>
      <c r="G10" s="2">
        <f>STDEV(D8:D10)</f>
        <v>298.32843011106706</v>
      </c>
    </row>
    <row r="13" spans="1:8" x14ac:dyDescent="0.25">
      <c r="A13" t="s">
        <v>13</v>
      </c>
    </row>
    <row r="14" spans="1:8" x14ac:dyDescent="0.25">
      <c r="A14" t="s">
        <v>16</v>
      </c>
      <c r="B14">
        <f>_xlfn.T.TEST(D2:D4,D5:D7,2,3)</f>
        <v>6.1376113438772863E-3</v>
      </c>
    </row>
    <row r="15" spans="1:8" x14ac:dyDescent="0.25">
      <c r="A15" t="s">
        <v>19</v>
      </c>
      <c r="B15">
        <f>_xlfn.T.TEST(D2:D4,D8:D10,2,3)</f>
        <v>1.6017474321301177E-2</v>
      </c>
    </row>
    <row r="16" spans="1:8" x14ac:dyDescent="0.25">
      <c r="A16" t="s">
        <v>18</v>
      </c>
      <c r="B16">
        <f>_xlfn.T.TEST(D5:D7,D8:D10,2,3)</f>
        <v>2.8404933404728255E-2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E6C9A-C5B2-488C-BB9A-3E373D81ABE7}">
  <dimension ref="A1:G16"/>
  <sheetViews>
    <sheetView workbookViewId="0">
      <selection activeCell="A13" sqref="A13:B16"/>
    </sheetView>
  </sheetViews>
  <sheetFormatPr baseColWidth="10" defaultRowHeight="15" x14ac:dyDescent="0.25"/>
  <cols>
    <col min="1" max="1" width="17.2851562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/>
      <c r="E1" s="1" t="s">
        <v>0</v>
      </c>
      <c r="F1" s="1" t="s">
        <v>3</v>
      </c>
      <c r="G1" s="1" t="s">
        <v>4</v>
      </c>
    </row>
    <row r="2" spans="1:7" x14ac:dyDescent="0.25">
      <c r="A2" s="2" t="s">
        <v>5</v>
      </c>
      <c r="B2" s="2">
        <v>0.55000000000000004</v>
      </c>
      <c r="C2" s="2">
        <v>7.8299999999999995E-2</v>
      </c>
      <c r="D2" s="2">
        <f t="shared" ref="D2:D3" si="0">1000*C2/(B2*0.02*25)</f>
        <v>284.72727272727269</v>
      </c>
      <c r="E2" s="2"/>
      <c r="F2" s="2"/>
      <c r="G2" s="2"/>
    </row>
    <row r="3" spans="1:7" x14ac:dyDescent="0.25">
      <c r="A3" s="2" t="s">
        <v>5</v>
      </c>
      <c r="B3" s="2">
        <v>0.49</v>
      </c>
      <c r="C3" s="2">
        <v>8.1699999999999995E-2</v>
      </c>
      <c r="D3" s="2">
        <f t="shared" si="0"/>
        <v>333.46938775510199</v>
      </c>
      <c r="E3" s="2"/>
      <c r="F3" s="2"/>
      <c r="G3" s="2"/>
    </row>
    <row r="4" spans="1:7" x14ac:dyDescent="0.25">
      <c r="A4" s="2" t="s">
        <v>5</v>
      </c>
      <c r="B4" s="2">
        <v>0.5</v>
      </c>
      <c r="C4" s="2">
        <v>9.0499999999999997E-2</v>
      </c>
      <c r="D4" s="2">
        <f>1000*C4/(B4*0.02*25)</f>
        <v>362</v>
      </c>
      <c r="E4" s="2" t="str">
        <f t="shared" ref="E4" si="1">A4</f>
        <v>WT</v>
      </c>
      <c r="F4" s="2">
        <f>AVERAGE(D2:D4)</f>
        <v>326.73222016079154</v>
      </c>
      <c r="G4" s="2">
        <f>STDEV(D2:D4)</f>
        <v>39.074424697450041</v>
      </c>
    </row>
    <row r="5" spans="1:7" x14ac:dyDescent="0.25">
      <c r="A5" s="2" t="s">
        <v>6</v>
      </c>
      <c r="B5" s="2">
        <v>0.48</v>
      </c>
      <c r="C5" s="2">
        <v>0.58779999999999999</v>
      </c>
      <c r="D5" s="2">
        <f>1000*C5/(B5*0.02*25)</f>
        <v>2449.1666666666665</v>
      </c>
      <c r="E5" s="2"/>
      <c r="F5" s="2"/>
      <c r="G5" s="2"/>
    </row>
    <row r="6" spans="1:7" x14ac:dyDescent="0.25">
      <c r="A6" s="2" t="s">
        <v>6</v>
      </c>
      <c r="B6" s="2">
        <v>0.49</v>
      </c>
      <c r="C6" s="2">
        <v>0.52390000000000003</v>
      </c>
      <c r="D6" s="2">
        <f t="shared" ref="D6:D10" si="2">1000*C6/(B6*0.02*25)</f>
        <v>2138.3673469387754</v>
      </c>
      <c r="E6" s="2"/>
      <c r="F6" s="2"/>
      <c r="G6" s="2"/>
    </row>
    <row r="7" spans="1:7" ht="15.75" x14ac:dyDescent="0.25">
      <c r="A7" s="3" t="s">
        <v>7</v>
      </c>
      <c r="B7" s="2">
        <v>0.51</v>
      </c>
      <c r="C7" s="2">
        <v>0.70050000000000001</v>
      </c>
      <c r="D7" s="2">
        <f t="shared" si="2"/>
        <v>2747.0588235294117</v>
      </c>
      <c r="E7" s="2" t="str">
        <f>A7</f>
        <v>∆ompA</v>
      </c>
      <c r="F7" s="2">
        <f>AVERAGE(D5:D7)</f>
        <v>2444.8642790449512</v>
      </c>
      <c r="G7" s="2">
        <f>STDEV(D5:D7)</f>
        <v>304.36854522594422</v>
      </c>
    </row>
    <row r="8" spans="1:7" x14ac:dyDescent="0.25">
      <c r="A8" s="2" t="s">
        <v>9</v>
      </c>
      <c r="B8" s="2">
        <v>0.56999999999999995</v>
      </c>
      <c r="C8" s="2">
        <v>8.0799999999999997E-2</v>
      </c>
      <c r="D8" s="2">
        <f t="shared" si="2"/>
        <v>283.50877192982455</v>
      </c>
      <c r="E8" s="2"/>
      <c r="F8" s="2"/>
      <c r="G8" s="2"/>
    </row>
    <row r="9" spans="1:7" x14ac:dyDescent="0.25">
      <c r="A9" s="2" t="s">
        <v>9</v>
      </c>
      <c r="B9" s="2">
        <v>0.52</v>
      </c>
      <c r="C9" s="2">
        <v>8.1299999999999997E-2</v>
      </c>
      <c r="D9" s="2">
        <f t="shared" si="2"/>
        <v>312.69230769230768</v>
      </c>
      <c r="E9" s="2"/>
      <c r="F9" s="2"/>
      <c r="G9" s="2"/>
    </row>
    <row r="10" spans="1:7" x14ac:dyDescent="0.25">
      <c r="A10" s="2" t="s">
        <v>9</v>
      </c>
      <c r="B10" s="2">
        <v>0.64</v>
      </c>
      <c r="C10" s="2">
        <v>8.4199999999999997E-2</v>
      </c>
      <c r="D10" s="2">
        <f t="shared" si="2"/>
        <v>263.125</v>
      </c>
      <c r="E10" s="2" t="str">
        <f>A10</f>
        <v>OmpAX</v>
      </c>
      <c r="F10" s="2">
        <f>AVERAGE(D8:D10)</f>
        <v>286.44202654071074</v>
      </c>
      <c r="G10" s="2">
        <f>STDEV(D8:D10)</f>
        <v>24.91350005368956</v>
      </c>
    </row>
    <row r="13" spans="1:7" x14ac:dyDescent="0.25">
      <c r="A13" t="s">
        <v>13</v>
      </c>
    </row>
    <row r="14" spans="1:7" x14ac:dyDescent="0.25">
      <c r="A14" t="s">
        <v>16</v>
      </c>
      <c r="B14">
        <f>_xlfn.T.TEST(D2:D4,D5:D7,2,3)</f>
        <v>6.1376113438772863E-3</v>
      </c>
    </row>
    <row r="15" spans="1:7" x14ac:dyDescent="0.25">
      <c r="A15" t="s">
        <v>15</v>
      </c>
      <c r="B15">
        <f>_xlfn.T.TEST(D2:D4,D8:D10,2,3)</f>
        <v>0.21877855578393912</v>
      </c>
    </row>
    <row r="16" spans="1:7" x14ac:dyDescent="0.25">
      <c r="A16" t="s">
        <v>17</v>
      </c>
      <c r="B16">
        <f>_xlfn.T.TEST(D5:D7,D8:D10,2,3)</f>
        <v>6.2858088202065298E-3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7A4A7-FF8D-4FFC-949B-040B680A7758}">
  <dimension ref="A1:F21"/>
  <sheetViews>
    <sheetView workbookViewId="0">
      <selection activeCell="B28" sqref="B28"/>
    </sheetView>
  </sheetViews>
  <sheetFormatPr baseColWidth="10" defaultRowHeight="15" x14ac:dyDescent="0.25"/>
  <cols>
    <col min="1" max="1" width="37.7109375" bestFit="1" customWidth="1"/>
  </cols>
  <sheetData>
    <row r="1" spans="1:6" x14ac:dyDescent="0.25">
      <c r="A1" s="1" t="s">
        <v>0</v>
      </c>
      <c r="B1" s="1" t="s">
        <v>1</v>
      </c>
      <c r="C1" s="1" t="s">
        <v>10</v>
      </c>
      <c r="D1" s="1"/>
      <c r="E1" s="1" t="s">
        <v>3</v>
      </c>
      <c r="F1" s="1" t="s">
        <v>4</v>
      </c>
    </row>
    <row r="2" spans="1:6" x14ac:dyDescent="0.25">
      <c r="A2" s="5" t="s">
        <v>11</v>
      </c>
      <c r="B2" s="2">
        <v>0.48</v>
      </c>
      <c r="C2" s="6">
        <v>1.689E-3</v>
      </c>
      <c r="D2" s="2">
        <f>(1000*C2)/($B$2*0.02)</f>
        <v>175.93750000000003</v>
      </c>
      <c r="E2" s="2"/>
      <c r="F2" s="2"/>
    </row>
    <row r="3" spans="1:6" x14ac:dyDescent="0.25">
      <c r="A3" s="2"/>
      <c r="B3" s="2"/>
      <c r="C3" s="6">
        <v>1.438E-3</v>
      </c>
      <c r="D3" s="2">
        <f t="shared" ref="D3:D4" si="0">(1000*C3)/($B$2*0.02)</f>
        <v>149.79166666666669</v>
      </c>
      <c r="E3" s="2"/>
      <c r="F3" s="2"/>
    </row>
    <row r="4" spans="1:6" x14ac:dyDescent="0.25">
      <c r="A4" s="2"/>
      <c r="B4" s="2"/>
      <c r="C4" s="6">
        <v>1.537E-3</v>
      </c>
      <c r="D4" s="2">
        <f t="shared" si="0"/>
        <v>160.10416666666669</v>
      </c>
      <c r="E4" s="2">
        <f>AVERAGE(D2:D4)</f>
        <v>161.94444444444449</v>
      </c>
      <c r="F4" s="2">
        <f>STDEVA(D2:D4)</f>
        <v>13.169704510661894</v>
      </c>
    </row>
    <row r="5" spans="1:6" x14ac:dyDescent="0.25">
      <c r="A5" s="7" t="s">
        <v>12</v>
      </c>
      <c r="B5" s="2">
        <v>0.60750000000000004</v>
      </c>
      <c r="C5" s="6">
        <v>1.7600000000000001E-2</v>
      </c>
      <c r="D5" s="2">
        <f>(1000*C5)/($B$5*0.02)</f>
        <v>1448.5596707818929</v>
      </c>
      <c r="E5" s="2"/>
      <c r="F5" s="2"/>
    </row>
    <row r="6" spans="1:6" x14ac:dyDescent="0.25">
      <c r="A6" s="2"/>
      <c r="B6" s="2"/>
      <c r="C6" s="6">
        <v>1.61E-2</v>
      </c>
      <c r="D6" s="2">
        <f t="shared" ref="D6:D7" si="1">(1000*C6)/($B$5*0.02)</f>
        <v>1325.1028806584361</v>
      </c>
      <c r="E6" s="2"/>
      <c r="F6" s="2"/>
    </row>
    <row r="7" spans="1:6" x14ac:dyDescent="0.25">
      <c r="A7" s="2"/>
      <c r="B7" s="2"/>
      <c r="C7" s="6">
        <v>1.5599999999999999E-2</v>
      </c>
      <c r="D7" s="2">
        <f t="shared" si="1"/>
        <v>1283.9506172839506</v>
      </c>
      <c r="E7" s="2">
        <f>AVERAGE(D5:D7)</f>
        <v>1352.5377229080932</v>
      </c>
      <c r="F7" s="2">
        <f>STDEVA(D5:D7)</f>
        <v>85.665267467742069</v>
      </c>
    </row>
    <row r="8" spans="1:6" x14ac:dyDescent="0.25">
      <c r="A8" s="7" t="s">
        <v>20</v>
      </c>
      <c r="B8" s="2">
        <v>0.46</v>
      </c>
      <c r="C8" s="6">
        <v>3.8449999999999999E-3</v>
      </c>
      <c r="D8" s="2">
        <f>(1000*C8)/($B$8*0.02)</f>
        <v>417.93478260869563</v>
      </c>
      <c r="E8" s="2"/>
      <c r="F8" s="2"/>
    </row>
    <row r="9" spans="1:6" x14ac:dyDescent="0.25">
      <c r="A9" s="2"/>
      <c r="B9" s="2"/>
      <c r="C9" s="6">
        <v>3.764E-3</v>
      </c>
      <c r="D9" s="2">
        <f>(1000*C9)/($B$8*0.02)</f>
        <v>409.13043478260869</v>
      </c>
      <c r="E9" s="2"/>
      <c r="F9" s="2"/>
    </row>
    <row r="10" spans="1:6" x14ac:dyDescent="0.25">
      <c r="A10" s="2"/>
      <c r="B10" s="2"/>
      <c r="C10" s="6">
        <v>3.6610000000000002E-3</v>
      </c>
      <c r="D10" s="2">
        <f>(1000*C10)/($B$8*0.02)</f>
        <v>397.93478260869568</v>
      </c>
      <c r="E10" s="2">
        <f>AVERAGE(D8:D10)</f>
        <v>408.33333333333331</v>
      </c>
      <c r="F10" s="2">
        <f>STDEVA(D8:D10)</f>
        <v>10.023798084574883</v>
      </c>
    </row>
    <row r="15" spans="1:6" x14ac:dyDescent="0.25">
      <c r="A15" t="s">
        <v>13</v>
      </c>
    </row>
    <row r="16" spans="1:6" x14ac:dyDescent="0.25">
      <c r="A16" s="8" t="s">
        <v>14</v>
      </c>
      <c r="B16">
        <f>_xlfn.T.TEST(D2:D4,D5:D7,2,3)</f>
        <v>1.3906286598956037E-3</v>
      </c>
    </row>
    <row r="17" spans="1:2" x14ac:dyDescent="0.25">
      <c r="A17" s="8" t="s">
        <v>21</v>
      </c>
      <c r="B17">
        <f>_xlfn.T.TEST(D2:D4,D8:D10,2,3)</f>
        <v>2.4021010330041739E-5</v>
      </c>
    </row>
    <row r="18" spans="1:2" x14ac:dyDescent="0.25">
      <c r="A18" s="9" t="s">
        <v>22</v>
      </c>
      <c r="B18">
        <f>_xlfn.T.TEST(D5:D7,D8:D10,2,3)</f>
        <v>2.4441131471967751E-3</v>
      </c>
    </row>
    <row r="21" spans="1:2" x14ac:dyDescent="0.25">
      <c r="A21" s="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9FA06-C3DB-44B8-89D4-610938E4ADD6}">
  <dimension ref="A1:J16"/>
  <sheetViews>
    <sheetView workbookViewId="0">
      <selection activeCell="H49" sqref="H49"/>
    </sheetView>
  </sheetViews>
  <sheetFormatPr baseColWidth="10" defaultRowHeight="15" x14ac:dyDescent="0.25"/>
  <cols>
    <col min="1" max="1" width="20.140625" bestFit="1" customWidth="1"/>
    <col min="8" max="9" width="16.14062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/>
      <c r="E1" s="1" t="s">
        <v>0</v>
      </c>
      <c r="F1" s="1" t="s">
        <v>3</v>
      </c>
      <c r="G1" s="1" t="s">
        <v>4</v>
      </c>
      <c r="H1" s="10"/>
      <c r="I1" s="1" t="s">
        <v>23</v>
      </c>
      <c r="J1" s="1" t="s">
        <v>24</v>
      </c>
    </row>
    <row r="2" spans="1:10" x14ac:dyDescent="0.25">
      <c r="A2" s="2" t="s">
        <v>5</v>
      </c>
      <c r="B2" s="2">
        <v>0.55000000000000004</v>
      </c>
      <c r="C2" s="2">
        <v>7.8299999999999995E-2</v>
      </c>
      <c r="D2" s="2">
        <f t="shared" ref="D2:D3" si="0">1000*C2/(B2*0.02*25)</f>
        <v>284.72727272727269</v>
      </c>
      <c r="E2" s="2"/>
      <c r="F2" s="2"/>
      <c r="G2" s="2"/>
      <c r="H2" s="2">
        <f>D2/$F$4</f>
        <v>0.87143922502394355</v>
      </c>
    </row>
    <row r="3" spans="1:10" x14ac:dyDescent="0.25">
      <c r="A3" s="2" t="s">
        <v>5</v>
      </c>
      <c r="B3" s="2">
        <v>0.49</v>
      </c>
      <c r="C3" s="2">
        <v>8.1699999999999995E-2</v>
      </c>
      <c r="D3" s="2">
        <f t="shared" si="0"/>
        <v>333.46938775510199</v>
      </c>
      <c r="E3" s="2"/>
      <c r="F3" s="2"/>
      <c r="G3" s="2"/>
      <c r="H3" s="2">
        <f t="shared" ref="H3:H10" si="1">D3/$F$4</f>
        <v>1.0206198445656658</v>
      </c>
    </row>
    <row r="4" spans="1:10" x14ac:dyDescent="0.25">
      <c r="A4" s="2" t="s">
        <v>5</v>
      </c>
      <c r="B4" s="2">
        <v>0.5</v>
      </c>
      <c r="C4" s="2">
        <v>9.0499999999999997E-2</v>
      </c>
      <c r="D4" s="2">
        <f>1000*C4/(B4*0.02*25)</f>
        <v>362</v>
      </c>
      <c r="E4" s="2" t="str">
        <f t="shared" ref="E4" si="2">A4</f>
        <v>WT</v>
      </c>
      <c r="F4" s="2">
        <f>AVERAGE(D2:D4)</f>
        <v>326.73222016079154</v>
      </c>
      <c r="G4" s="2">
        <f>STDEV(D2:D4)</f>
        <v>39.074424697450041</v>
      </c>
      <c r="H4" s="2">
        <f t="shared" si="1"/>
        <v>1.1079409304103907</v>
      </c>
      <c r="I4">
        <f>AVERAGE(H2:H4)</f>
        <v>1</v>
      </c>
      <c r="J4" s="2">
        <f>STDEV(H2:H4)</f>
        <v>0.11959158689100424</v>
      </c>
    </row>
    <row r="5" spans="1:10" x14ac:dyDescent="0.25">
      <c r="A5" s="2" t="s">
        <v>6</v>
      </c>
      <c r="B5" s="2">
        <v>0.48</v>
      </c>
      <c r="C5" s="2">
        <v>0.58779999999999999</v>
      </c>
      <c r="D5" s="2">
        <f>1000*C5/(B5*0.02*25)</f>
        <v>2449.1666666666665</v>
      </c>
      <c r="E5" s="2"/>
      <c r="F5" s="2"/>
      <c r="G5" s="2"/>
      <c r="H5" s="2">
        <f t="shared" si="1"/>
        <v>7.495944738665143</v>
      </c>
    </row>
    <row r="6" spans="1:10" x14ac:dyDescent="0.25">
      <c r="A6" s="2" t="s">
        <v>6</v>
      </c>
      <c r="B6" s="2">
        <v>0.49</v>
      </c>
      <c r="C6" s="2">
        <v>0.52390000000000003</v>
      </c>
      <c r="D6" s="2">
        <f t="shared" ref="D6:D10" si="3">1000*C6/(B6*0.02*25)</f>
        <v>2138.3673469387754</v>
      </c>
      <c r="E6" s="2"/>
      <c r="F6" s="2"/>
      <c r="G6" s="2"/>
      <c r="H6" s="2">
        <f t="shared" si="1"/>
        <v>6.544709137918634</v>
      </c>
    </row>
    <row r="7" spans="1:10" ht="15.75" x14ac:dyDescent="0.25">
      <c r="A7" s="3" t="s">
        <v>7</v>
      </c>
      <c r="B7" s="2">
        <v>0.51</v>
      </c>
      <c r="C7" s="2">
        <v>0.70050000000000001</v>
      </c>
      <c r="D7" s="2">
        <f t="shared" si="3"/>
        <v>2747.0588235294117</v>
      </c>
      <c r="E7" s="2" t="str">
        <f>A7</f>
        <v>∆ompA</v>
      </c>
      <c r="F7" s="2">
        <f>AVERAGE(D5:D7)</f>
        <v>2444.8642790449512</v>
      </c>
      <c r="G7" s="2">
        <f>STDEV(D5:D7)</f>
        <v>304.36854522594422</v>
      </c>
      <c r="H7" s="2">
        <f t="shared" si="1"/>
        <v>8.4076765437382583</v>
      </c>
      <c r="I7">
        <f>AVERAGE(H5:H7)</f>
        <v>7.4827768067740124</v>
      </c>
      <c r="J7" s="2">
        <f>STDEV(H5:H7)</f>
        <v>0.93155350603670983</v>
      </c>
    </row>
    <row r="8" spans="1:10" x14ac:dyDescent="0.25">
      <c r="A8" s="4" t="s">
        <v>8</v>
      </c>
      <c r="B8" s="2">
        <v>0.42</v>
      </c>
      <c r="C8" s="2">
        <v>0.4123</v>
      </c>
      <c r="D8" s="2">
        <f t="shared" si="3"/>
        <v>1963.3333333333335</v>
      </c>
      <c r="E8" s="2"/>
      <c r="F8" s="2"/>
      <c r="G8" s="2"/>
      <c r="H8" s="2">
        <f t="shared" si="1"/>
        <v>6.0089982321521198</v>
      </c>
    </row>
    <row r="9" spans="1:10" x14ac:dyDescent="0.25">
      <c r="A9" s="4" t="s">
        <v>8</v>
      </c>
      <c r="B9" s="2">
        <v>0.56999999999999995</v>
      </c>
      <c r="C9" s="2">
        <v>0.41149999999999998</v>
      </c>
      <c r="D9" s="2">
        <f t="shared" si="3"/>
        <v>1443.8596491228072</v>
      </c>
      <c r="E9" s="2"/>
      <c r="F9" s="2"/>
      <c r="G9" s="2"/>
      <c r="H9" s="2">
        <f t="shared" si="1"/>
        <v>4.4190917210805063</v>
      </c>
    </row>
    <row r="10" spans="1:10" x14ac:dyDescent="0.25">
      <c r="A10" s="4" t="s">
        <v>8</v>
      </c>
      <c r="B10" s="2">
        <v>0.51</v>
      </c>
      <c r="C10" s="2">
        <v>0.36959999999999998</v>
      </c>
      <c r="D10" s="2">
        <f t="shared" si="3"/>
        <v>1449.4117647058822</v>
      </c>
      <c r="E10" s="2" t="str">
        <f>A10</f>
        <v>OmpANter</v>
      </c>
      <c r="F10" s="2">
        <f>AVERAGE(D8:D10)</f>
        <v>1618.8682490540077</v>
      </c>
      <c r="G10" s="2">
        <f>STDEV(D8:D10)</f>
        <v>298.32843011106706</v>
      </c>
      <c r="H10" s="2">
        <f t="shared" si="1"/>
        <v>4.4360845832486229</v>
      </c>
      <c r="I10">
        <f>AVERAGE(H8:H10)</f>
        <v>4.9547248454937494</v>
      </c>
      <c r="J10" s="2">
        <f>STDEV(H8:H10)</f>
        <v>0.91306706747273558</v>
      </c>
    </row>
    <row r="13" spans="1:10" x14ac:dyDescent="0.25">
      <c r="A13" t="s">
        <v>13</v>
      </c>
      <c r="H13" t="s">
        <v>25</v>
      </c>
    </row>
    <row r="14" spans="1:10" x14ac:dyDescent="0.25">
      <c r="A14" t="s">
        <v>16</v>
      </c>
      <c r="B14">
        <f>_xlfn.T.TEST(D2:D4,D5:D7,2,3)</f>
        <v>6.1376113438772863E-3</v>
      </c>
      <c r="H14" t="s">
        <v>16</v>
      </c>
      <c r="I14">
        <f>_xlfn.T.TEST(H2:H4,H5:H7,2,3)</f>
        <v>6.1376113438772811E-3</v>
      </c>
    </row>
    <row r="15" spans="1:10" x14ac:dyDescent="0.25">
      <c r="A15" t="s">
        <v>19</v>
      </c>
      <c r="B15">
        <f>_xlfn.T.TEST(D2:D4,D8:D10,2,3)</f>
        <v>1.6017474321301177E-2</v>
      </c>
      <c r="H15" t="s">
        <v>19</v>
      </c>
      <c r="I15">
        <f>_xlfn.T.TEST(H2:H4,H8:H10,2,3)</f>
        <v>1.601747432130117E-2</v>
      </c>
    </row>
    <row r="16" spans="1:10" x14ac:dyDescent="0.25">
      <c r="A16" t="s">
        <v>18</v>
      </c>
      <c r="B16">
        <f>_xlfn.T.TEST(D5:D7,D8:D10,2,3)</f>
        <v>2.8404933404728255E-2</v>
      </c>
      <c r="H16" t="s">
        <v>18</v>
      </c>
      <c r="I16">
        <f>_xlfn.T.TEST(H5:H7,H8:H10,2,3)</f>
        <v>2.8404933404728234E-2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65CC0-8DAC-4DA3-B537-2E9352DD21CD}">
  <dimension ref="A1:J16"/>
  <sheetViews>
    <sheetView workbookViewId="0">
      <selection activeCell="K53" sqref="K53"/>
    </sheetView>
  </sheetViews>
  <sheetFormatPr baseColWidth="10" defaultRowHeight="15" x14ac:dyDescent="0.25"/>
  <cols>
    <col min="1" max="1" width="17.28515625" bestFit="1" customWidth="1"/>
    <col min="8" max="8" width="20.14062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/>
      <c r="E1" s="1" t="s">
        <v>0</v>
      </c>
      <c r="F1" s="1" t="s">
        <v>3</v>
      </c>
      <c r="G1" s="1" t="s">
        <v>4</v>
      </c>
      <c r="H1" s="10"/>
      <c r="I1" s="1" t="s">
        <v>23</v>
      </c>
      <c r="J1" s="1" t="s">
        <v>24</v>
      </c>
    </row>
    <row r="2" spans="1:10" x14ac:dyDescent="0.25">
      <c r="A2" s="2" t="s">
        <v>5</v>
      </c>
      <c r="B2" s="2">
        <v>0.55000000000000004</v>
      </c>
      <c r="C2" s="2">
        <v>7.8299999999999995E-2</v>
      </c>
      <c r="D2" s="2">
        <f t="shared" ref="D2:D3" si="0">1000*C2/(B2*0.02*25)</f>
        <v>284.72727272727269</v>
      </c>
      <c r="E2" s="2"/>
      <c r="F2" s="2"/>
      <c r="G2" s="2"/>
      <c r="H2" s="2">
        <f>D2/$F$4</f>
        <v>0.87143922502394355</v>
      </c>
      <c r="I2" s="2"/>
      <c r="J2" s="2"/>
    </row>
    <row r="3" spans="1:10" x14ac:dyDescent="0.25">
      <c r="A3" s="2" t="s">
        <v>5</v>
      </c>
      <c r="B3" s="2">
        <v>0.49</v>
      </c>
      <c r="C3" s="2">
        <v>8.1699999999999995E-2</v>
      </c>
      <c r="D3" s="2">
        <f t="shared" si="0"/>
        <v>333.46938775510199</v>
      </c>
      <c r="E3" s="2"/>
      <c r="F3" s="2"/>
      <c r="G3" s="2"/>
      <c r="H3" s="2">
        <f t="shared" ref="H3:H10" si="1">D3/$F$4</f>
        <v>1.0206198445656658</v>
      </c>
      <c r="I3" s="2"/>
      <c r="J3" s="2"/>
    </row>
    <row r="4" spans="1:10" x14ac:dyDescent="0.25">
      <c r="A4" s="2" t="s">
        <v>5</v>
      </c>
      <c r="B4" s="2">
        <v>0.5</v>
      </c>
      <c r="C4" s="2">
        <v>9.0499999999999997E-2</v>
      </c>
      <c r="D4" s="2">
        <f>1000*C4/(B4*0.02*25)</f>
        <v>362</v>
      </c>
      <c r="E4" s="2" t="str">
        <f t="shared" ref="E4" si="2">A4</f>
        <v>WT</v>
      </c>
      <c r="F4" s="2">
        <f>AVERAGE(D2:D4)</f>
        <v>326.73222016079154</v>
      </c>
      <c r="G4" s="2">
        <f>STDEV(D2:D4)</f>
        <v>39.074424697450041</v>
      </c>
      <c r="H4" s="2">
        <f t="shared" si="1"/>
        <v>1.1079409304103907</v>
      </c>
      <c r="I4" s="2">
        <f>AVERAGE(H2:H4)</f>
        <v>1</v>
      </c>
      <c r="J4" s="2">
        <f>STDEV(H2:H4)</f>
        <v>0.11959158689100424</v>
      </c>
    </row>
    <row r="5" spans="1:10" x14ac:dyDescent="0.25">
      <c r="A5" s="2" t="s">
        <v>6</v>
      </c>
      <c r="B5" s="2">
        <v>0.48</v>
      </c>
      <c r="C5" s="2">
        <v>0.58779999999999999</v>
      </c>
      <c r="D5" s="2">
        <f>1000*C5/(B5*0.02*25)</f>
        <v>2449.1666666666665</v>
      </c>
      <c r="E5" s="2"/>
      <c r="F5" s="2"/>
      <c r="G5" s="2"/>
      <c r="H5" s="2">
        <f t="shared" si="1"/>
        <v>7.495944738665143</v>
      </c>
      <c r="I5" s="2"/>
      <c r="J5" s="2"/>
    </row>
    <row r="6" spans="1:10" x14ac:dyDescent="0.25">
      <c r="A6" s="2" t="s">
        <v>6</v>
      </c>
      <c r="B6" s="2">
        <v>0.49</v>
      </c>
      <c r="C6" s="2">
        <v>0.52390000000000003</v>
      </c>
      <c r="D6" s="2">
        <f t="shared" ref="D6:D10" si="3">1000*C6/(B6*0.02*25)</f>
        <v>2138.3673469387754</v>
      </c>
      <c r="E6" s="2"/>
      <c r="F6" s="2"/>
      <c r="G6" s="2"/>
      <c r="H6" s="2">
        <f t="shared" si="1"/>
        <v>6.544709137918634</v>
      </c>
      <c r="I6" s="2"/>
      <c r="J6" s="2"/>
    </row>
    <row r="7" spans="1:10" ht="15.75" x14ac:dyDescent="0.25">
      <c r="A7" s="3" t="s">
        <v>7</v>
      </c>
      <c r="B7" s="2">
        <v>0.51</v>
      </c>
      <c r="C7" s="2">
        <v>0.70050000000000001</v>
      </c>
      <c r="D7" s="2">
        <f t="shared" si="3"/>
        <v>2747.0588235294117</v>
      </c>
      <c r="E7" s="2" t="str">
        <f>A7</f>
        <v>∆ompA</v>
      </c>
      <c r="F7" s="2">
        <f>AVERAGE(D5:D7)</f>
        <v>2444.8642790449512</v>
      </c>
      <c r="G7" s="2">
        <f>STDEV(D5:D7)</f>
        <v>304.36854522594422</v>
      </c>
      <c r="H7" s="2">
        <f t="shared" si="1"/>
        <v>8.4076765437382583</v>
      </c>
      <c r="I7" s="2">
        <f>AVERAGE(H5:H7)</f>
        <v>7.4827768067740124</v>
      </c>
      <c r="J7" s="2">
        <f>STDEV(H5:H7)</f>
        <v>0.93155350603670983</v>
      </c>
    </row>
    <row r="8" spans="1:10" x14ac:dyDescent="0.25">
      <c r="A8" s="2" t="s">
        <v>9</v>
      </c>
      <c r="B8" s="2">
        <v>0.56999999999999995</v>
      </c>
      <c r="C8" s="2">
        <v>8.0799999999999997E-2</v>
      </c>
      <c r="D8" s="2">
        <f t="shared" si="3"/>
        <v>283.50877192982455</v>
      </c>
      <c r="E8" s="2"/>
      <c r="F8" s="2"/>
      <c r="G8" s="2"/>
      <c r="H8" s="2">
        <f t="shared" si="1"/>
        <v>0.86770986892662172</v>
      </c>
      <c r="I8" s="2"/>
      <c r="J8" s="2"/>
    </row>
    <row r="9" spans="1:10" x14ac:dyDescent="0.25">
      <c r="A9" s="2" t="s">
        <v>9</v>
      </c>
      <c r="B9" s="2">
        <v>0.52</v>
      </c>
      <c r="C9" s="2">
        <v>8.1299999999999997E-2</v>
      </c>
      <c r="D9" s="2">
        <f t="shared" si="3"/>
        <v>312.69230769230768</v>
      </c>
      <c r="E9" s="2"/>
      <c r="F9" s="2"/>
      <c r="G9" s="2"/>
      <c r="H9" s="2">
        <f t="shared" si="1"/>
        <v>0.95702929921764512</v>
      </c>
      <c r="I9" s="2"/>
      <c r="J9" s="2"/>
    </row>
    <row r="10" spans="1:10" x14ac:dyDescent="0.25">
      <c r="A10" s="2" t="s">
        <v>9</v>
      </c>
      <c r="B10" s="2">
        <v>0.64</v>
      </c>
      <c r="C10" s="2">
        <v>8.4199999999999997E-2</v>
      </c>
      <c r="D10" s="2">
        <f t="shared" si="3"/>
        <v>263.125</v>
      </c>
      <c r="E10" s="2" t="str">
        <f>A10</f>
        <v>OmpAX</v>
      </c>
      <c r="F10" s="2">
        <f>AVERAGE(D8:D10)</f>
        <v>286.44202654071074</v>
      </c>
      <c r="G10" s="2">
        <f>STDEV(D8:D10)</f>
        <v>24.91350005368956</v>
      </c>
      <c r="H10" s="2">
        <f t="shared" si="1"/>
        <v>0.805323086503409</v>
      </c>
      <c r="I10" s="2">
        <f>AVERAGE(H8:H10)</f>
        <v>0.87668741821589202</v>
      </c>
      <c r="J10" s="2">
        <f>STDEV(H8:H10)</f>
        <v>7.62505149979672E-2</v>
      </c>
    </row>
    <row r="13" spans="1:10" x14ac:dyDescent="0.25">
      <c r="A13" t="s">
        <v>13</v>
      </c>
      <c r="H13" t="s">
        <v>25</v>
      </c>
    </row>
    <row r="14" spans="1:10" x14ac:dyDescent="0.25">
      <c r="A14" t="s">
        <v>16</v>
      </c>
      <c r="B14">
        <f>_xlfn.T.TEST(D2:D4,D5:D7,2,3)</f>
        <v>6.1376113438772863E-3</v>
      </c>
      <c r="H14" t="s">
        <v>16</v>
      </c>
      <c r="I14">
        <f>_xlfn.T.TEST(H2:H4,H5:H7,2,3)</f>
        <v>6.1376113438772811E-3</v>
      </c>
    </row>
    <row r="15" spans="1:10" x14ac:dyDescent="0.25">
      <c r="A15" t="s">
        <v>15</v>
      </c>
      <c r="B15">
        <f>_xlfn.T.TEST(D2:D4,D8:D10,2,3)</f>
        <v>0.21877855578393912</v>
      </c>
      <c r="H15" t="s">
        <v>15</v>
      </c>
      <c r="I15">
        <f>_xlfn.T.TEST(H2:H4,H8:H10,2,3)</f>
        <v>0.21877855578393918</v>
      </c>
    </row>
    <row r="16" spans="1:10" x14ac:dyDescent="0.25">
      <c r="A16" t="s">
        <v>17</v>
      </c>
      <c r="B16">
        <f>_xlfn.T.TEST(D5:D7,D8:D10,2,3)</f>
        <v>6.2858088202065298E-3</v>
      </c>
      <c r="H16" t="s">
        <v>17</v>
      </c>
      <c r="I16">
        <f>_xlfn.T.TEST(H5:H7,H8:H10,2,3)</f>
        <v>6.2858088202065229E-3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FF354-5F7F-4C53-ADF0-DBD5CE81D16E}">
  <dimension ref="A1:I21"/>
  <sheetViews>
    <sheetView tabSelected="1" workbookViewId="0">
      <selection activeCell="H15" sqref="H15"/>
    </sheetView>
  </sheetViews>
  <sheetFormatPr baseColWidth="10" defaultRowHeight="15" x14ac:dyDescent="0.25"/>
  <cols>
    <col min="1" max="1" width="37.7109375" bestFit="1" customWidth="1"/>
    <col min="7" max="7" width="38.7109375" bestFit="1" customWidth="1"/>
    <col min="8" max="8" width="16.140625" bestFit="1" customWidth="1"/>
  </cols>
  <sheetData>
    <row r="1" spans="1:9" x14ac:dyDescent="0.25">
      <c r="A1" s="1" t="s">
        <v>0</v>
      </c>
      <c r="B1" s="1" t="s">
        <v>1</v>
      </c>
      <c r="C1" s="1" t="s">
        <v>10</v>
      </c>
      <c r="D1" s="1"/>
      <c r="E1" s="1" t="s">
        <v>3</v>
      </c>
      <c r="F1" s="1" t="s">
        <v>4</v>
      </c>
      <c r="G1" s="10"/>
      <c r="H1" s="1" t="s">
        <v>23</v>
      </c>
      <c r="I1" s="1" t="s">
        <v>24</v>
      </c>
    </row>
    <row r="2" spans="1:9" x14ac:dyDescent="0.25">
      <c r="A2" s="5" t="s">
        <v>11</v>
      </c>
      <c r="B2" s="2">
        <v>0.48</v>
      </c>
      <c r="C2" s="6">
        <v>1.689E-3</v>
      </c>
      <c r="D2" s="2">
        <f>(1000*C2)/($B$2*0.02)</f>
        <v>175.93750000000003</v>
      </c>
      <c r="E2" s="2"/>
      <c r="F2" s="2"/>
      <c r="G2" s="2">
        <f>D2/$E$4</f>
        <v>1.0864065180102915</v>
      </c>
      <c r="H2" s="2"/>
      <c r="I2" s="2"/>
    </row>
    <row r="3" spans="1:9" x14ac:dyDescent="0.25">
      <c r="A3" s="2"/>
      <c r="B3" s="2"/>
      <c r="C3" s="6">
        <v>1.438E-3</v>
      </c>
      <c r="D3" s="2">
        <f t="shared" ref="D3:D4" si="0">(1000*C3)/($B$2*0.02)</f>
        <v>149.79166666666669</v>
      </c>
      <c r="E3" s="2"/>
      <c r="F3" s="2"/>
      <c r="G3" s="12">
        <f>D3/$E$4</f>
        <v>0.9249571183533446</v>
      </c>
      <c r="H3" s="2"/>
      <c r="I3" s="2"/>
    </row>
    <row r="4" spans="1:9" x14ac:dyDescent="0.25">
      <c r="A4" s="2"/>
      <c r="B4" s="2"/>
      <c r="C4" s="6">
        <v>1.537E-3</v>
      </c>
      <c r="D4" s="2">
        <f t="shared" si="0"/>
        <v>160.10416666666669</v>
      </c>
      <c r="E4" s="2">
        <f>AVERAGE(D2:D4)</f>
        <v>161.94444444444449</v>
      </c>
      <c r="F4" s="2">
        <f>STDEVA(D2:D4)</f>
        <v>13.169704510661894</v>
      </c>
      <c r="G4" s="12">
        <f t="shared" ref="G4:G10" si="1">D4/$E$4</f>
        <v>0.98863636363636354</v>
      </c>
      <c r="H4" s="2">
        <f>AVERAGE(G2:G4)</f>
        <v>1</v>
      </c>
      <c r="I4" s="2">
        <f>STDEV(G2:G4)</f>
        <v>8.1322360614721853E-2</v>
      </c>
    </row>
    <row r="5" spans="1:9" x14ac:dyDescent="0.25">
      <c r="A5" s="7" t="s">
        <v>12</v>
      </c>
      <c r="B5" s="2">
        <v>0.60750000000000004</v>
      </c>
      <c r="C5" s="6">
        <v>1.7600000000000001E-2</v>
      </c>
      <c r="D5" s="2">
        <f>(1000*C5)/($B$5*0.02)</f>
        <v>1448.5596707818929</v>
      </c>
      <c r="E5" s="2"/>
      <c r="F5" s="2"/>
      <c r="G5" s="12">
        <f t="shared" si="1"/>
        <v>8.944793850454225</v>
      </c>
      <c r="H5" s="2"/>
      <c r="I5" s="2"/>
    </row>
    <row r="6" spans="1:9" x14ac:dyDescent="0.25">
      <c r="A6" s="2"/>
      <c r="B6" s="2"/>
      <c r="C6" s="6">
        <v>1.61E-2</v>
      </c>
      <c r="D6" s="2">
        <f t="shared" ref="D6:D7" si="2">(1000*C6)/($B$5*0.02)</f>
        <v>1325.1028806584361</v>
      </c>
      <c r="E6" s="2"/>
      <c r="F6" s="2"/>
      <c r="G6" s="12">
        <f t="shared" si="1"/>
        <v>8.1824534654723315</v>
      </c>
      <c r="H6" s="2"/>
      <c r="I6" s="2"/>
    </row>
    <row r="7" spans="1:9" x14ac:dyDescent="0.25">
      <c r="A7" s="2"/>
      <c r="B7" s="2"/>
      <c r="C7" s="6">
        <v>1.5599999999999999E-2</v>
      </c>
      <c r="D7" s="2">
        <f t="shared" si="2"/>
        <v>1283.9506172839506</v>
      </c>
      <c r="E7" s="2">
        <f>AVERAGE(D5:D7)</f>
        <v>1352.5377229080932</v>
      </c>
      <c r="F7" s="2">
        <f>STDEVA(D5:D7)</f>
        <v>85.665267467742069</v>
      </c>
      <c r="G7" s="12">
        <f t="shared" si="1"/>
        <v>7.9283400038116998</v>
      </c>
      <c r="H7" s="2">
        <f>AVERAGE(G5:G7)</f>
        <v>8.3518624399127521</v>
      </c>
      <c r="I7" s="2">
        <f>STDEV(G5:G7)</f>
        <v>0.52897935314557676</v>
      </c>
    </row>
    <row r="8" spans="1:9" x14ac:dyDescent="0.25">
      <c r="A8" s="7" t="s">
        <v>20</v>
      </c>
      <c r="B8" s="2">
        <v>0.46</v>
      </c>
      <c r="C8" s="6">
        <v>3.8449999999999999E-3</v>
      </c>
      <c r="D8" s="2">
        <f>(1000*C8)/($B$8*0.02)</f>
        <v>417.93478260869563</v>
      </c>
      <c r="E8" s="2"/>
      <c r="F8" s="2"/>
      <c r="G8" s="12">
        <f t="shared" si="1"/>
        <v>2.5807293608770219</v>
      </c>
      <c r="H8" s="2"/>
      <c r="I8" s="2"/>
    </row>
    <row r="9" spans="1:9" x14ac:dyDescent="0.25">
      <c r="A9" s="2"/>
      <c r="B9" s="2"/>
      <c r="C9" s="6">
        <v>3.764E-3</v>
      </c>
      <c r="D9" s="2">
        <f>(1000*C9)/($B$8*0.02)</f>
        <v>409.13043478260869</v>
      </c>
      <c r="E9" s="2"/>
      <c r="F9" s="2"/>
      <c r="G9" s="12">
        <f t="shared" si="1"/>
        <v>2.5263628905958679</v>
      </c>
      <c r="H9" s="2"/>
      <c r="I9" s="2"/>
    </row>
    <row r="10" spans="1:9" x14ac:dyDescent="0.25">
      <c r="A10" s="2"/>
      <c r="B10" s="2"/>
      <c r="C10" s="6">
        <v>3.6610000000000002E-3</v>
      </c>
      <c r="D10" s="2">
        <f>(1000*C10)/($B$8*0.02)</f>
        <v>397.93478260869568</v>
      </c>
      <c r="E10" s="2">
        <f>AVERAGE(D8:D10)</f>
        <v>408.33333333333331</v>
      </c>
      <c r="F10" s="2">
        <f>STDEVA(D8:D10)</f>
        <v>10.023798084574883</v>
      </c>
      <c r="G10" s="12">
        <f t="shared" si="1"/>
        <v>2.4572302185099555</v>
      </c>
      <c r="H10" s="2">
        <f>AVERAGE(G8:G10)</f>
        <v>2.5214408233276155</v>
      </c>
      <c r="I10" s="2">
        <f>STDEV(G8:G10)</f>
        <v>6.1896523335282227E-2</v>
      </c>
    </row>
    <row r="13" spans="1:9" x14ac:dyDescent="0.25">
      <c r="G13" s="11" t="s">
        <v>25</v>
      </c>
      <c r="H13" s="11"/>
    </row>
    <row r="14" spans="1:9" x14ac:dyDescent="0.25">
      <c r="G14" s="13" t="s">
        <v>14</v>
      </c>
      <c r="H14" s="11">
        <f>_xlfn.T.TEST(G2:G4,G5:G7,2,3)</f>
        <v>1.3906286598956024E-3</v>
      </c>
    </row>
    <row r="15" spans="1:9" x14ac:dyDescent="0.25">
      <c r="A15" t="s">
        <v>13</v>
      </c>
      <c r="G15" s="13" t="s">
        <v>21</v>
      </c>
      <c r="H15" s="11">
        <f>_xlfn.T.TEST(G2:G4,G8:G10,2,3)</f>
        <v>2.4021010330041831E-5</v>
      </c>
    </row>
    <row r="16" spans="1:9" x14ac:dyDescent="0.25">
      <c r="A16" s="8" t="s">
        <v>14</v>
      </c>
      <c r="B16">
        <f>_xlfn.T.TEST(D2:D4,D5:D7,2,3)</f>
        <v>1.3906286598956037E-3</v>
      </c>
      <c r="G16" s="14" t="s">
        <v>22</v>
      </c>
      <c r="H16" s="11">
        <f>_xlfn.T.TEST(G5:G7,G8:G10,2,3)</f>
        <v>2.4441131471967773E-3</v>
      </c>
    </row>
    <row r="17" spans="1:2" x14ac:dyDescent="0.25">
      <c r="A17" s="8" t="s">
        <v>21</v>
      </c>
      <c r="B17">
        <f>_xlfn.T.TEST(D2:D4,D8:D10,2,3)</f>
        <v>2.4021010330041739E-5</v>
      </c>
    </row>
    <row r="18" spans="1:2" x14ac:dyDescent="0.25">
      <c r="A18" s="9" t="s">
        <v>22</v>
      </c>
      <c r="B18">
        <f>_xlfn.T.TEST(D5:D7,D8:D10,2,3)</f>
        <v>2.4441131471967751E-3</v>
      </c>
    </row>
    <row r="21" spans="1:2" x14ac:dyDescent="0.25">
      <c r="A21" s="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9FC77ED8F2914E99B7D236BE255E44" ma:contentTypeVersion="12" ma:contentTypeDescription="Crée un document." ma:contentTypeScope="" ma:versionID="caa880c33d6fde101c69f342c94afd83">
  <xsd:schema xmlns:xsd="http://www.w3.org/2001/XMLSchema" xmlns:xs="http://www.w3.org/2001/XMLSchema" xmlns:p="http://schemas.microsoft.com/office/2006/metadata/properties" xmlns:ns3="8195d593-fb57-4ab8-83d9-05c276610bf7" xmlns:ns4="fe475829-1708-424a-8eb9-846c152674fa" targetNamespace="http://schemas.microsoft.com/office/2006/metadata/properties" ma:root="true" ma:fieldsID="c4bba0f78e0b280aac21395fa0253b2d" ns3:_="" ns4:_="">
    <xsd:import namespace="8195d593-fb57-4ab8-83d9-05c276610bf7"/>
    <xsd:import namespace="fe475829-1708-424a-8eb9-846c152674f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5d593-fb57-4ab8-83d9-05c276610b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475829-1708-424a-8eb9-846c152674f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275EF1-19B9-49B9-B92D-79D1257A471A}">
  <ds:schemaRefs>
    <ds:schemaRef ds:uri="http://purl.org/dc/dcmitype/"/>
    <ds:schemaRef ds:uri="http://www.w3.org/XML/1998/namespace"/>
    <ds:schemaRef ds:uri="8195d593-fb57-4ab8-83d9-05c276610bf7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fe475829-1708-424a-8eb9-846c152674fa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CA7DC173-7775-44A2-85A4-2B45C85DE6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95d593-fb57-4ab8-83d9-05c276610bf7"/>
    <ds:schemaRef ds:uri="fe475829-1708-424a-8eb9-846c152674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4030B5-FEA7-4D16-AA5B-C688266E9B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WT-OmpA-OmpANter</vt:lpstr>
      <vt:lpstr>WT-OmpA-OmpAX</vt:lpstr>
      <vt:lpstr>WT-OmpA-OmpApal</vt:lpstr>
      <vt:lpstr>Relative-WT_OmpA_OmpANter</vt:lpstr>
      <vt:lpstr>Relative-WT_OmpA_OmPAX</vt:lpstr>
      <vt:lpstr>Relative-WT_OmpA_OmpApal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Kilian Antoine</dc:creator>
  <cp:lastModifiedBy>Kilian Antoine</cp:lastModifiedBy>
  <dcterms:created xsi:type="dcterms:W3CDTF">2020-06-25T12:44:11Z</dcterms:created>
  <dcterms:modified xsi:type="dcterms:W3CDTF">2020-09-04T07:55:39Z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0x010100909FC77ED8F2914E99B7D236BE255E44</vt:lpwstr>
  </property>
</Properties>
</file>