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440a9c518d7b91/A NNF research assistant/Manuscripts/Dynamic NHE1-Calmodulin complexes of varying stoichiometry and structure regulate Ca2^M-dependent NHE1 activation/Journal submissions/eLife submission/Source data files/"/>
    </mc:Choice>
  </mc:AlternateContent>
  <xr:revisionPtr revIDLastSave="0" documentId="8_{96C52BC7-E75D-49CB-830C-8A51861C1A07}" xr6:coauthVersionLast="45" xr6:coauthVersionMax="45" xr10:uidLastSave="{00000000-0000-0000-0000-000000000000}"/>
  <bookViews>
    <workbookView xWindow="-110" yWindow="-110" windowWidth="19420" windowHeight="10420" xr2:uid="{3396AC4F-8E85-4AC1-8F9A-A8352A2A3C37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  <c r="K56" i="1"/>
  <c r="L56" i="1" s="1"/>
  <c r="C56" i="1"/>
  <c r="F56" i="1" s="1"/>
  <c r="H56" i="1" s="1"/>
  <c r="K55" i="1"/>
  <c r="L55" i="1" s="1"/>
  <c r="C55" i="1"/>
  <c r="F55" i="1" s="1"/>
  <c r="H55" i="1" s="1"/>
  <c r="C54" i="1"/>
  <c r="K53" i="1"/>
  <c r="L53" i="1" s="1"/>
  <c r="F53" i="1"/>
  <c r="H53" i="1" s="1"/>
  <c r="C53" i="1"/>
  <c r="K52" i="1"/>
  <c r="L52" i="1" s="1"/>
  <c r="C52" i="1"/>
  <c r="F52" i="1" s="1"/>
  <c r="H52" i="1" s="1"/>
  <c r="K51" i="1"/>
  <c r="L51" i="1" s="1"/>
  <c r="C51" i="1"/>
  <c r="F51" i="1" s="1"/>
  <c r="H51" i="1" s="1"/>
  <c r="C48" i="1"/>
  <c r="K47" i="1"/>
  <c r="F47" i="1"/>
  <c r="H47" i="1" s="1"/>
  <c r="C47" i="1"/>
  <c r="K46" i="1"/>
  <c r="C46" i="1"/>
  <c r="F46" i="1" s="1"/>
  <c r="H46" i="1" s="1"/>
  <c r="K44" i="1"/>
  <c r="F44" i="1"/>
  <c r="H44" i="1" s="1"/>
  <c r="C44" i="1"/>
  <c r="K43" i="1"/>
  <c r="H43" i="1"/>
  <c r="C43" i="1"/>
  <c r="F43" i="1" s="1"/>
  <c r="K42" i="1"/>
  <c r="L42" i="1" s="1"/>
  <c r="C42" i="1"/>
  <c r="F42" i="1" s="1"/>
  <c r="H42" i="1" s="1"/>
  <c r="C38" i="1"/>
  <c r="K37" i="1"/>
  <c r="L37" i="1" s="1"/>
  <c r="F37" i="1"/>
  <c r="H37" i="1" s="1"/>
  <c r="C37" i="1"/>
  <c r="K35" i="1"/>
  <c r="L35" i="1" s="1"/>
  <c r="C35" i="1"/>
  <c r="F35" i="1" s="1"/>
  <c r="C34" i="1"/>
  <c r="K33" i="1"/>
  <c r="L33" i="1" s="1"/>
  <c r="F33" i="1"/>
  <c r="H33" i="1" s="1"/>
  <c r="C33" i="1"/>
  <c r="K30" i="1"/>
  <c r="C30" i="1"/>
  <c r="F30" i="1" s="1"/>
  <c r="H30" i="1" s="1"/>
  <c r="K29" i="1"/>
  <c r="L29" i="1" s="1"/>
  <c r="C29" i="1"/>
  <c r="F29" i="1" s="1"/>
  <c r="C28" i="1"/>
  <c r="K26" i="1"/>
  <c r="H26" i="1"/>
  <c r="C26" i="1"/>
  <c r="F26" i="1" s="1"/>
  <c r="K25" i="1"/>
  <c r="C25" i="1"/>
  <c r="F25" i="1" s="1"/>
  <c r="L24" i="1"/>
  <c r="F24" i="1"/>
  <c r="H24" i="1" s="1"/>
  <c r="C24" i="1"/>
  <c r="K24" i="1" s="1"/>
  <c r="F20" i="1"/>
  <c r="H20" i="1" s="1"/>
  <c r="E20" i="1"/>
  <c r="C20" i="1"/>
  <c r="K20" i="1" s="1"/>
  <c r="L20" i="1" s="1"/>
  <c r="C18" i="1"/>
  <c r="K18" i="1" s="1"/>
  <c r="L18" i="1" s="1"/>
  <c r="K17" i="1"/>
  <c r="L17" i="1" s="1"/>
  <c r="F17" i="1"/>
  <c r="C17" i="1"/>
  <c r="L15" i="1"/>
  <c r="K15" i="1"/>
  <c r="C15" i="1"/>
  <c r="F15" i="1" s="1"/>
  <c r="F14" i="1"/>
  <c r="C14" i="1"/>
  <c r="K14" i="1" s="1"/>
  <c r="L14" i="1" s="1"/>
  <c r="K13" i="1"/>
  <c r="L13" i="1" s="1"/>
  <c r="F13" i="1"/>
  <c r="H17" i="1" s="1"/>
  <c r="C13" i="1"/>
  <c r="K9" i="1"/>
  <c r="C9" i="1"/>
  <c r="F9" i="1" s="1"/>
  <c r="H9" i="1" s="1"/>
  <c r="L8" i="1"/>
  <c r="K8" i="1"/>
  <c r="C8" i="1"/>
  <c r="F8" i="1" s="1"/>
  <c r="L7" i="1"/>
  <c r="F7" i="1"/>
  <c r="C7" i="1"/>
  <c r="K7" i="1" s="1"/>
  <c r="K6" i="1"/>
  <c r="H6" i="1"/>
  <c r="F6" i="1"/>
  <c r="C6" i="1"/>
  <c r="K5" i="1"/>
  <c r="L5" i="1" s="1"/>
  <c r="H5" i="1"/>
  <c r="C5" i="1"/>
  <c r="F5" i="1" s="1"/>
  <c r="C90" i="1" l="1"/>
  <c r="K48" i="1"/>
  <c r="L48" i="1" s="1"/>
  <c r="F48" i="1"/>
  <c r="H48" i="1" s="1"/>
  <c r="B94" i="1" s="1"/>
  <c r="K58" i="1"/>
  <c r="L58" i="1" s="1"/>
  <c r="F58" i="1"/>
  <c r="H58" i="1" s="1"/>
  <c r="L6" i="1"/>
  <c r="H8" i="1"/>
  <c r="H13" i="1"/>
  <c r="F18" i="1"/>
  <c r="H18" i="1" s="1"/>
  <c r="B93" i="1" s="1"/>
  <c r="H25" i="1"/>
  <c r="L26" i="1"/>
  <c r="K28" i="1"/>
  <c r="L28" i="1" s="1"/>
  <c r="C92" i="1" s="1"/>
  <c r="F28" i="1"/>
  <c r="H28" i="1" s="1"/>
  <c r="H35" i="1"/>
  <c r="K38" i="1"/>
  <c r="L38" i="1" s="1"/>
  <c r="F38" i="1"/>
  <c r="H38" i="1" s="1"/>
  <c r="B89" i="1"/>
  <c r="L46" i="1"/>
  <c r="L9" i="1"/>
  <c r="H15" i="1"/>
  <c r="B91" i="1"/>
  <c r="L25" i="1"/>
  <c r="L44" i="1"/>
  <c r="K54" i="1"/>
  <c r="L54" i="1" s="1"/>
  <c r="F54" i="1"/>
  <c r="H54" i="1" s="1"/>
  <c r="H14" i="1"/>
  <c r="H7" i="1"/>
  <c r="B90" i="1" s="1"/>
  <c r="C91" i="1"/>
  <c r="H29" i="1"/>
  <c r="L30" i="1"/>
  <c r="C94" i="1" s="1"/>
  <c r="K34" i="1"/>
  <c r="L34" i="1" s="1"/>
  <c r="F34" i="1"/>
  <c r="H34" i="1" s="1"/>
  <c r="L43" i="1"/>
  <c r="L47" i="1"/>
  <c r="B92" i="1" l="1"/>
  <c r="C93" i="1"/>
  <c r="C89" i="1"/>
</calcChain>
</file>

<file path=xl/sharedStrings.xml><?xml version="1.0" encoding="utf-8"?>
<sst xmlns="http://schemas.openxmlformats.org/spreadsheetml/2006/main" count="65" uniqueCount="28">
  <si>
    <t>WB quantification pH lysates n=1-6</t>
  </si>
  <si>
    <t>Date:</t>
  </si>
  <si>
    <t>b-actin 1s</t>
  </si>
  <si>
    <t>NHE1 2s</t>
  </si>
  <si>
    <t>n=1</t>
  </si>
  <si>
    <t>b-actin</t>
  </si>
  <si>
    <t>b-actin norm. to WT</t>
  </si>
  <si>
    <t>NHE1</t>
  </si>
  <si>
    <t>NHE1 norm. to its b-actin</t>
  </si>
  <si>
    <t>NHE1 norm to WT</t>
  </si>
  <si>
    <t>CaM</t>
  </si>
  <si>
    <t>Norm. to its b-actin</t>
  </si>
  <si>
    <t>Norm. to WT</t>
  </si>
  <si>
    <t xml:space="preserve">WT C1 </t>
  </si>
  <si>
    <t>F395Y C5</t>
  </si>
  <si>
    <t>1K3R1D3E C6</t>
  </si>
  <si>
    <t>S648A C2.1</t>
  </si>
  <si>
    <t>S648D C3</t>
  </si>
  <si>
    <t>n=2</t>
  </si>
  <si>
    <t>1Q2R3E C1</t>
  </si>
  <si>
    <t>PS120</t>
  </si>
  <si>
    <t>n=3</t>
  </si>
  <si>
    <t>n=4</t>
  </si>
  <si>
    <t>Missing</t>
  </si>
  <si>
    <t>n=5</t>
  </si>
  <si>
    <t>n=6</t>
  </si>
  <si>
    <t>AHB WT C2</t>
  </si>
  <si>
    <t>Averages n=1-5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</si>
</sst>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2" fillId="0" borderId="0" xfId="0" applyFont="1"/>
    <xf numFmtId="165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NHE1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'[1]n=1-6'!$B$88:$B$94</c:f>
              <c:numCache>
                <c:formatCode>General</c:formatCode>
                <c:ptCount val="7"/>
                <c:pt idx="0">
                  <c:v>1</c:v>
                </c:pt>
                <c:pt idx="1">
                  <c:v>1.9797323875112363</c:v>
                </c:pt>
                <c:pt idx="2">
                  <c:v>2.0866502391401132</c:v>
                </c:pt>
                <c:pt idx="3">
                  <c:v>1.4372216832444649</c:v>
                </c:pt>
                <c:pt idx="4">
                  <c:v>1.6441619665059402</c:v>
                </c:pt>
                <c:pt idx="5">
                  <c:v>2.5074063034743257</c:v>
                </c:pt>
                <c:pt idx="6">
                  <c:v>0.10943008951944573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D0-442E-B4EC-1024321F5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070016"/>
        <c:axId val="536071984"/>
      </c:scatterChart>
      <c:valAx>
        <c:axId val="5360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6071984"/>
        <c:crosses val="autoZero"/>
        <c:crossBetween val="midCat"/>
      </c:valAx>
      <c:valAx>
        <c:axId val="53607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607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'[1]n=1-6'!$C$88:$C$94</c:f>
              <c:numCache>
                <c:formatCode>General</c:formatCode>
                <c:ptCount val="7"/>
                <c:pt idx="0">
                  <c:v>1</c:v>
                </c:pt>
                <c:pt idx="1">
                  <c:v>1.088129539911161</c:v>
                </c:pt>
                <c:pt idx="2">
                  <c:v>1.2437893628901193</c:v>
                </c:pt>
                <c:pt idx="3">
                  <c:v>1.3159996650008863</c:v>
                </c:pt>
                <c:pt idx="4">
                  <c:v>1.309328547404697</c:v>
                </c:pt>
                <c:pt idx="5">
                  <c:v>1.065176472248565</c:v>
                </c:pt>
                <c:pt idx="6">
                  <c:v>1.2172435322794175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A9-4161-A306-B4ADDE511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98792"/>
        <c:axId val="706301416"/>
      </c:scatterChart>
      <c:valAx>
        <c:axId val="706298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6301416"/>
        <c:crosses val="autoZero"/>
        <c:crossBetween val="midCat"/>
      </c:valAx>
      <c:valAx>
        <c:axId val="70630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6298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331108</xdr:colOff>
      <xdr:row>69</xdr:row>
      <xdr:rowOff>88901</xdr:rowOff>
    </xdr:from>
    <xdr:to>
      <xdr:col>9</xdr:col>
      <xdr:colOff>557894</xdr:colOff>
      <xdr:row>84</xdr:row>
      <xdr:rowOff>110672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836F45-F6C5-47DA-92FD-BBD24B52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131536</xdr:colOff>
      <xdr:row>69</xdr:row>
      <xdr:rowOff>88900</xdr:rowOff>
    </xdr:from>
    <xdr:to>
      <xdr:col>16</xdr:col>
      <xdr:colOff>512536</xdr:colOff>
      <xdr:row>84</xdr:row>
      <xdr:rowOff>110671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FE941-4507-48DA-9053-002532388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4440a9c518d7b91/A%20NNF%20research%20assistant/Experiments/pHi/WP3%20NHE1-CaM/KFM%20WB%20results%20WTs%5eMacid/Acid_quantification_201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=1-6"/>
    </sheetNames>
    <sheetDataSet>
      <sheetData sheetId="0">
        <row r="88">
          <cell r="B88">
            <v>1</v>
          </cell>
          <cell r="C88">
            <v>1</v>
          </cell>
        </row>
        <row r="89">
          <cell r="B89">
            <v>1.9797323875112363</v>
          </cell>
          <cell r="C89">
            <v>1.088129539911161</v>
          </cell>
        </row>
        <row r="90">
          <cell r="B90">
            <v>2.0866502391401132</v>
          </cell>
          <cell r="C90">
            <v>1.2437893628901193</v>
          </cell>
        </row>
        <row r="91">
          <cell r="B91">
            <v>1.4372216832444649</v>
          </cell>
          <cell r="C91">
            <v>1.3159996650008863</v>
          </cell>
        </row>
        <row r="92">
          <cell r="B92">
            <v>1.6441619665059402</v>
          </cell>
          <cell r="C92">
            <v>1.309328547404697</v>
          </cell>
        </row>
        <row r="93">
          <cell r="B93">
            <v>2.5074063034743257</v>
          </cell>
          <cell r="C93">
            <v>1.065176472248565</v>
          </cell>
        </row>
        <row r="94">
          <cell r="B94">
            <v>0.10943008951944573</v>
          </cell>
          <cell r="C94">
            <v>1.2172435322794175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D100-F99C-4158-9ECF-3C8F30359C1D}">
  <dimension ref="A1:P94"/>
  <sheetViews>
    <sheetView tabSelected="1" topLeftCell="A38" zoomScale="69" zoomScaleNormal="69" workbookViewId="0">
      <selection activeCell="N56" sqref="N56"/>
    </sheetView>
  </sheetViews>
  <sheetFormatPr defaultRowHeight="14.5" x14ac:dyDescent="0.35"/>
  <cols>
    <col min="1" max="1" width="14.54296875" customWidth="1"/>
    <col min="2" max="2" width="9.26953125" bestFit="1" customWidth="1"/>
    <col min="5" max="5" width="9.26953125" style="1" bestFit="1" customWidth="1"/>
    <col min="6" max="6" width="19.6328125" customWidth="1"/>
    <col min="8" max="8" width="15.90625" customWidth="1"/>
    <col min="10" max="10" width="9.26953125" style="1" bestFit="1" customWidth="1"/>
    <col min="11" max="11" width="16.453125" style="1" customWidth="1"/>
    <col min="12" max="12" width="8.7265625" style="1"/>
  </cols>
  <sheetData>
    <row r="1" spans="1:12" x14ac:dyDescent="0.35">
      <c r="A1" t="s">
        <v>0</v>
      </c>
      <c r="E1" s="1" t="s">
        <v>1</v>
      </c>
      <c r="F1" s="2">
        <v>43454</v>
      </c>
      <c r="H1" t="s">
        <v>2</v>
      </c>
      <c r="I1" t="s">
        <v>3</v>
      </c>
    </row>
    <row r="4" spans="1:12" x14ac:dyDescent="0.35">
      <c r="A4" t="s">
        <v>4</v>
      </c>
      <c r="B4" t="s">
        <v>5</v>
      </c>
      <c r="C4" t="s">
        <v>6</v>
      </c>
      <c r="E4" s="1" t="s">
        <v>7</v>
      </c>
      <c r="F4" t="s">
        <v>8</v>
      </c>
      <c r="H4" t="s">
        <v>9</v>
      </c>
      <c r="J4" s="1" t="s">
        <v>10</v>
      </c>
      <c r="K4" s="1" t="s">
        <v>11</v>
      </c>
      <c r="L4" s="1" t="s">
        <v>12</v>
      </c>
    </row>
    <row r="5" spans="1:12" x14ac:dyDescent="0.35">
      <c r="A5" t="s">
        <v>13</v>
      </c>
      <c r="B5" s="1">
        <v>15512.48</v>
      </c>
      <c r="C5">
        <f>B5/$B$5</f>
        <v>1</v>
      </c>
      <c r="E5" s="3">
        <v>22052.241000000002</v>
      </c>
      <c r="F5" s="3">
        <f>E5/C5</f>
        <v>22052.241000000002</v>
      </c>
      <c r="G5" s="4"/>
      <c r="H5" s="5">
        <f>F5/$F$5</f>
        <v>1</v>
      </c>
      <c r="I5" s="6"/>
      <c r="J5" s="1">
        <v>8221.9529999999995</v>
      </c>
      <c r="K5" s="1">
        <f>J5/C5</f>
        <v>8221.9529999999995</v>
      </c>
      <c r="L5" s="1">
        <f>K5/$K$5</f>
        <v>1</v>
      </c>
    </row>
    <row r="6" spans="1:12" x14ac:dyDescent="0.35">
      <c r="A6" t="s">
        <v>14</v>
      </c>
      <c r="B6" s="1">
        <v>16409.258000000002</v>
      </c>
      <c r="C6">
        <f>B6/$B$5</f>
        <v>1.0578100987076213</v>
      </c>
      <c r="E6" s="3">
        <v>50760.750999999997</v>
      </c>
      <c r="F6" s="3">
        <f>E6/C6</f>
        <v>47986.638681193253</v>
      </c>
      <c r="G6" s="4"/>
      <c r="H6" s="5">
        <f>F6/$F$5</f>
        <v>2.1760436357100055</v>
      </c>
      <c r="I6" s="6"/>
      <c r="J6" s="1">
        <v>8080.3680000000004</v>
      </c>
      <c r="K6" s="1">
        <f>J6/C6</f>
        <v>7638.7699549022873</v>
      </c>
      <c r="L6" s="1">
        <f t="shared" ref="L6:L9" si="0">K6/$K$5</f>
        <v>0.92907000987506105</v>
      </c>
    </row>
    <row r="7" spans="1:12" x14ac:dyDescent="0.35">
      <c r="A7" t="s">
        <v>15</v>
      </c>
      <c r="B7" s="1">
        <v>14705.258</v>
      </c>
      <c r="C7">
        <f>B7/$B$5</f>
        <v>0.94796305942054404</v>
      </c>
      <c r="E7" s="3">
        <v>63562.035000000003</v>
      </c>
      <c r="F7" s="3">
        <f>E7/C7</f>
        <v>67051.172899979036</v>
      </c>
      <c r="G7" s="4"/>
      <c r="H7" s="5">
        <f t="shared" ref="H7:H9" si="1">F7/$F$5</f>
        <v>3.0405604990431145</v>
      </c>
      <c r="I7" s="6"/>
      <c r="J7" s="1">
        <v>10582.094999999999</v>
      </c>
      <c r="K7" s="1">
        <f t="shared" ref="K7:K9" si="2">J7/C7</f>
        <v>11162.982454683895</v>
      </c>
      <c r="L7" s="1">
        <f t="shared" si="0"/>
        <v>1.3577044839205352</v>
      </c>
    </row>
    <row r="8" spans="1:12" x14ac:dyDescent="0.35">
      <c r="A8" t="s">
        <v>16</v>
      </c>
      <c r="B8" s="1">
        <v>12423.48</v>
      </c>
      <c r="C8">
        <f t="shared" ref="C8:C9" si="3">B8/$B$5</f>
        <v>0.80087000917970563</v>
      </c>
      <c r="E8" s="3">
        <v>42943.709000000003</v>
      </c>
      <c r="F8" s="3">
        <f t="shared" ref="F8:F9" si="4">E8/C8</f>
        <v>53621.322446554434</v>
      </c>
      <c r="G8" s="4"/>
      <c r="H8" s="5">
        <f t="shared" si="1"/>
        <v>2.4315588808663224</v>
      </c>
      <c r="I8" s="6"/>
      <c r="J8" s="1">
        <v>8894.8529999999992</v>
      </c>
      <c r="K8" s="1">
        <f t="shared" si="2"/>
        <v>11106.48781705609</v>
      </c>
      <c r="L8" s="1">
        <f t="shared" si="0"/>
        <v>1.3508332894941251</v>
      </c>
    </row>
    <row r="9" spans="1:12" x14ac:dyDescent="0.35">
      <c r="A9" t="s">
        <v>17</v>
      </c>
      <c r="B9" s="1">
        <v>13136.823</v>
      </c>
      <c r="C9">
        <f t="shared" si="3"/>
        <v>0.84685511278660797</v>
      </c>
      <c r="E9" s="3">
        <v>63419.035000000003</v>
      </c>
      <c r="F9" s="3">
        <f t="shared" si="4"/>
        <v>74887.703979630387</v>
      </c>
      <c r="G9" s="4"/>
      <c r="H9" s="5">
        <f t="shared" si="1"/>
        <v>3.3959226175530359</v>
      </c>
      <c r="I9" s="6"/>
      <c r="J9" s="1">
        <v>9233.2669999999998</v>
      </c>
      <c r="K9" s="1">
        <f t="shared" si="2"/>
        <v>10903.006737029189</v>
      </c>
      <c r="L9" s="1">
        <f t="shared" si="0"/>
        <v>1.3260847802254756</v>
      </c>
    </row>
    <row r="10" spans="1:12" x14ac:dyDescent="0.35">
      <c r="B10" s="1"/>
      <c r="E10" s="3"/>
      <c r="F10" s="3"/>
      <c r="G10" s="4"/>
      <c r="H10" s="5"/>
      <c r="I10" s="6"/>
    </row>
    <row r="11" spans="1:12" x14ac:dyDescent="0.35">
      <c r="B11" s="1"/>
      <c r="E11" s="7"/>
      <c r="F11" s="7"/>
      <c r="G11" s="4"/>
      <c r="H11" s="4"/>
      <c r="I11" s="6"/>
    </row>
    <row r="12" spans="1:12" x14ac:dyDescent="0.35">
      <c r="A12" t="s">
        <v>18</v>
      </c>
      <c r="B12" s="1"/>
      <c r="E12" s="7"/>
      <c r="F12" s="7"/>
      <c r="G12" s="4"/>
      <c r="H12" s="4"/>
      <c r="I12" s="6"/>
    </row>
    <row r="13" spans="1:12" x14ac:dyDescent="0.35">
      <c r="A13" t="s">
        <v>13</v>
      </c>
      <c r="B13" s="1">
        <v>11344.581</v>
      </c>
      <c r="C13">
        <f>B13/$B$13</f>
        <v>1</v>
      </c>
      <c r="E13" s="3">
        <v>15344.614</v>
      </c>
      <c r="F13" s="3">
        <f>E13/C13</f>
        <v>15344.614</v>
      </c>
      <c r="G13" s="5"/>
      <c r="H13" s="5">
        <f>F13/$F$13</f>
        <v>1</v>
      </c>
      <c r="I13" s="6"/>
      <c r="J13" s="1">
        <v>5717.8819999999996</v>
      </c>
      <c r="K13" s="1">
        <f>J13/C13</f>
        <v>5717.8819999999996</v>
      </c>
      <c r="L13" s="1">
        <f>K13/$K$13</f>
        <v>1</v>
      </c>
    </row>
    <row r="14" spans="1:12" x14ac:dyDescent="0.35">
      <c r="A14" t="s">
        <v>14</v>
      </c>
      <c r="B14" s="1">
        <v>11193.116</v>
      </c>
      <c r="C14">
        <f>B14/$B$13</f>
        <v>0.98664869156472146</v>
      </c>
      <c r="E14" s="3">
        <v>44853.993000000002</v>
      </c>
      <c r="F14" s="3">
        <f>E14/C14</f>
        <v>45460.956248638278</v>
      </c>
      <c r="G14" s="5"/>
      <c r="H14" s="5">
        <f>F14/$F$13</f>
        <v>2.9626653527184379</v>
      </c>
      <c r="I14" s="6"/>
      <c r="J14" s="1">
        <v>7029.1959999999999</v>
      </c>
      <c r="K14" s="1">
        <f t="shared" ref="K14:K20" si="5">J14/C14</f>
        <v>7124.3149259666388</v>
      </c>
      <c r="L14" s="1">
        <f t="shared" ref="L14:L20" si="6">K14/$K$13</f>
        <v>1.2459709602203473</v>
      </c>
    </row>
    <row r="15" spans="1:12" x14ac:dyDescent="0.35">
      <c r="A15" t="s">
        <v>15</v>
      </c>
      <c r="B15" s="1">
        <v>11385.409</v>
      </c>
      <c r="C15">
        <f>B15/$B$13</f>
        <v>1.0035988988927842</v>
      </c>
      <c r="E15" s="3">
        <v>40899.822</v>
      </c>
      <c r="F15" s="3">
        <f t="shared" ref="F15:F20" si="7">E15/C15</f>
        <v>40753.155513744125</v>
      </c>
      <c r="G15" s="5"/>
      <c r="H15" s="5">
        <f>F15/$F$13</f>
        <v>2.655860584941669</v>
      </c>
      <c r="J15" s="1">
        <v>7311.4889999999996</v>
      </c>
      <c r="K15" s="1">
        <f t="shared" si="5"/>
        <v>7285.2700496845564</v>
      </c>
      <c r="L15" s="1">
        <f t="shared" si="6"/>
        <v>1.2741203910267047</v>
      </c>
    </row>
    <row r="16" spans="1:12" x14ac:dyDescent="0.35">
      <c r="B16" s="1"/>
      <c r="E16" s="3"/>
      <c r="F16" s="3"/>
      <c r="G16" s="5"/>
      <c r="H16" s="5"/>
    </row>
    <row r="17" spans="1:16" x14ac:dyDescent="0.35">
      <c r="A17" t="s">
        <v>16</v>
      </c>
      <c r="B17" s="1">
        <v>10387.237999999999</v>
      </c>
      <c r="C17">
        <f t="shared" ref="C16:C20" si="8">B17/$B$13</f>
        <v>0.91561230864321907</v>
      </c>
      <c r="E17" s="3">
        <v>22758.898000000001</v>
      </c>
      <c r="F17" s="3">
        <f t="shared" si="7"/>
        <v>24856.478866830435</v>
      </c>
      <c r="G17" s="5"/>
      <c r="H17" s="5">
        <f t="shared" ref="H16:H20" si="9">F17/$F$13</f>
        <v>1.619882967849855</v>
      </c>
      <c r="J17" s="1">
        <v>8118.61</v>
      </c>
      <c r="K17" s="1">
        <f t="shared" si="5"/>
        <v>8866.8641993579058</v>
      </c>
      <c r="L17" s="1">
        <f t="shared" si="6"/>
        <v>1.5507252859289342</v>
      </c>
    </row>
    <row r="18" spans="1:16" x14ac:dyDescent="0.35">
      <c r="A18" t="s">
        <v>17</v>
      </c>
      <c r="B18" s="1">
        <v>11467.772999999999</v>
      </c>
      <c r="C18">
        <f t="shared" si="8"/>
        <v>1.0108591053296723</v>
      </c>
      <c r="E18" s="3">
        <v>43901.428</v>
      </c>
      <c r="F18" s="3">
        <f t="shared" si="7"/>
        <v>43429.819020804483</v>
      </c>
      <c r="G18" s="5"/>
      <c r="H18" s="5">
        <f t="shared" si="9"/>
        <v>2.8302972639653552</v>
      </c>
      <c r="J18" s="1">
        <v>8096.1959999999999</v>
      </c>
      <c r="K18" s="1">
        <f t="shared" si="5"/>
        <v>8009.2230037929776</v>
      </c>
      <c r="L18" s="1">
        <f t="shared" si="6"/>
        <v>1.4007324746808307</v>
      </c>
    </row>
    <row r="19" spans="1:16" x14ac:dyDescent="0.35">
      <c r="B19" s="1"/>
      <c r="E19" s="3"/>
      <c r="F19" s="3"/>
      <c r="G19" s="5"/>
      <c r="H19" s="5"/>
    </row>
    <row r="20" spans="1:16" x14ac:dyDescent="0.35">
      <c r="A20" t="s">
        <v>20</v>
      </c>
      <c r="B20" s="1">
        <v>8120.3379999999997</v>
      </c>
      <c r="C20">
        <f t="shared" si="8"/>
        <v>0.71579003226298088</v>
      </c>
      <c r="E20" s="3">
        <f>559.778+133.536</f>
        <v>693.31400000000008</v>
      </c>
      <c r="F20" s="3">
        <f t="shared" si="7"/>
        <v>968.5996853128529</v>
      </c>
      <c r="G20" s="5"/>
      <c r="H20" s="5">
        <f t="shared" si="9"/>
        <v>6.3123105300195423E-2</v>
      </c>
      <c r="J20" s="1">
        <v>7219.2460000000001</v>
      </c>
      <c r="K20" s="1">
        <f t="shared" si="5"/>
        <v>10085.703452975233</v>
      </c>
      <c r="L20" s="1">
        <f t="shared" si="6"/>
        <v>1.7638880013570117</v>
      </c>
    </row>
    <row r="21" spans="1:16" x14ac:dyDescent="0.35">
      <c r="B21" s="1"/>
      <c r="E21" s="3"/>
      <c r="F21" s="3"/>
      <c r="G21" s="5"/>
      <c r="H21" s="5"/>
    </row>
    <row r="23" spans="1:16" x14ac:dyDescent="0.35">
      <c r="A23" s="5" t="s">
        <v>21</v>
      </c>
    </row>
    <row r="24" spans="1:16" x14ac:dyDescent="0.35">
      <c r="A24" t="s">
        <v>13</v>
      </c>
      <c r="B24" s="1">
        <v>20333.550999999999</v>
      </c>
      <c r="C24">
        <f>B24/$B$24</f>
        <v>1</v>
      </c>
      <c r="E24" s="3">
        <v>27176.626</v>
      </c>
      <c r="F24">
        <f>E24/C24</f>
        <v>27176.626</v>
      </c>
      <c r="H24">
        <f>F24/$F$24</f>
        <v>1</v>
      </c>
      <c r="J24" s="1">
        <v>9611.8529999999992</v>
      </c>
      <c r="K24" s="1">
        <f>J24/C24</f>
        <v>9611.8529999999992</v>
      </c>
      <c r="L24" s="1">
        <f>K24/$K$24</f>
        <v>1</v>
      </c>
      <c r="P24" s="4"/>
    </row>
    <row r="25" spans="1:16" x14ac:dyDescent="0.35">
      <c r="A25" t="s">
        <v>14</v>
      </c>
      <c r="B25" s="1">
        <v>22128.370999999999</v>
      </c>
      <c r="C25">
        <f>B25/$B$24</f>
        <v>1.088268891154329</v>
      </c>
      <c r="E25" s="3">
        <v>56310.822</v>
      </c>
      <c r="F25">
        <f t="shared" ref="F25:F30" si="10">E25/C25</f>
        <v>51743.482201600928</v>
      </c>
      <c r="H25">
        <f>F25/$F$24</f>
        <v>1.9039700587409536</v>
      </c>
      <c r="J25" s="1">
        <v>11876.924000000001</v>
      </c>
      <c r="K25" s="1">
        <f>J25/C25</f>
        <v>10913.59322731547</v>
      </c>
      <c r="L25" s="1">
        <f t="shared" ref="L25:L30" si="11">K25/$K$24</f>
        <v>1.1354307257211977</v>
      </c>
    </row>
    <row r="26" spans="1:16" x14ac:dyDescent="0.35">
      <c r="A26" t="s">
        <v>15</v>
      </c>
      <c r="B26" s="1">
        <v>19356.057000000001</v>
      </c>
      <c r="C26">
        <f t="shared" ref="C26:C30" si="12">B26/$B$24</f>
        <v>0.95192703920726884</v>
      </c>
      <c r="E26" s="3">
        <v>49079.692000000003</v>
      </c>
      <c r="F26">
        <f t="shared" si="10"/>
        <v>51558.249717196639</v>
      </c>
      <c r="H26">
        <f t="shared" ref="H26:H30" si="13">F26/$F$24</f>
        <v>1.8971541837900201</v>
      </c>
      <c r="J26" s="1">
        <v>10598.094999999999</v>
      </c>
      <c r="K26" s="1">
        <f t="shared" ref="K26:K30" si="14">J26/C26</f>
        <v>11133.305981964455</v>
      </c>
      <c r="L26" s="1">
        <f t="shared" si="11"/>
        <v>1.1582892478655735</v>
      </c>
    </row>
    <row r="27" spans="1:16" x14ac:dyDescent="0.35">
      <c r="B27" s="1"/>
      <c r="E27" s="3"/>
    </row>
    <row r="28" spans="1:16" x14ac:dyDescent="0.35">
      <c r="A28" t="s">
        <v>16</v>
      </c>
      <c r="B28" s="1">
        <v>13656.137000000001</v>
      </c>
      <c r="C28">
        <f t="shared" si="12"/>
        <v>0.67160610559365652</v>
      </c>
      <c r="E28" s="3">
        <v>34983.951999999997</v>
      </c>
      <c r="F28">
        <f t="shared" si="10"/>
        <v>52089.985050205039</v>
      </c>
      <c r="H28">
        <f t="shared" si="13"/>
        <v>1.9167200906471995</v>
      </c>
      <c r="J28" s="1">
        <v>10847.995000000001</v>
      </c>
      <c r="K28" s="1">
        <f t="shared" si="14"/>
        <v>16152.317421848142</v>
      </c>
      <c r="L28" s="1">
        <f t="shared" si="11"/>
        <v>1.680458224012388</v>
      </c>
    </row>
    <row r="29" spans="1:16" x14ac:dyDescent="0.35">
      <c r="A29" t="s">
        <v>17</v>
      </c>
      <c r="B29" s="1">
        <v>14888.087</v>
      </c>
      <c r="C29">
        <f t="shared" si="12"/>
        <v>0.7321931619322174</v>
      </c>
      <c r="E29" s="3">
        <v>60390.097999999998</v>
      </c>
      <c r="F29">
        <f t="shared" si="10"/>
        <v>82478.369288008456</v>
      </c>
      <c r="H29">
        <f t="shared" si="13"/>
        <v>3.0349009949950538</v>
      </c>
      <c r="J29" s="1">
        <v>7640.2669999999998</v>
      </c>
      <c r="K29" s="1">
        <f t="shared" si="14"/>
        <v>10434.769671759506</v>
      </c>
      <c r="L29" s="1">
        <f t="shared" si="11"/>
        <v>1.085614779143991</v>
      </c>
    </row>
    <row r="30" spans="1:16" x14ac:dyDescent="0.35">
      <c r="A30" t="s">
        <v>20</v>
      </c>
      <c r="B30" s="1">
        <v>15425.016</v>
      </c>
      <c r="C30">
        <f t="shared" si="12"/>
        <v>0.75859922351978759</v>
      </c>
      <c r="E30" s="1">
        <v>5134.8609999999999</v>
      </c>
      <c r="F30">
        <f t="shared" si="10"/>
        <v>6768.8719429147432</v>
      </c>
      <c r="H30">
        <f t="shared" si="13"/>
        <v>0.24906962118530621</v>
      </c>
      <c r="J30" s="1">
        <v>8755.6810000000005</v>
      </c>
      <c r="K30" s="1">
        <f t="shared" si="14"/>
        <v>11541.906092883859</v>
      </c>
      <c r="L30" s="1">
        <f t="shared" si="11"/>
        <v>1.2007992728232382</v>
      </c>
    </row>
    <row r="32" spans="1:16" x14ac:dyDescent="0.35">
      <c r="A32" t="s">
        <v>22</v>
      </c>
    </row>
    <row r="33" spans="1:16" x14ac:dyDescent="0.35">
      <c r="A33" t="s">
        <v>13</v>
      </c>
      <c r="B33" s="1">
        <v>17442.43</v>
      </c>
      <c r="C33">
        <f>B33/$B$33</f>
        <v>1</v>
      </c>
      <c r="E33" s="1">
        <v>30646.868999999999</v>
      </c>
      <c r="F33">
        <f>E33/C33</f>
        <v>30646.868999999999</v>
      </c>
      <c r="H33">
        <f>F33/$F$33</f>
        <v>1</v>
      </c>
      <c r="J33" s="1">
        <v>8659.8029999999999</v>
      </c>
      <c r="K33" s="1">
        <f>J33/C33</f>
        <v>8659.8029999999999</v>
      </c>
      <c r="L33" s="1">
        <f>K33/$K$33</f>
        <v>1</v>
      </c>
    </row>
    <row r="34" spans="1:16" x14ac:dyDescent="0.35">
      <c r="A34" t="s">
        <v>14</v>
      </c>
      <c r="B34" s="1">
        <v>20166.329000000002</v>
      </c>
      <c r="C34">
        <f t="shared" ref="C34:C38" si="15">B34/$B$33</f>
        <v>1.1561651100219408</v>
      </c>
      <c r="E34" s="1">
        <v>65668.751000000004</v>
      </c>
      <c r="F34">
        <f t="shared" ref="F34:F38" si="16">E34/C34</f>
        <v>56798.765531640885</v>
      </c>
      <c r="H34">
        <f t="shared" ref="H34:H38" si="17">F34/$F$33</f>
        <v>1.8533301242499156</v>
      </c>
      <c r="J34" s="1">
        <v>11115.995000000001</v>
      </c>
      <c r="K34" s="1">
        <f t="shared" ref="K34:K38" si="18">J34/C34</f>
        <v>9614.5393972224701</v>
      </c>
      <c r="L34" s="1">
        <f t="shared" ref="L34:L38" si="19">K34/$K$33</f>
        <v>1.110249205117307</v>
      </c>
      <c r="P34" s="4"/>
    </row>
    <row r="35" spans="1:16" x14ac:dyDescent="0.35">
      <c r="A35" t="s">
        <v>15</v>
      </c>
      <c r="B35" s="1">
        <v>19498.451000000001</v>
      </c>
      <c r="C35">
        <f t="shared" si="15"/>
        <v>1.1178746883318438</v>
      </c>
      <c r="E35" s="1">
        <v>63487.519999999997</v>
      </c>
      <c r="F35">
        <f t="shared" si="16"/>
        <v>56793.05620090539</v>
      </c>
      <c r="H35">
        <f t="shared" si="17"/>
        <v>1.8531438301545711</v>
      </c>
      <c r="J35" s="1">
        <v>10395.995000000001</v>
      </c>
      <c r="K35" s="1">
        <f t="shared" si="18"/>
        <v>9299.7856633765423</v>
      </c>
      <c r="L35" s="1">
        <f t="shared" si="19"/>
        <v>1.0739026815478991</v>
      </c>
    </row>
    <row r="36" spans="1:16" x14ac:dyDescent="0.35">
      <c r="B36" s="1"/>
    </row>
    <row r="37" spans="1:16" x14ac:dyDescent="0.35">
      <c r="A37" t="s">
        <v>16</v>
      </c>
      <c r="B37" s="1">
        <v>17534.43</v>
      </c>
      <c r="C37">
        <f t="shared" si="15"/>
        <v>1.0052744944368417</v>
      </c>
      <c r="E37" s="1">
        <v>42141.758999999998</v>
      </c>
      <c r="F37">
        <f t="shared" si="16"/>
        <v>41920.648771267151</v>
      </c>
      <c r="H37">
        <f t="shared" si="17"/>
        <v>1.3678607355050578</v>
      </c>
      <c r="J37" s="1">
        <v>8578.0450000000001</v>
      </c>
      <c r="K37" s="1">
        <f t="shared" si="18"/>
        <v>8533.0375409608405</v>
      </c>
      <c r="L37" s="1">
        <f t="shared" si="19"/>
        <v>0.98536162323332765</v>
      </c>
    </row>
    <row r="38" spans="1:16" x14ac:dyDescent="0.35">
      <c r="A38" t="s">
        <v>17</v>
      </c>
      <c r="B38" s="1">
        <v>20365.037</v>
      </c>
      <c r="C38">
        <f t="shared" si="15"/>
        <v>1.1675573300279836</v>
      </c>
      <c r="E38" s="1">
        <v>74834.39</v>
      </c>
      <c r="F38">
        <f t="shared" si="16"/>
        <v>64094.831213304446</v>
      </c>
      <c r="H38">
        <f t="shared" si="17"/>
        <v>2.0913990010954935</v>
      </c>
      <c r="J38" s="1">
        <v>6831.4390000000003</v>
      </c>
      <c r="K38" s="1">
        <f t="shared" si="18"/>
        <v>5851.0522989361616</v>
      </c>
      <c r="L38" s="1">
        <f t="shared" si="19"/>
        <v>0.67565651307958874</v>
      </c>
    </row>
    <row r="39" spans="1:16" x14ac:dyDescent="0.35">
      <c r="A39" t="s">
        <v>20</v>
      </c>
      <c r="B39" s="1" t="s">
        <v>23</v>
      </c>
    </row>
    <row r="40" spans="1:16" x14ac:dyDescent="0.35">
      <c r="B40" s="1"/>
      <c r="F40" s="1"/>
      <c r="I40" s="6"/>
    </row>
    <row r="41" spans="1:16" x14ac:dyDescent="0.35">
      <c r="A41" t="s">
        <v>24</v>
      </c>
      <c r="B41" s="1"/>
      <c r="F41" s="1"/>
      <c r="I41" s="6"/>
    </row>
    <row r="42" spans="1:16" x14ac:dyDescent="0.35">
      <c r="A42" t="s">
        <v>13</v>
      </c>
      <c r="B42" s="1">
        <v>17679.53</v>
      </c>
      <c r="C42">
        <f>B42/$B$42</f>
        <v>1</v>
      </c>
      <c r="E42" s="1">
        <v>50595.993000000002</v>
      </c>
      <c r="F42" s="1">
        <f>E42/C42</f>
        <v>50595.993000000002</v>
      </c>
      <c r="H42">
        <f>F42/$E$42</f>
        <v>1</v>
      </c>
      <c r="I42" s="6"/>
      <c r="J42" s="1">
        <v>7393.7309999999998</v>
      </c>
      <c r="K42" s="1">
        <f>J42/C42</f>
        <v>7393.7309999999998</v>
      </c>
      <c r="L42" s="1">
        <f>K42/$K$42</f>
        <v>1</v>
      </c>
    </row>
    <row r="43" spans="1:16" x14ac:dyDescent="0.35">
      <c r="A43" t="s">
        <v>14</v>
      </c>
      <c r="B43" s="1">
        <v>22904.258000000002</v>
      </c>
      <c r="C43">
        <f>B43/$B$42</f>
        <v>1.2955241457210687</v>
      </c>
      <c r="E43" s="1">
        <v>65722.214999999997</v>
      </c>
      <c r="F43" s="1">
        <f>E43/C43</f>
        <v>50730.212336891665</v>
      </c>
      <c r="H43">
        <f>F43/$E$42</f>
        <v>1.0026527661368692</v>
      </c>
      <c r="I43" s="6"/>
      <c r="J43" s="1">
        <v>9769.6309999999994</v>
      </c>
      <c r="K43" s="1">
        <f>J43/C43</f>
        <v>7541.0643887014348</v>
      </c>
      <c r="L43" s="1">
        <f t="shared" ref="L43:L48" si="20">K43/$K$42</f>
        <v>1.0199267986218914</v>
      </c>
    </row>
    <row r="44" spans="1:16" x14ac:dyDescent="0.35">
      <c r="A44" t="s">
        <v>15</v>
      </c>
      <c r="B44" s="1">
        <v>20909.087</v>
      </c>
      <c r="C44">
        <f t="shared" ref="C44:C48" si="21">B44/$B$42</f>
        <v>1.1826721072336199</v>
      </c>
      <c r="E44" s="1">
        <v>59032.571000000004</v>
      </c>
      <c r="F44" s="1">
        <f t="shared" ref="F44:F48" si="22">E44/C44</f>
        <v>49914.571113106467</v>
      </c>
      <c r="H44">
        <f t="shared" ref="H44:H47" si="23">F44/$E$42</f>
        <v>0.98653209777119044</v>
      </c>
      <c r="I44" s="6"/>
      <c r="J44" s="1">
        <v>11847.995000000001</v>
      </c>
      <c r="K44" s="1">
        <f t="shared" ref="K44:K48" si="24">J44/C44</f>
        <v>10017.98801843189</v>
      </c>
      <c r="L44" s="1">
        <f t="shared" si="20"/>
        <v>1.3549300100898842</v>
      </c>
    </row>
    <row r="45" spans="1:16" x14ac:dyDescent="0.35">
      <c r="B45" s="1"/>
      <c r="F45" s="1"/>
      <c r="I45" s="6"/>
    </row>
    <row r="46" spans="1:16" x14ac:dyDescent="0.35">
      <c r="A46" t="s">
        <v>16</v>
      </c>
      <c r="B46" s="1">
        <v>17093.258000000002</v>
      </c>
      <c r="C46">
        <f t="shared" si="21"/>
        <v>0.96683893746044169</v>
      </c>
      <c r="E46" s="1">
        <v>43282.173999999999</v>
      </c>
      <c r="F46" s="1">
        <f t="shared" si="22"/>
        <v>44766.684835519351</v>
      </c>
      <c r="H46">
        <f t="shared" si="23"/>
        <v>0.8847871576612667</v>
      </c>
      <c r="J46" s="1">
        <v>7000.317</v>
      </c>
      <c r="K46" s="1">
        <f t="shared" si="24"/>
        <v>7240.416918238172</v>
      </c>
      <c r="L46" s="1">
        <f t="shared" si="20"/>
        <v>0.97926431435471106</v>
      </c>
    </row>
    <row r="47" spans="1:16" x14ac:dyDescent="0.35">
      <c r="A47" t="s">
        <v>17</v>
      </c>
      <c r="B47" s="1">
        <v>18193.572</v>
      </c>
      <c r="C47">
        <f t="shared" si="21"/>
        <v>1.0290755466915693</v>
      </c>
      <c r="E47" s="1">
        <v>61674.084999999999</v>
      </c>
      <c r="F47" s="1">
        <f t="shared" si="22"/>
        <v>59931.54263385167</v>
      </c>
      <c r="H47">
        <f t="shared" si="23"/>
        <v>1.1845116397626916</v>
      </c>
      <c r="J47" s="1">
        <v>6360.4889999999996</v>
      </c>
      <c r="K47" s="1">
        <f t="shared" si="24"/>
        <v>6180.7794582707556</v>
      </c>
      <c r="L47" s="1">
        <f t="shared" si="20"/>
        <v>0.83594865140086327</v>
      </c>
    </row>
    <row r="48" spans="1:16" x14ac:dyDescent="0.35">
      <c r="A48" t="s">
        <v>20</v>
      </c>
      <c r="B48" s="1">
        <v>15238.602000000001</v>
      </c>
      <c r="C48">
        <f t="shared" si="21"/>
        <v>0.86193479125293504</v>
      </c>
      <c r="E48" s="1">
        <v>702.02099999999996</v>
      </c>
      <c r="F48" s="1">
        <f t="shared" si="22"/>
        <v>814.47112603439587</v>
      </c>
      <c r="H48">
        <f>F48/$E$42</f>
        <v>1.6097542072835605E-2</v>
      </c>
      <c r="J48" s="1">
        <v>4378.4679999999998</v>
      </c>
      <c r="K48" s="1">
        <f t="shared" si="24"/>
        <v>5079.8135130794799</v>
      </c>
      <c r="L48" s="1">
        <f t="shared" si="20"/>
        <v>0.68704332265800316</v>
      </c>
    </row>
    <row r="50" spans="1:12" x14ac:dyDescent="0.35">
      <c r="A50" t="s">
        <v>25</v>
      </c>
    </row>
    <row r="51" spans="1:12" x14ac:dyDescent="0.35">
      <c r="A51" t="s">
        <v>13</v>
      </c>
      <c r="B51" s="1">
        <v>15525.581</v>
      </c>
      <c r="C51">
        <f>B51/$B$51</f>
        <v>1</v>
      </c>
      <c r="E51" s="1">
        <v>13016.472</v>
      </c>
      <c r="F51">
        <f>E51/C51</f>
        <v>13016.472</v>
      </c>
      <c r="H51">
        <f>F51/$E$51</f>
        <v>1</v>
      </c>
      <c r="J51" s="1">
        <v>2975.4969999999998</v>
      </c>
      <c r="K51" s="1">
        <f>J51/C51</f>
        <v>2975.4969999999998</v>
      </c>
      <c r="L51" s="1">
        <f>K51/$J$51</f>
        <v>1</v>
      </c>
    </row>
    <row r="52" spans="1:12" x14ac:dyDescent="0.35">
      <c r="A52" t="s">
        <v>15</v>
      </c>
      <c r="B52" s="1">
        <v>16921.024000000001</v>
      </c>
      <c r="C52">
        <f t="shared" ref="C52:C58" si="25">B52/$B$51</f>
        <v>1.0898802434511148</v>
      </c>
      <c r="E52" s="1">
        <v>12964.304</v>
      </c>
      <c r="F52">
        <f>E52/C52</f>
        <v>11895.163783268907</v>
      </c>
      <c r="H52">
        <f t="shared" ref="H52:H58" si="26">F52/$E$51</f>
        <v>0.9138546745438324</v>
      </c>
      <c r="J52" s="1">
        <v>4195.1540000000005</v>
      </c>
      <c r="K52" s="1">
        <f>J52/C52</f>
        <v>3849.1880417209973</v>
      </c>
      <c r="L52" s="1">
        <f t="shared" ref="L52:L58" si="27">K52/$J$51</f>
        <v>1.2936286078329091</v>
      </c>
    </row>
    <row r="53" spans="1:12" x14ac:dyDescent="0.35">
      <c r="A53" t="s">
        <v>16</v>
      </c>
      <c r="B53" s="1">
        <v>17901.650000000001</v>
      </c>
      <c r="C53">
        <f t="shared" si="25"/>
        <v>1.1530421953291152</v>
      </c>
      <c r="E53" s="1">
        <v>16510.108</v>
      </c>
      <c r="F53">
        <f t="shared" ref="F53:F58" si="28">E53/C53</f>
        <v>14318.737047855811</v>
      </c>
      <c r="H53">
        <f t="shared" si="26"/>
        <v>1.1000474666142879</v>
      </c>
      <c r="J53" s="1">
        <v>3575.2049999999999</v>
      </c>
      <c r="K53" s="1">
        <f t="shared" ref="K53:K58" si="29">J53/C53</f>
        <v>3100.6714363818419</v>
      </c>
      <c r="L53" s="1">
        <f t="shared" si="27"/>
        <v>1.0420684129010522</v>
      </c>
    </row>
    <row r="54" spans="1:12" x14ac:dyDescent="0.35">
      <c r="A54" t="s">
        <v>17</v>
      </c>
      <c r="B54" s="1">
        <v>18810.338</v>
      </c>
      <c r="C54">
        <f t="shared" si="25"/>
        <v>1.2115706330088387</v>
      </c>
      <c r="E54" s="1">
        <v>19392.291000000001</v>
      </c>
      <c r="F54">
        <f t="shared" si="28"/>
        <v>16005.910403952923</v>
      </c>
      <c r="H54">
        <f t="shared" si="26"/>
        <v>1.2296657960738457</v>
      </c>
      <c r="J54" s="1">
        <v>4742.8609999999999</v>
      </c>
      <c r="K54" s="1">
        <f t="shared" si="29"/>
        <v>3914.6384624902007</v>
      </c>
      <c r="L54" s="1">
        <f t="shared" si="27"/>
        <v>1.3156250745640816</v>
      </c>
    </row>
    <row r="55" spans="1:12" x14ac:dyDescent="0.35">
      <c r="A55" t="s">
        <v>20</v>
      </c>
      <c r="B55" s="1">
        <v>14145.023999999999</v>
      </c>
      <c r="C55">
        <f t="shared" si="25"/>
        <v>0.91107856124675779</v>
      </c>
      <c r="E55" s="1">
        <v>355.60700000000003</v>
      </c>
      <c r="F55">
        <f t="shared" si="28"/>
        <v>390.31431001227008</v>
      </c>
      <c r="H55">
        <f t="shared" si="26"/>
        <v>2.9986182892896791E-2</v>
      </c>
      <c r="J55" s="1">
        <v>5160.518</v>
      </c>
      <c r="K55" s="1">
        <f t="shared" si="29"/>
        <v>5664.1855263701218</v>
      </c>
      <c r="L55" s="1">
        <f t="shared" si="27"/>
        <v>1.9036098931943544</v>
      </c>
    </row>
    <row r="56" spans="1:12" x14ac:dyDescent="0.35">
      <c r="A56" t="s">
        <v>14</v>
      </c>
      <c r="B56" s="1">
        <v>18088.601999999999</v>
      </c>
      <c r="C56">
        <f t="shared" si="25"/>
        <v>1.1650837414715751</v>
      </c>
      <c r="E56" s="1">
        <v>12950.999</v>
      </c>
      <c r="F56">
        <f t="shared" si="28"/>
        <v>11115.938313277002</v>
      </c>
      <c r="H56">
        <f t="shared" si="26"/>
        <v>0.85399010678753828</v>
      </c>
      <c r="J56" s="1">
        <v>5004.5690000000004</v>
      </c>
      <c r="K56" s="1">
        <f t="shared" si="29"/>
        <v>4295.4586197202534</v>
      </c>
      <c r="L56" s="1">
        <f t="shared" si="27"/>
        <v>1.4436104690141693</v>
      </c>
    </row>
    <row r="57" spans="1:12" x14ac:dyDescent="0.35">
      <c r="B57" s="1"/>
      <c r="I57" s="6"/>
    </row>
    <row r="58" spans="1:12" x14ac:dyDescent="0.35">
      <c r="A58" t="s">
        <v>26</v>
      </c>
      <c r="B58" s="1">
        <v>14842.338</v>
      </c>
      <c r="C58">
        <f t="shared" si="25"/>
        <v>0.95599243596745265</v>
      </c>
      <c r="E58" s="1">
        <v>11985.865</v>
      </c>
      <c r="F58">
        <f t="shared" si="28"/>
        <v>12537.614890091103</v>
      </c>
      <c r="H58">
        <f t="shared" si="26"/>
        <v>0.96321145162000144</v>
      </c>
      <c r="I58" s="6"/>
      <c r="J58" s="1">
        <v>5854.8320000000003</v>
      </c>
      <c r="K58" s="1">
        <f t="shared" si="29"/>
        <v>6124.3497121135506</v>
      </c>
      <c r="L58" s="1">
        <f t="shared" si="27"/>
        <v>2.0582610945712769</v>
      </c>
    </row>
    <row r="59" spans="1:12" x14ac:dyDescent="0.35">
      <c r="B59" s="1"/>
      <c r="F59" s="1"/>
      <c r="I59" s="6"/>
    </row>
    <row r="60" spans="1:12" x14ac:dyDescent="0.35">
      <c r="B60" s="1"/>
      <c r="F60" s="1"/>
      <c r="I60" s="6"/>
    </row>
    <row r="61" spans="1:12" x14ac:dyDescent="0.35">
      <c r="B61" s="1"/>
      <c r="F61" s="1"/>
      <c r="I61" s="6"/>
    </row>
    <row r="62" spans="1:12" x14ac:dyDescent="0.35">
      <c r="B62" s="1"/>
      <c r="F62" s="1"/>
    </row>
    <row r="63" spans="1:12" x14ac:dyDescent="0.35">
      <c r="B63" s="1"/>
      <c r="F63" s="1"/>
    </row>
    <row r="69" spans="1:9" x14ac:dyDescent="0.35">
      <c r="A69" s="4"/>
    </row>
    <row r="72" spans="1:9" x14ac:dyDescent="0.35">
      <c r="B72" s="1"/>
      <c r="F72" s="1"/>
      <c r="I72" s="6"/>
    </row>
    <row r="73" spans="1:9" x14ac:dyDescent="0.35">
      <c r="B73" s="1"/>
      <c r="F73" s="1"/>
      <c r="I73" s="6"/>
    </row>
    <row r="74" spans="1:9" x14ac:dyDescent="0.35">
      <c r="B74" s="1"/>
      <c r="F74" s="1"/>
      <c r="I74" s="6"/>
    </row>
    <row r="75" spans="1:9" x14ac:dyDescent="0.35">
      <c r="B75" s="1"/>
      <c r="F75" s="1"/>
      <c r="I75" s="6"/>
    </row>
    <row r="76" spans="1:9" x14ac:dyDescent="0.35">
      <c r="B76" s="1"/>
      <c r="F76" s="1"/>
      <c r="I76" s="6"/>
    </row>
    <row r="77" spans="1:9" x14ac:dyDescent="0.35">
      <c r="B77" s="1"/>
      <c r="F77" s="1"/>
    </row>
    <row r="78" spans="1:9" x14ac:dyDescent="0.35">
      <c r="B78" s="1"/>
      <c r="F78" s="1"/>
    </row>
    <row r="79" spans="1:9" x14ac:dyDescent="0.35">
      <c r="B79" s="1"/>
    </row>
    <row r="87" spans="1:3" x14ac:dyDescent="0.35">
      <c r="A87" t="s">
        <v>27</v>
      </c>
      <c r="B87" t="s">
        <v>7</v>
      </c>
      <c r="C87" t="s">
        <v>10</v>
      </c>
    </row>
    <row r="88" spans="1:3" x14ac:dyDescent="0.35">
      <c r="A88" t="s">
        <v>13</v>
      </c>
      <c r="B88">
        <v>1</v>
      </c>
      <c r="C88">
        <v>1</v>
      </c>
    </row>
    <row r="89" spans="1:3" x14ac:dyDescent="0.35">
      <c r="A89" t="s">
        <v>14</v>
      </c>
      <c r="B89">
        <f>(H6+H14+H25+H34+H43)/5</f>
        <v>1.9797323875112363</v>
      </c>
      <c r="C89">
        <f>(L6+L14+L25+L34+L43)/5</f>
        <v>1.088129539911161</v>
      </c>
    </row>
    <row r="90" spans="1:3" x14ac:dyDescent="0.35">
      <c r="A90" t="s">
        <v>15</v>
      </c>
      <c r="B90">
        <f>(H7+H15+H26+H35+H44)/5</f>
        <v>2.0866502391401132</v>
      </c>
      <c r="C90">
        <f>(L7+L15+L26+L35+L44)/5</f>
        <v>1.2437893628901193</v>
      </c>
    </row>
    <row r="91" spans="1:3" x14ac:dyDescent="0.35">
      <c r="A91" t="s">
        <v>19</v>
      </c>
      <c r="B91">
        <f>(H16+H27+H36+H45)/4</f>
        <v>0</v>
      </c>
      <c r="C91">
        <f>(L16+L27+L36+L45)/4</f>
        <v>0</v>
      </c>
    </row>
    <row r="92" spans="1:3" x14ac:dyDescent="0.35">
      <c r="A92" t="s">
        <v>16</v>
      </c>
      <c r="B92">
        <f>(H8+H17+H28+H37+H46)/5</f>
        <v>1.6441619665059402</v>
      </c>
      <c r="C92">
        <f>(L8+L17+L28+L37+L46)/5</f>
        <v>1.309328547404697</v>
      </c>
    </row>
    <row r="93" spans="1:3" x14ac:dyDescent="0.35">
      <c r="A93" t="s">
        <v>17</v>
      </c>
      <c r="B93">
        <f>(H9+H18+H29+H38+H47)/5</f>
        <v>2.5074063034743257</v>
      </c>
      <c r="C93">
        <f>(L9+L19+L29+L38+L47)/5</f>
        <v>0.78466094476998371</v>
      </c>
    </row>
    <row r="94" spans="1:3" x14ac:dyDescent="0.35">
      <c r="A94" t="s">
        <v>20</v>
      </c>
      <c r="B94">
        <f>(H20+H30+H48)/3</f>
        <v>0.10943008951944573</v>
      </c>
      <c r="C94">
        <f>(L20+L30+L48)/3</f>
        <v>1.2172435322794175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2021-02-12T09:19:14Z</dcterms:created>
  <dcterms:modified xsi:type="dcterms:W3CDTF">2021-02-12T09:22:58Z</dcterms:modified>
</cp:coreProperties>
</file>