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615"/>
  <workbookPr/>
  <mc:AlternateContent xmlns:mc="http://schemas.openxmlformats.org/markup-compatibility/2006">
    <mc:Choice Requires="x15">
      <x15ac:absPath xmlns:x15ac="http://schemas.microsoft.com/office/spreadsheetml/2010/11/ac" url="/Users/fajarsofyantoro/Downloads/"/>
    </mc:Choice>
  </mc:AlternateContent>
  <bookViews>
    <workbookView xWindow="0" yWindow="460" windowWidth="25600" windowHeight="154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U13" i="1"/>
  <c r="U12" i="1"/>
  <c r="U11" i="1"/>
  <c r="U10" i="1"/>
  <c r="U9" i="1"/>
  <c r="U8" i="1"/>
  <c r="U7" i="1"/>
  <c r="T14" i="1"/>
  <c r="T13" i="1"/>
  <c r="T12" i="1"/>
  <c r="T11" i="1"/>
  <c r="T10" i="1"/>
  <c r="T9" i="1"/>
  <c r="T8" i="1"/>
  <c r="T7" i="1"/>
  <c r="O14" i="1"/>
  <c r="O13" i="1"/>
  <c r="O12" i="1"/>
  <c r="O11" i="1"/>
  <c r="O10" i="1"/>
  <c r="O9" i="1"/>
  <c r="O8" i="1"/>
  <c r="O7" i="1"/>
  <c r="N14" i="1"/>
  <c r="N13" i="1"/>
  <c r="N12" i="1"/>
  <c r="N11" i="1"/>
  <c r="N10" i="1"/>
  <c r="N9" i="1"/>
  <c r="N8" i="1"/>
  <c r="N7" i="1"/>
  <c r="AA20" i="1"/>
  <c r="AA21" i="1"/>
  <c r="AA22" i="1"/>
  <c r="AA23" i="1"/>
  <c r="AA24" i="1"/>
  <c r="AA25" i="1"/>
  <c r="AA26" i="1"/>
  <c r="AA19" i="1"/>
  <c r="Z20" i="1"/>
  <c r="Z21" i="1"/>
  <c r="Z22" i="1"/>
  <c r="Z23" i="1"/>
  <c r="Z24" i="1"/>
  <c r="Z25" i="1"/>
  <c r="Z26" i="1"/>
  <c r="Z19" i="1"/>
  <c r="AA8" i="1"/>
  <c r="AA9" i="1"/>
  <c r="AA10" i="1"/>
  <c r="AA11" i="1"/>
  <c r="AA12" i="1"/>
  <c r="AA13" i="1"/>
  <c r="AA14" i="1"/>
  <c r="AA7" i="1"/>
  <c r="Z8" i="1"/>
  <c r="Z9" i="1"/>
  <c r="Z10" i="1"/>
  <c r="Z11" i="1"/>
  <c r="Z12" i="1"/>
  <c r="Z13" i="1"/>
  <c r="Z14" i="1"/>
  <c r="Z7" i="1"/>
  <c r="Y20" i="1"/>
  <c r="Y21" i="1"/>
  <c r="Y22" i="1"/>
  <c r="Y23" i="1"/>
  <c r="Y24" i="1"/>
  <c r="Y25" i="1"/>
  <c r="Y26" i="1"/>
  <c r="Y19" i="1"/>
  <c r="I14" i="1"/>
  <c r="I13" i="1"/>
  <c r="I12" i="1"/>
  <c r="I11" i="1"/>
  <c r="I10" i="1"/>
  <c r="I9" i="1"/>
  <c r="I8" i="1"/>
  <c r="I7" i="1"/>
  <c r="Y8" i="1"/>
  <c r="Y9" i="1"/>
  <c r="Y10" i="1"/>
  <c r="Y11" i="1"/>
  <c r="Y12" i="1"/>
  <c r="Y13" i="1"/>
  <c r="Y14" i="1"/>
  <c r="Y7" i="1"/>
  <c r="H14" i="1"/>
  <c r="H13" i="1"/>
  <c r="H12" i="1"/>
  <c r="H11" i="1"/>
  <c r="H10" i="1"/>
  <c r="H9" i="1"/>
  <c r="H8" i="1"/>
  <c r="H7" i="1"/>
  <c r="AD26" i="1"/>
  <c r="AD25" i="1"/>
  <c r="AD24" i="1"/>
  <c r="AD23" i="1"/>
  <c r="AD22" i="1"/>
  <c r="AD21" i="1"/>
  <c r="AD20" i="1"/>
  <c r="AD14" i="1"/>
  <c r="AD13" i="1"/>
  <c r="AD12" i="1"/>
  <c r="AD11" i="1"/>
  <c r="AD10" i="1"/>
  <c r="AD9" i="1"/>
  <c r="AD8" i="1"/>
  <c r="AB19" i="1"/>
  <c r="AB20" i="1"/>
  <c r="AB21" i="1"/>
  <c r="AB22" i="1"/>
  <c r="AB23" i="1"/>
  <c r="AB24" i="1"/>
  <c r="AB25" i="1"/>
  <c r="AB26" i="1"/>
  <c r="AC7" i="1"/>
  <c r="AB7" i="1"/>
  <c r="AC13" i="1"/>
  <c r="AC25" i="1"/>
  <c r="AC22" i="1"/>
  <c r="AC21" i="1"/>
  <c r="AC19" i="1"/>
  <c r="AC23" i="1"/>
  <c r="AC9" i="1"/>
  <c r="AB9" i="1"/>
  <c r="AC11" i="1"/>
  <c r="AC8" i="1"/>
  <c r="AB14" i="1"/>
  <c r="AC10" i="1"/>
  <c r="AB10" i="1"/>
  <c r="AC20" i="1"/>
  <c r="AC24" i="1"/>
  <c r="AC12" i="1"/>
  <c r="AC26" i="1"/>
  <c r="AC14" i="1"/>
  <c r="AB13" i="1"/>
  <c r="AB12" i="1"/>
  <c r="AB11" i="1"/>
  <c r="AB8" i="1"/>
</calcChain>
</file>

<file path=xl/sharedStrings.xml><?xml version="1.0" encoding="utf-8"?>
<sst xmlns="http://schemas.openxmlformats.org/spreadsheetml/2006/main" count="127" uniqueCount="44">
  <si>
    <t>Strain</t>
  </si>
  <si>
    <t>CA6425</t>
  </si>
  <si>
    <t>iml1∆</t>
  </si>
  <si>
    <t>CA10128</t>
  </si>
  <si>
    <t>tsc2∆</t>
  </si>
  <si>
    <t>CA10951</t>
  </si>
  <si>
    <t>gcn2∆</t>
  </si>
  <si>
    <t>TFSP4343</t>
  </si>
  <si>
    <t>iml1∆ gcn2∆</t>
  </si>
  <si>
    <t>TFSP4317</t>
  </si>
  <si>
    <t>iml1∆ tsc2∆</t>
  </si>
  <si>
    <t>TFSP4331</t>
  </si>
  <si>
    <t>gcn2∆ tsc2∆</t>
  </si>
  <si>
    <t>TFSP4319</t>
  </si>
  <si>
    <t>iml1∆ gcn2∆ tsc2∆</t>
  </si>
  <si>
    <t>TFSP4347</t>
  </si>
  <si>
    <t>Zygote</t>
  </si>
  <si>
    <t>Haploid</t>
  </si>
  <si>
    <t>Asci</t>
  </si>
  <si>
    <t>Z</t>
  </si>
  <si>
    <t>H</t>
  </si>
  <si>
    <t>A</t>
  </si>
  <si>
    <t>S</t>
  </si>
  <si>
    <t>Mean</t>
  </si>
  <si>
    <t>Free spore</t>
  </si>
  <si>
    <t>SD</t>
  </si>
  <si>
    <t>Replicate 1</t>
  </si>
  <si>
    <t>Replicate 2</t>
  </si>
  <si>
    <t>Replicate 3</t>
  </si>
  <si>
    <t>T-test (compared with wild-type)</t>
  </si>
  <si>
    <t>p-value</t>
  </si>
  <si>
    <t>p &lt; 0.01</t>
  </si>
  <si>
    <t>p &gt; 0.01</t>
  </si>
  <si>
    <t>*</t>
  </si>
  <si>
    <t>Mating Efficiency</t>
  </si>
  <si>
    <t>Sporulation Efficiency</t>
  </si>
  <si>
    <t>Em</t>
  </si>
  <si>
    <t>Es</t>
  </si>
  <si>
    <t>Em (%)</t>
  </si>
  <si>
    <t>Es (%)</t>
  </si>
  <si>
    <t>wild-type</t>
  </si>
  <si>
    <t>Mating efficiency (Em)</t>
  </si>
  <si>
    <t>Sporulation efficiency (Es)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</si>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</sst>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70" formatCode="0.0000000"/>
  </numFmts>
  <fonts count="10" x14ac:knownFonts="1">
    <font>
      <sz val="12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0" fontId="0" fillId="0" borderId="7" xfId="0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12" xfId="0" applyFill="1" applyBorder="1"/>
    <xf numFmtId="0" fontId="0" fillId="0" borderId="3" xfId="0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3" borderId="13" xfId="0" applyFill="1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8" xfId="0" applyBorder="1"/>
    <xf numFmtId="2" fontId="0" fillId="2" borderId="3" xfId="0" applyNumberFormat="1" applyFill="1" applyBorder="1"/>
    <xf numFmtId="164" fontId="0" fillId="2" borderId="3" xfId="0" applyNumberFormat="1" applyFill="1" applyBorder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0" fillId="2" borderId="12" xfId="0" applyNumberFormat="1" applyFill="1" applyBorder="1"/>
    <xf numFmtId="0" fontId="0" fillId="2" borderId="13" xfId="0" applyFill="1" applyBorder="1"/>
    <xf numFmtId="2" fontId="0" fillId="3" borderId="3" xfId="0" applyNumberFormat="1" applyFill="1" applyBorder="1"/>
    <xf numFmtId="0" fontId="2" fillId="3" borderId="17" xfId="0" applyFont="1" applyFill="1" applyBorder="1" applyAlignment="1">
      <alignment horizontal="center"/>
    </xf>
    <xf numFmtId="2" fontId="0" fillId="3" borderId="2" xfId="0" applyNumberFormat="1" applyFill="1" applyBorder="1"/>
    <xf numFmtId="170" fontId="0" fillId="2" borderId="8" xfId="0" applyNumberFormat="1" applyFill="1" applyBorder="1"/>
    <xf numFmtId="2" fontId="0" fillId="3" borderId="8" xfId="0" applyNumberFormat="1" applyFill="1" applyBorder="1"/>
    <xf numFmtId="170" fontId="0" fillId="3" borderId="8" xfId="0" applyNumberForma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10" xfId="0" applyFont="1" applyFill="1" applyBorder="1"/>
    <xf numFmtId="0" fontId="2" fillId="3" borderId="18" xfId="0" applyFont="1" applyFill="1" applyBorder="1"/>
    <xf numFmtId="0" fontId="5" fillId="3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5" fillId="2" borderId="15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9" fillId="0" borderId="0" xfId="0" applyFont="1"/>
    <xf numFmtId="2" fontId="0" fillId="3" borderId="13" xfId="0" applyNumberFormat="1" applyFill="1" applyBorder="1"/>
    <xf numFmtId="0" fontId="4" fillId="0" borderId="12" xfId="0" applyFont="1" applyBorder="1"/>
    <xf numFmtId="0" fontId="4" fillId="0" borderId="7" xfId="0" applyFont="1" applyBorder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14</xdr:row>
      <xdr:rowOff>120650</xdr:rowOff>
    </xdr:from>
    <xdr:ext cx="65" cy="172227"/>
    <xdr:sp macro="" textlink="">
      <xdr:nvSpPr>
        <xdr:cNvPr id="2" name="TextBox 1"/>
        <xdr:cNvSpPr txBox="1"/>
      </xdr:nvSpPr>
      <xdr:spPr>
        <a:xfrm>
          <a:off x="7670800" y="299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4000</xdr:colOff>
      <xdr:row>15</xdr:row>
      <xdr:rowOff>29178</xdr:rowOff>
    </xdr:from>
    <xdr:ext cx="4885500" cy="79632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2594800" y="3102578"/>
              <a:ext cx="4885500" cy="79632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solidFill>
                          <a:schemeClr val="tx1"/>
                        </a:solidFill>
                        <a:latin typeface="Cambria Math" charset="0"/>
                      </a:rPr>
                      <m:t>𝐸𝑚</m:t>
                    </m:r>
                    <m:r>
                      <a:rPr lang="en-US" sz="2000" b="0" i="1">
                        <a:solidFill>
                          <a:schemeClr val="tx1"/>
                        </a:solidFill>
                        <a:latin typeface="Cambria Math" charset="0"/>
                      </a:rPr>
                      <m:t>(%)=</m:t>
                    </m:r>
                    <m:f>
                      <m:fPr>
                        <m:ctrlPr>
                          <a:rPr lang="en-US" sz="200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</m:ctrlPr>
                      </m:fPr>
                      <m:num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𝑍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𝐴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+0.5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𝑆</m:t>
                        </m:r>
                      </m:num>
                      <m:den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𝐻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𝑍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𝐴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+0.5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𝑆</m:t>
                        </m:r>
                      </m:den>
                    </m:f>
                    <m: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x</m:t>
                    </m:r>
                    <m: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 100</m:t>
                    </m:r>
                  </m:oMath>
                </m:oMathPara>
              </a14:m>
              <a:endParaRPr lang="en-US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2594800" y="3102578"/>
              <a:ext cx="4885500" cy="79632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2000" b="0" i="0">
                  <a:solidFill>
                    <a:schemeClr val="tx1"/>
                  </a:solidFill>
                  <a:latin typeface="Cambria Math" charset="0"/>
                </a:rPr>
                <a:t>𝐸𝑚(%)</a:t>
              </a:r>
              <a:r>
                <a:rPr lang="en-US" sz="2000" i="0">
                  <a:solidFill>
                    <a:schemeClr val="tx1"/>
                  </a:solidFill>
                  <a:latin typeface="Cambria Math" charset="0"/>
                </a:rPr>
                <a:t>=(</a:t>
              </a:r>
              <a:r>
                <a:rPr lang="en-US" sz="2000" b="0" i="0">
                  <a:solidFill>
                    <a:schemeClr val="tx1"/>
                  </a:solidFill>
                  <a:latin typeface="Cambria Math" charset="0"/>
                </a:rPr>
                <a:t>2𝑍+2𝐴+0.5𝑆)/(𝐻+2𝑍+2𝐴+0.5𝑆)  x 100</a:t>
              </a:r>
              <a:endParaRPr lang="en-US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4000</xdr:colOff>
      <xdr:row>18</xdr:row>
      <xdr:rowOff>143478</xdr:rowOff>
    </xdr:from>
    <xdr:ext cx="4885500" cy="77092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3"/>
            <xdr:cNvSpPr txBox="1"/>
          </xdr:nvSpPr>
          <xdr:spPr>
            <a:xfrm>
              <a:off x="2594800" y="4055078"/>
              <a:ext cx="4885500" cy="77092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b="0" i="1">
                        <a:solidFill>
                          <a:schemeClr val="tx1"/>
                        </a:solidFill>
                        <a:latin typeface="Cambria Math" charset="0"/>
                      </a:rPr>
                      <m:t>𝐸𝑠</m:t>
                    </m:r>
                    <m:r>
                      <a:rPr lang="en-US" sz="2000" b="0" i="1">
                        <a:solidFill>
                          <a:schemeClr val="tx1"/>
                        </a:solidFill>
                        <a:latin typeface="Cambria Math" charset="0"/>
                      </a:rPr>
                      <m:t>(%)=</m:t>
                    </m:r>
                    <m:f>
                      <m:fPr>
                        <m:ctrlPr>
                          <a:rPr lang="en-US" sz="200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</m:ctrlPr>
                      </m:fPr>
                      <m:num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𝐴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+0.5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𝑆</m:t>
                        </m:r>
                      </m:num>
                      <m:den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𝐻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𝑍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+2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𝐴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+0.5</m:t>
                        </m:r>
                        <m:r>
                          <a:rPr lang="en-US" sz="2000" b="0" i="1">
                            <a:solidFill>
                              <a:schemeClr val="tx1"/>
                            </a:solidFill>
                            <a:latin typeface="Cambria Math" charset="0"/>
                          </a:rPr>
                          <m:t>𝑆</m:t>
                        </m:r>
                      </m:den>
                    </m:f>
                    <m: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 </m:t>
                    </m:r>
                    <m:r>
                      <m:rPr>
                        <m:sty m:val="p"/>
                      </m:rP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x</m:t>
                    </m:r>
                    <m:r>
                      <a:rPr lang="en-US" sz="2000" b="0" i="0">
                        <a:solidFill>
                          <a:schemeClr val="tx1"/>
                        </a:solidFill>
                        <a:latin typeface="Cambria Math" charset="0"/>
                      </a:rPr>
                      <m:t> 100</m:t>
                    </m:r>
                  </m:oMath>
                </m:oMathPara>
              </a14:m>
              <a:endParaRPr lang="en-US" sz="2000">
                <a:solidFill>
                  <a:schemeClr val="tx1"/>
                </a:solidFill>
              </a:endParaRPr>
            </a:p>
          </xdr:txBody>
        </xdr:sp>
      </mc:Choice>
      <mc:Fallback>
        <xdr:sp macro="" textlink="">
          <xdr:nvSpPr>
            <xdr:cNvPr id="4" name="TextBox 3"/>
            <xdr:cNvSpPr txBox="1"/>
          </xdr:nvSpPr>
          <xdr:spPr>
            <a:xfrm>
              <a:off x="2594800" y="4055078"/>
              <a:ext cx="4885500" cy="77092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2000" b="0" i="0">
                  <a:solidFill>
                    <a:schemeClr val="tx1"/>
                  </a:solidFill>
                  <a:latin typeface="Cambria Math" charset="0"/>
                </a:rPr>
                <a:t>𝐸𝑠(%)</a:t>
              </a:r>
              <a:r>
                <a:rPr lang="en-US" sz="2000" i="0">
                  <a:solidFill>
                    <a:schemeClr val="tx1"/>
                  </a:solidFill>
                  <a:latin typeface="Cambria Math" charset="0"/>
                </a:rPr>
                <a:t>=(</a:t>
              </a:r>
              <a:r>
                <a:rPr lang="en-US" sz="2000" b="0" i="0">
                  <a:solidFill>
                    <a:schemeClr val="tx1"/>
                  </a:solidFill>
                  <a:latin typeface="Cambria Math" charset="0"/>
                </a:rPr>
                <a:t>2𝐴+0.5𝑆)/(𝐻+2𝑍+2𝐴+0.5𝑆)  x 100</a:t>
              </a:r>
              <a:endParaRPr lang="en-US" sz="2000">
                <a:solidFill>
                  <a:schemeClr val="tx1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26"/>
  <sheetViews>
    <sheetView tabSelected="1" workbookViewId="0">
      <selection activeCell="W2" sqref="W2"/>
    </sheetView>
  </sheetViews>
  <sheetFormatPr baseColWidth="10" defaultColWidth="11.5" defaultRowHeight="16" x14ac:dyDescent="0.2"/>
  <cols>
    <col min="1" max="1" width="3.33203125" customWidth="1"/>
    <col min="2" max="2" width="19.1640625" bestFit="1" customWidth="1"/>
    <col min="4" max="7" width="5.83203125" customWidth="1"/>
    <col min="8" max="8" width="6.6640625" bestFit="1" customWidth="1"/>
    <col min="9" max="21" width="5.83203125" customWidth="1"/>
    <col min="23" max="23" width="16" bestFit="1" customWidth="1"/>
    <col min="30" max="30" width="27.83203125" bestFit="1" customWidth="1"/>
    <col min="32" max="32" width="2" bestFit="1" customWidth="1"/>
  </cols>
  <sheetData>
    <row r="2" spans="2:32" ht="21" x14ac:dyDescent="0.25">
      <c r="W2" s="48" t="s">
        <v>43</v>
      </c>
    </row>
    <row r="4" spans="2:32" ht="22" thickBot="1" x14ac:dyDescent="0.3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W4" s="48" t="s">
        <v>41</v>
      </c>
    </row>
    <row r="5" spans="2:32" x14ac:dyDescent="0.2">
      <c r="B5" s="19" t="s">
        <v>0</v>
      </c>
      <c r="C5" s="20"/>
      <c r="D5" s="9" t="s">
        <v>26</v>
      </c>
      <c r="E5" s="10"/>
      <c r="F5" s="10"/>
      <c r="G5" s="10"/>
      <c r="H5" s="10"/>
      <c r="I5" s="11"/>
      <c r="J5" s="9" t="s">
        <v>27</v>
      </c>
      <c r="K5" s="10"/>
      <c r="L5" s="10"/>
      <c r="M5" s="10"/>
      <c r="N5" s="10"/>
      <c r="O5" s="11"/>
      <c r="P5" s="9" t="s">
        <v>28</v>
      </c>
      <c r="Q5" s="10"/>
      <c r="R5" s="10"/>
      <c r="S5" s="10"/>
      <c r="T5" s="10"/>
      <c r="U5" s="11"/>
      <c r="W5" s="19" t="s">
        <v>0</v>
      </c>
      <c r="X5" s="20"/>
      <c r="Y5" s="28" t="s">
        <v>38</v>
      </c>
      <c r="Z5" s="27"/>
      <c r="AA5" s="27"/>
      <c r="AB5" s="27"/>
      <c r="AC5" s="27"/>
      <c r="AD5" s="42" t="s">
        <v>29</v>
      </c>
    </row>
    <row r="6" spans="2:32" ht="17" thickBot="1" x14ac:dyDescent="0.25">
      <c r="B6" s="21"/>
      <c r="C6" s="22"/>
      <c r="D6" s="14" t="s">
        <v>19</v>
      </c>
      <c r="E6" s="15" t="s">
        <v>20</v>
      </c>
      <c r="F6" s="15" t="s">
        <v>21</v>
      </c>
      <c r="G6" s="15" t="s">
        <v>22</v>
      </c>
      <c r="H6" s="16" t="s">
        <v>38</v>
      </c>
      <c r="I6" s="17" t="s">
        <v>39</v>
      </c>
      <c r="J6" s="14" t="s">
        <v>19</v>
      </c>
      <c r="K6" s="15" t="s">
        <v>20</v>
      </c>
      <c r="L6" s="15" t="s">
        <v>21</v>
      </c>
      <c r="M6" s="15" t="s">
        <v>22</v>
      </c>
      <c r="N6" s="16" t="s">
        <v>38</v>
      </c>
      <c r="O6" s="17" t="s">
        <v>39</v>
      </c>
      <c r="P6" s="14" t="s">
        <v>19</v>
      </c>
      <c r="Q6" s="15" t="s">
        <v>20</v>
      </c>
      <c r="R6" s="15" t="s">
        <v>21</v>
      </c>
      <c r="S6" s="15" t="s">
        <v>22</v>
      </c>
      <c r="T6" s="16" t="s">
        <v>38</v>
      </c>
      <c r="U6" s="17" t="s">
        <v>39</v>
      </c>
      <c r="W6" s="21"/>
      <c r="X6" s="22"/>
      <c r="Y6" s="43" t="s">
        <v>26</v>
      </c>
      <c r="Z6" s="44" t="s">
        <v>27</v>
      </c>
      <c r="AA6" s="44" t="s">
        <v>28</v>
      </c>
      <c r="AB6" s="44" t="s">
        <v>23</v>
      </c>
      <c r="AC6" s="44" t="s">
        <v>25</v>
      </c>
      <c r="AD6" s="45" t="s">
        <v>30</v>
      </c>
    </row>
    <row r="7" spans="2:32" x14ac:dyDescent="0.2">
      <c r="B7" s="50" t="s">
        <v>40</v>
      </c>
      <c r="C7" s="23" t="s">
        <v>1</v>
      </c>
      <c r="D7" s="12">
        <v>25</v>
      </c>
      <c r="E7" s="13">
        <v>45</v>
      </c>
      <c r="F7" s="13">
        <v>175</v>
      </c>
      <c r="G7" s="13">
        <v>0</v>
      </c>
      <c r="H7" s="25">
        <f>((2*D7)+(2*F7)+(0.5*G7))/(E7+(2*D7)+(2*F7)+(0.5*G7))*100</f>
        <v>89.887640449438194</v>
      </c>
      <c r="I7" s="49">
        <f>((2*F7)+(0.5*G7))/(E7+(2*D7)+(2*F7)+(0.5*G7))*100</f>
        <v>78.651685393258433</v>
      </c>
      <c r="J7" s="12">
        <v>12</v>
      </c>
      <c r="K7" s="13">
        <v>41</v>
      </c>
      <c r="L7" s="13">
        <v>128</v>
      </c>
      <c r="M7" s="13">
        <v>0</v>
      </c>
      <c r="N7" s="25">
        <f>((2*J7)+(2*L7)+(0.5*M7))/(K7+(2*J7)+(2*L7)+(0.5*M7))*100</f>
        <v>87.227414330218068</v>
      </c>
      <c r="O7" s="49">
        <f>((2*L7)+(0.5*M7))/(K7+(2*J7)+(2*L7)+(0.5*M7))*100</f>
        <v>79.750778816199372</v>
      </c>
      <c r="P7" s="12">
        <v>9</v>
      </c>
      <c r="Q7" s="13">
        <v>24</v>
      </c>
      <c r="R7" s="13">
        <v>45</v>
      </c>
      <c r="S7" s="13">
        <v>0</v>
      </c>
      <c r="T7" s="25">
        <f>((2*P7)+(2*R7)+(0.5*S7))/(Q7+(2*P7)+(2*R7)+(0.5*S7))*100</f>
        <v>81.818181818181827</v>
      </c>
      <c r="U7" s="49">
        <f>((2*R7)+(0.5*S7))/(Q7+(2*P7)+(2*R7)+(0.5*S7))*100</f>
        <v>68.181818181818173</v>
      </c>
      <c r="W7" s="50" t="s">
        <v>40</v>
      </c>
      <c r="X7" s="23" t="s">
        <v>1</v>
      </c>
      <c r="Y7" s="29">
        <f>H7</f>
        <v>89.887640449438194</v>
      </c>
      <c r="Z7" s="25">
        <f>N7</f>
        <v>87.227414330218068</v>
      </c>
      <c r="AA7" s="25">
        <f>T7</f>
        <v>81.818181818181827</v>
      </c>
      <c r="AB7" s="26">
        <f>AVERAGE(Y7:AA7)</f>
        <v>86.311078865946016</v>
      </c>
      <c r="AC7" s="25">
        <f>STDEV(Y7:AA7)</f>
        <v>4.1120303577066961</v>
      </c>
      <c r="AD7" s="30"/>
    </row>
    <row r="8" spans="2:32" x14ac:dyDescent="0.2">
      <c r="B8" s="51" t="s">
        <v>2</v>
      </c>
      <c r="C8" s="24" t="s">
        <v>3</v>
      </c>
      <c r="D8" s="8">
        <v>54</v>
      </c>
      <c r="E8" s="4">
        <v>137</v>
      </c>
      <c r="F8" s="4">
        <v>12</v>
      </c>
      <c r="G8" s="4">
        <v>0</v>
      </c>
      <c r="H8" s="6">
        <f>((2*D8)+(2*F8)+(0.5*G8))/(E8+(2*D8)+(2*F8)+(0.5*G8))*100</f>
        <v>49.070631970260223</v>
      </c>
      <c r="I8" s="35">
        <f>((2*F8)+(0.5*G8))/(E8+(2*D8)+(2*F8)+(0.5*G8))*100</f>
        <v>8.921933085501859</v>
      </c>
      <c r="J8" s="8">
        <v>59</v>
      </c>
      <c r="K8" s="4">
        <v>189</v>
      </c>
      <c r="L8" s="4">
        <v>14</v>
      </c>
      <c r="M8" s="4">
        <v>0</v>
      </c>
      <c r="N8" s="6">
        <f>((2*J8)+(2*L8)+(0.5*M8))/(K8+(2*J8)+(2*L8)+(0.5*M8))*100</f>
        <v>43.582089552238806</v>
      </c>
      <c r="O8" s="35">
        <f>((2*L8)+(0.5*M8))/(K8+(2*J8)+(2*L8)+(0.5*M8))*100</f>
        <v>8.3582089552238816</v>
      </c>
      <c r="P8" s="8">
        <v>57</v>
      </c>
      <c r="Q8" s="4">
        <v>211</v>
      </c>
      <c r="R8" s="4">
        <v>17</v>
      </c>
      <c r="S8" s="4">
        <v>0</v>
      </c>
      <c r="T8" s="6">
        <f>((2*P8)+(2*R8)+(0.5*S8))/(Q8+(2*P8)+(2*R8)+(0.5*S8))*100</f>
        <v>41.225626740947078</v>
      </c>
      <c r="U8" s="35">
        <f>((2*R8)+(0.5*S8))/(Q8+(2*P8)+(2*R8)+(0.5*S8))*100</f>
        <v>9.4707520891364894</v>
      </c>
      <c r="W8" s="51" t="s">
        <v>2</v>
      </c>
      <c r="X8" s="24" t="s">
        <v>3</v>
      </c>
      <c r="Y8" s="29">
        <f t="shared" ref="Y8:Y14" si="0">H8</f>
        <v>49.070631970260223</v>
      </c>
      <c r="Z8" s="25">
        <f t="shared" ref="Z8:Z14" si="1">N8</f>
        <v>43.582089552238806</v>
      </c>
      <c r="AA8" s="25">
        <f t="shared" ref="AA8:AA14" si="2">T8</f>
        <v>41.225626740947078</v>
      </c>
      <c r="AB8" s="5">
        <f t="shared" ref="AB8:AB14" si="3">AVERAGE(Y8:AA8)</f>
        <v>44.626116087815376</v>
      </c>
      <c r="AC8" s="6">
        <f t="shared" ref="AC8:AC14" si="4">STDEV(Y8:AA8)</f>
        <v>4.0253596506683289</v>
      </c>
      <c r="AD8" s="34">
        <f>_xlfn.T.TEST(Y8:AA8, Y7:AA7, 1,2)</f>
        <v>1.1608323615482181E-4</v>
      </c>
      <c r="AE8" t="s">
        <v>31</v>
      </c>
      <c r="AF8" t="s">
        <v>33</v>
      </c>
    </row>
    <row r="9" spans="2:32" x14ac:dyDescent="0.2">
      <c r="B9" s="51" t="s">
        <v>4</v>
      </c>
      <c r="C9" s="24" t="s">
        <v>5</v>
      </c>
      <c r="D9" s="8">
        <v>23</v>
      </c>
      <c r="E9" s="4">
        <v>76</v>
      </c>
      <c r="F9" s="4">
        <v>161</v>
      </c>
      <c r="G9" s="4">
        <v>0</v>
      </c>
      <c r="H9" s="6">
        <f>((2*D9)+(2*F9)+(0.5*G9))/(E9+(2*D9)+(2*F9)+(0.5*G9))*100</f>
        <v>82.882882882882882</v>
      </c>
      <c r="I9" s="35">
        <f>((2*F9)+(0.5*G9))/(E9+(2*D9)+(2*F9)+(0.5*G9))*100</f>
        <v>72.522522522522522</v>
      </c>
      <c r="J9" s="8">
        <v>36</v>
      </c>
      <c r="K9" s="4">
        <v>45</v>
      </c>
      <c r="L9" s="4">
        <v>142</v>
      </c>
      <c r="M9" s="4">
        <v>0</v>
      </c>
      <c r="N9" s="6">
        <f>((2*J9)+(2*L9)+(0.5*M9))/(K9+(2*J9)+(2*L9)+(0.5*M9))*100</f>
        <v>88.778054862842893</v>
      </c>
      <c r="O9" s="35">
        <f>((2*L9)+(0.5*M9))/(K9+(2*J9)+(2*L9)+(0.5*M9))*100</f>
        <v>70.822942643391514</v>
      </c>
      <c r="P9" s="8">
        <v>39</v>
      </c>
      <c r="Q9" s="4">
        <v>58</v>
      </c>
      <c r="R9" s="4">
        <v>108</v>
      </c>
      <c r="S9" s="4">
        <v>0</v>
      </c>
      <c r="T9" s="6">
        <f>((2*P9)+(2*R9)+(0.5*S9))/(Q9+(2*P9)+(2*R9)+(0.5*S9))*100</f>
        <v>83.522727272727266</v>
      </c>
      <c r="U9" s="35">
        <f>((2*R9)+(0.5*S9))/(Q9+(2*P9)+(2*R9)+(0.5*S9))*100</f>
        <v>61.363636363636367</v>
      </c>
      <c r="W9" s="51" t="s">
        <v>4</v>
      </c>
      <c r="X9" s="24" t="s">
        <v>5</v>
      </c>
      <c r="Y9" s="29">
        <f t="shared" si="0"/>
        <v>82.882882882882882</v>
      </c>
      <c r="Z9" s="25">
        <f t="shared" si="1"/>
        <v>88.778054862842893</v>
      </c>
      <c r="AA9" s="25">
        <f t="shared" si="2"/>
        <v>83.522727272727266</v>
      </c>
      <c r="AB9" s="5">
        <f t="shared" si="3"/>
        <v>85.06122167281768</v>
      </c>
      <c r="AC9" s="6">
        <f t="shared" si="4"/>
        <v>3.23473135401668</v>
      </c>
      <c r="AD9" s="34">
        <f>_xlfn.T.TEST(Y9:AA9,Y7:AA7, 1, 2)</f>
        <v>0.35013068875290249</v>
      </c>
      <c r="AE9" s="46" t="s">
        <v>32</v>
      </c>
    </row>
    <row r="10" spans="2:32" x14ac:dyDescent="0.2">
      <c r="B10" s="51" t="s">
        <v>6</v>
      </c>
      <c r="C10" s="24" t="s">
        <v>7</v>
      </c>
      <c r="D10" s="8">
        <v>4</v>
      </c>
      <c r="E10" s="4">
        <v>40</v>
      </c>
      <c r="F10" s="4">
        <v>154</v>
      </c>
      <c r="G10" s="4">
        <v>0</v>
      </c>
      <c r="H10" s="6">
        <f>((2*D10)+(2*F10)+(0.5*G10))/(E10+(2*D10)+(2*F10)+(0.5*G10))*100</f>
        <v>88.764044943820224</v>
      </c>
      <c r="I10" s="35">
        <f>((2*F10)+(0.5*G10))/(E10+(2*D10)+(2*F10)+(0.5*G10))*100</f>
        <v>86.516853932584269</v>
      </c>
      <c r="J10" s="8">
        <v>13</v>
      </c>
      <c r="K10" s="4">
        <v>44</v>
      </c>
      <c r="L10" s="4">
        <v>143</v>
      </c>
      <c r="M10" s="4">
        <v>0</v>
      </c>
      <c r="N10" s="6">
        <f>((2*J10)+(2*L10)+(0.5*M10))/(K10+(2*J10)+(2*L10)+(0.5*M10))*100</f>
        <v>87.640449438202253</v>
      </c>
      <c r="O10" s="35">
        <f>((2*L10)+(0.5*M10))/(K10+(2*J10)+(2*L10)+(0.5*M10))*100</f>
        <v>80.337078651685388</v>
      </c>
      <c r="P10" s="8">
        <v>9</v>
      </c>
      <c r="Q10" s="4">
        <v>50</v>
      </c>
      <c r="R10" s="4">
        <v>161</v>
      </c>
      <c r="S10" s="4">
        <v>0</v>
      </c>
      <c r="T10" s="6">
        <f>((2*P10)+(2*R10)+(0.5*S10))/(Q10+(2*P10)+(2*R10)+(0.5*S10))*100</f>
        <v>87.179487179487182</v>
      </c>
      <c r="U10" s="35">
        <f>((2*R10)+(0.5*S10))/(Q10+(2*P10)+(2*R10)+(0.5*S10))*100</f>
        <v>82.564102564102555</v>
      </c>
      <c r="W10" s="51" t="s">
        <v>6</v>
      </c>
      <c r="X10" s="24" t="s">
        <v>7</v>
      </c>
      <c r="Y10" s="29">
        <f t="shared" si="0"/>
        <v>88.764044943820224</v>
      </c>
      <c r="Z10" s="25">
        <f t="shared" si="1"/>
        <v>87.640449438202253</v>
      </c>
      <c r="AA10" s="25">
        <f t="shared" si="2"/>
        <v>87.179487179487182</v>
      </c>
      <c r="AB10" s="5">
        <f t="shared" si="3"/>
        <v>87.861327187169877</v>
      </c>
      <c r="AC10" s="6">
        <f t="shared" si="4"/>
        <v>0.81504359522591685</v>
      </c>
      <c r="AD10" s="34">
        <f>_xlfn.T.TEST(Y10:AA10, Y7:AA7, 1, 2)</f>
        <v>0.2783407051970509</v>
      </c>
      <c r="AE10" s="46" t="s">
        <v>32</v>
      </c>
    </row>
    <row r="11" spans="2:32" x14ac:dyDescent="0.2">
      <c r="B11" s="51" t="s">
        <v>8</v>
      </c>
      <c r="C11" s="24" t="s">
        <v>9</v>
      </c>
      <c r="D11" s="8">
        <v>0</v>
      </c>
      <c r="E11" s="4">
        <v>203</v>
      </c>
      <c r="F11" s="4">
        <v>0</v>
      </c>
      <c r="G11" s="4">
        <v>0</v>
      </c>
      <c r="H11" s="6">
        <f>((2*D11)+(2*F11)+(0.5*G11))/(E11+(2*D11)+(2*F11)+(0.5*G11))*100</f>
        <v>0</v>
      </c>
      <c r="I11" s="35">
        <f>((2*F11)+(0.5*G11))/(E11+(2*D11)+(2*F11)+(0.5*G11))*100</f>
        <v>0</v>
      </c>
      <c r="J11" s="8">
        <v>0</v>
      </c>
      <c r="K11" s="4">
        <v>227</v>
      </c>
      <c r="L11" s="4">
        <v>0</v>
      </c>
      <c r="M11" s="4">
        <v>0</v>
      </c>
      <c r="N11" s="6">
        <f>((2*J11)+(2*L11)+(0.5*M11))/(K11+(2*J11)+(2*L11)+(0.5*M11))*100</f>
        <v>0</v>
      </c>
      <c r="O11" s="35">
        <f>((2*L11)+(0.5*M11))/(K11+(2*J11)+(2*L11)+(0.5*M11))*100</f>
        <v>0</v>
      </c>
      <c r="P11" s="8">
        <v>0</v>
      </c>
      <c r="Q11" s="4">
        <v>215</v>
      </c>
      <c r="R11" s="4">
        <v>0</v>
      </c>
      <c r="S11" s="4">
        <v>0</v>
      </c>
      <c r="T11" s="6">
        <f>((2*P11)+(2*R11)+(0.5*S11))/(Q11+(2*P11)+(2*R11)+(0.5*S11))*100</f>
        <v>0</v>
      </c>
      <c r="U11" s="35">
        <f>((2*R11)+(0.5*S11))/(Q11+(2*P11)+(2*R11)+(0.5*S11))*100</f>
        <v>0</v>
      </c>
      <c r="W11" s="51" t="s">
        <v>8</v>
      </c>
      <c r="X11" s="24" t="s">
        <v>9</v>
      </c>
      <c r="Y11" s="29">
        <f t="shared" si="0"/>
        <v>0</v>
      </c>
      <c r="Z11" s="25">
        <f t="shared" si="1"/>
        <v>0</v>
      </c>
      <c r="AA11" s="25">
        <f t="shared" si="2"/>
        <v>0</v>
      </c>
      <c r="AB11" s="5">
        <f t="shared" si="3"/>
        <v>0</v>
      </c>
      <c r="AC11" s="6">
        <f t="shared" si="4"/>
        <v>0</v>
      </c>
      <c r="AD11" s="34">
        <f>_xlfn.T.TEST(Y11:AA11, Y7:AA7, 1,2)</f>
        <v>1.7086395035157182E-6</v>
      </c>
      <c r="AE11" t="s">
        <v>31</v>
      </c>
      <c r="AF11" t="s">
        <v>33</v>
      </c>
    </row>
    <row r="12" spans="2:32" x14ac:dyDescent="0.2">
      <c r="B12" s="51" t="s">
        <v>10</v>
      </c>
      <c r="C12" s="24" t="s">
        <v>11</v>
      </c>
      <c r="D12" s="8">
        <v>0</v>
      </c>
      <c r="E12" s="4">
        <v>218</v>
      </c>
      <c r="F12" s="4">
        <v>0</v>
      </c>
      <c r="G12" s="4">
        <v>0</v>
      </c>
      <c r="H12" s="6">
        <f>((2*D12)+(2*F12)+(0.5*G12))/(E12+(2*D12)+(2*F12)+(0.5*G12))*100</f>
        <v>0</v>
      </c>
      <c r="I12" s="35">
        <f>((2*F12)+(0.5*G12))/(E12+(2*D12)+(2*F12)+(0.5*G12))*100</f>
        <v>0</v>
      </c>
      <c r="J12" s="8">
        <v>0</v>
      </c>
      <c r="K12" s="4">
        <v>236</v>
      </c>
      <c r="L12" s="4">
        <v>0</v>
      </c>
      <c r="M12" s="4">
        <v>0</v>
      </c>
      <c r="N12" s="6">
        <f>((2*J12)+(2*L12)+(0.5*M12))/(K12+(2*J12)+(2*L12)+(0.5*M12))*100</f>
        <v>0</v>
      </c>
      <c r="O12" s="35">
        <f>((2*L12)+(0.5*M12))/(K12+(2*J12)+(2*L12)+(0.5*M12))*100</f>
        <v>0</v>
      </c>
      <c r="P12" s="8">
        <v>0</v>
      </c>
      <c r="Q12" s="4">
        <v>209</v>
      </c>
      <c r="R12" s="4">
        <v>0</v>
      </c>
      <c r="S12" s="4">
        <v>0</v>
      </c>
      <c r="T12" s="6">
        <f>((2*P12)+(2*R12)+(0.5*S12))/(Q12+(2*P12)+(2*R12)+(0.5*S12))*100</f>
        <v>0</v>
      </c>
      <c r="U12" s="35">
        <f>((2*R12)+(0.5*S12))/(Q12+(2*P12)+(2*R12)+(0.5*S12))*100</f>
        <v>0</v>
      </c>
      <c r="W12" s="51" t="s">
        <v>10</v>
      </c>
      <c r="X12" s="24" t="s">
        <v>11</v>
      </c>
      <c r="Y12" s="29">
        <f t="shared" si="0"/>
        <v>0</v>
      </c>
      <c r="Z12" s="25">
        <f t="shared" si="1"/>
        <v>0</v>
      </c>
      <c r="AA12" s="25">
        <f t="shared" si="2"/>
        <v>0</v>
      </c>
      <c r="AB12" s="5">
        <f t="shared" si="3"/>
        <v>0</v>
      </c>
      <c r="AC12" s="6">
        <f t="shared" si="4"/>
        <v>0</v>
      </c>
      <c r="AD12" s="34">
        <f>_xlfn.T.TEST(Y12:AA12, Y7:AA7, 1, 2)</f>
        <v>1.7086395035157182E-6</v>
      </c>
      <c r="AE12" t="s">
        <v>31</v>
      </c>
      <c r="AF12" t="s">
        <v>33</v>
      </c>
    </row>
    <row r="13" spans="2:32" x14ac:dyDescent="0.2">
      <c r="B13" s="51" t="s">
        <v>12</v>
      </c>
      <c r="C13" s="24" t="s">
        <v>13</v>
      </c>
      <c r="D13" s="8">
        <v>56</v>
      </c>
      <c r="E13" s="4">
        <v>246</v>
      </c>
      <c r="F13" s="4">
        <v>4</v>
      </c>
      <c r="G13" s="4">
        <v>0</v>
      </c>
      <c r="H13" s="6">
        <f>((2*D13)+(2*F13)+(0.5*G13))/(E13+(2*D13)+(2*F13)+(0.5*G13))*100</f>
        <v>32.786885245901637</v>
      </c>
      <c r="I13" s="35">
        <f>((2*F13)+(0.5*G13))/(E13+(2*D13)+(2*F13)+(0.5*G13))*100</f>
        <v>2.1857923497267762</v>
      </c>
      <c r="J13" s="8">
        <v>44</v>
      </c>
      <c r="K13" s="4">
        <v>190</v>
      </c>
      <c r="L13" s="4">
        <v>5</v>
      </c>
      <c r="M13" s="4">
        <v>0</v>
      </c>
      <c r="N13" s="6">
        <f>((2*J13)+(2*L13)+(0.5*M13))/(K13+(2*J13)+(2*L13)+(0.5*M13))*100</f>
        <v>34.027777777777779</v>
      </c>
      <c r="O13" s="35">
        <f>((2*L13)+(0.5*M13))/(K13+(2*J13)+(2*L13)+(0.5*M13))*100</f>
        <v>3.4722222222222223</v>
      </c>
      <c r="P13" s="8">
        <v>56</v>
      </c>
      <c r="Q13" s="4">
        <v>200</v>
      </c>
      <c r="R13" s="4">
        <v>3</v>
      </c>
      <c r="S13" s="4">
        <v>0</v>
      </c>
      <c r="T13" s="6">
        <f>((2*P13)+(2*R13)+(0.5*S13))/(Q13+(2*P13)+(2*R13)+(0.5*S13))*100</f>
        <v>37.106918238993707</v>
      </c>
      <c r="U13" s="35">
        <f>((2*R13)+(0.5*S13))/(Q13+(2*P13)+(2*R13)+(0.5*S13))*100</f>
        <v>1.8867924528301887</v>
      </c>
      <c r="W13" s="51" t="s">
        <v>12</v>
      </c>
      <c r="X13" s="24" t="s">
        <v>13</v>
      </c>
      <c r="Y13" s="29">
        <f t="shared" si="0"/>
        <v>32.786885245901637</v>
      </c>
      <c r="Z13" s="25">
        <f t="shared" si="1"/>
        <v>34.027777777777779</v>
      </c>
      <c r="AA13" s="25">
        <f t="shared" si="2"/>
        <v>37.106918238993707</v>
      </c>
      <c r="AB13" s="5">
        <f t="shared" si="3"/>
        <v>34.640527087557707</v>
      </c>
      <c r="AC13" s="6">
        <f t="shared" si="4"/>
        <v>2.2242453895260392</v>
      </c>
      <c r="AD13" s="34">
        <f>_xlfn.T.TEST(Y13:AA13, Y7:AA7, 1, 2)</f>
        <v>2.1937676092068886E-5</v>
      </c>
      <c r="AE13" t="s">
        <v>31</v>
      </c>
      <c r="AF13" t="s">
        <v>33</v>
      </c>
    </row>
    <row r="14" spans="2:32" x14ac:dyDescent="0.2">
      <c r="B14" s="51" t="s">
        <v>14</v>
      </c>
      <c r="C14" s="24" t="s">
        <v>15</v>
      </c>
      <c r="D14" s="8">
        <v>0</v>
      </c>
      <c r="E14" s="4">
        <v>217</v>
      </c>
      <c r="F14" s="4">
        <v>0</v>
      </c>
      <c r="G14" s="4">
        <v>0</v>
      </c>
      <c r="H14" s="6">
        <f>((2*D14)+(2*F14)+(0.5*G14))/(E14+(2*D14)+(2*F14)+(0.5*G14))*100</f>
        <v>0</v>
      </c>
      <c r="I14" s="35">
        <f>((2*F14)+(0.5*G14))/(E14+(2*D14)+(2*F14)+(0.5*G14))*100</f>
        <v>0</v>
      </c>
      <c r="J14" s="8">
        <v>0</v>
      </c>
      <c r="K14" s="4">
        <v>216</v>
      </c>
      <c r="L14" s="4">
        <v>0</v>
      </c>
      <c r="M14" s="4">
        <v>0</v>
      </c>
      <c r="N14" s="6">
        <f>((2*J14)+(2*L14)+(0.5*M14))/(K14+(2*J14)+(2*L14)+(0.5*M14))*100</f>
        <v>0</v>
      </c>
      <c r="O14" s="35">
        <f>((2*L14)+(0.5*M14))/(K14+(2*J14)+(2*L14)+(0.5*M14))*100</f>
        <v>0</v>
      </c>
      <c r="P14" s="8">
        <v>0</v>
      </c>
      <c r="Q14" s="4">
        <v>243</v>
      </c>
      <c r="R14" s="4">
        <v>0</v>
      </c>
      <c r="S14" s="4">
        <v>0</v>
      </c>
      <c r="T14" s="6">
        <f>((2*P14)+(2*R14)+(0.5*S14))/(Q14+(2*P14)+(2*R14)+(0.5*S14))*100</f>
        <v>0</v>
      </c>
      <c r="U14" s="35">
        <f>((2*R14)+(0.5*S14))/(Q14+(2*P14)+(2*R14)+(0.5*S14))*100</f>
        <v>0</v>
      </c>
      <c r="W14" s="51" t="s">
        <v>14</v>
      </c>
      <c r="X14" s="24" t="s">
        <v>15</v>
      </c>
      <c r="Y14" s="29">
        <f t="shared" si="0"/>
        <v>0</v>
      </c>
      <c r="Z14" s="25">
        <f t="shared" si="1"/>
        <v>0</v>
      </c>
      <c r="AA14" s="25">
        <f t="shared" si="2"/>
        <v>0</v>
      </c>
      <c r="AB14" s="5">
        <f t="shared" si="3"/>
        <v>0</v>
      </c>
      <c r="AC14" s="6">
        <f t="shared" si="4"/>
        <v>0</v>
      </c>
      <c r="AD14" s="34">
        <f>_xlfn.T.TEST(Y14:AA14, Y7:AA7, 1,2)</f>
        <v>1.7086395035157182E-6</v>
      </c>
      <c r="AE14" t="s">
        <v>31</v>
      </c>
      <c r="AF14" t="s">
        <v>33</v>
      </c>
    </row>
    <row r="16" spans="2:32" ht="22" thickBot="1" x14ac:dyDescent="0.3">
      <c r="B16" s="47" t="s">
        <v>16</v>
      </c>
      <c r="C16" s="47" t="s">
        <v>19</v>
      </c>
      <c r="W16" s="48" t="s">
        <v>42</v>
      </c>
    </row>
    <row r="17" spans="2:32" ht="19" x14ac:dyDescent="0.25">
      <c r="B17" s="47" t="s">
        <v>17</v>
      </c>
      <c r="C17" s="47" t="s">
        <v>20</v>
      </c>
      <c r="W17" s="19" t="s">
        <v>0</v>
      </c>
      <c r="X17" s="20"/>
      <c r="Y17" s="32" t="s">
        <v>39</v>
      </c>
      <c r="Z17" s="32"/>
      <c r="AA17" s="32"/>
      <c r="AB17" s="32"/>
      <c r="AC17" s="32"/>
      <c r="AD17" s="37" t="s">
        <v>29</v>
      </c>
    </row>
    <row r="18" spans="2:32" ht="20" thickBot="1" x14ac:dyDescent="0.3">
      <c r="B18" s="47" t="s">
        <v>18</v>
      </c>
      <c r="C18" s="47" t="s">
        <v>21</v>
      </c>
      <c r="W18" s="21"/>
      <c r="X18" s="22"/>
      <c r="Y18" s="38" t="s">
        <v>26</v>
      </c>
      <c r="Z18" s="39" t="s">
        <v>27</v>
      </c>
      <c r="AA18" s="39" t="s">
        <v>28</v>
      </c>
      <c r="AB18" s="39" t="s">
        <v>23</v>
      </c>
      <c r="AC18" s="40" t="s">
        <v>25</v>
      </c>
      <c r="AD18" s="41" t="s">
        <v>30</v>
      </c>
    </row>
    <row r="19" spans="2:32" ht="19" x14ac:dyDescent="0.25">
      <c r="B19" s="47" t="s">
        <v>24</v>
      </c>
      <c r="C19" s="47" t="s">
        <v>22</v>
      </c>
      <c r="W19" s="50" t="s">
        <v>40</v>
      </c>
      <c r="X19" s="23" t="s">
        <v>1</v>
      </c>
      <c r="Y19" s="33">
        <f>I7</f>
        <v>78.651685393258433</v>
      </c>
      <c r="Z19" s="31">
        <f>O7</f>
        <v>79.750778816199372</v>
      </c>
      <c r="AA19" s="31">
        <f>U7</f>
        <v>68.181818181818173</v>
      </c>
      <c r="AB19" s="31">
        <f>AVERAGE(Y19:AA19)</f>
        <v>75.528094130425316</v>
      </c>
      <c r="AC19" s="31">
        <f>STDEV(Y19:AA19)</f>
        <v>6.3857520561716887</v>
      </c>
      <c r="AD19" s="18"/>
    </row>
    <row r="20" spans="2:32" ht="19" x14ac:dyDescent="0.25">
      <c r="B20" s="47" t="s">
        <v>34</v>
      </c>
      <c r="C20" s="47" t="s">
        <v>36</v>
      </c>
      <c r="W20" s="51" t="s">
        <v>2</v>
      </c>
      <c r="X20" s="24" t="s">
        <v>3</v>
      </c>
      <c r="Y20" s="33">
        <f t="shared" ref="Y20:Y26" si="5">I8</f>
        <v>8.921933085501859</v>
      </c>
      <c r="Z20" s="31">
        <f t="shared" ref="Z20:Z26" si="6">O8</f>
        <v>8.3582089552238816</v>
      </c>
      <c r="AA20" s="31">
        <f t="shared" ref="AA20:AA26" si="7">U8</f>
        <v>9.4707520891364894</v>
      </c>
      <c r="AB20" s="7">
        <f t="shared" ref="AB20:AB26" si="8">AVERAGE(Y20:AA20)</f>
        <v>8.9169647099540779</v>
      </c>
      <c r="AC20" s="7">
        <f t="shared" ref="AC20:AC26" si="9">STDEV(Y20:AA20)</f>
        <v>0.5562882074704707</v>
      </c>
      <c r="AD20" s="36">
        <f>_xlfn.T.TEST(Y20:AA20, Y19:AA19, 1, 2)</f>
        <v>2.8004126969848184E-5</v>
      </c>
      <c r="AE20" t="s">
        <v>31</v>
      </c>
      <c r="AF20" t="s">
        <v>33</v>
      </c>
    </row>
    <row r="21" spans="2:32" ht="19" x14ac:dyDescent="0.25">
      <c r="B21" s="47" t="s">
        <v>35</v>
      </c>
      <c r="C21" s="47" t="s">
        <v>37</v>
      </c>
      <c r="W21" s="51" t="s">
        <v>4</v>
      </c>
      <c r="X21" s="24" t="s">
        <v>5</v>
      </c>
      <c r="Y21" s="33">
        <f t="shared" si="5"/>
        <v>72.522522522522522</v>
      </c>
      <c r="Z21" s="31">
        <f t="shared" si="6"/>
        <v>70.822942643391514</v>
      </c>
      <c r="AA21" s="31">
        <f t="shared" si="7"/>
        <v>61.363636363636367</v>
      </c>
      <c r="AB21" s="7">
        <f t="shared" si="8"/>
        <v>68.236367176516808</v>
      </c>
      <c r="AC21" s="7">
        <f t="shared" si="9"/>
        <v>6.0123177362082139</v>
      </c>
      <c r="AD21" s="36">
        <f>_xlfn.T.TEST(Y21:AA21, Y19:AA19, 1, 2)</f>
        <v>0.11164688396525158</v>
      </c>
      <c r="AE21" s="46" t="s">
        <v>32</v>
      </c>
    </row>
    <row r="22" spans="2:32" x14ac:dyDescent="0.2">
      <c r="W22" s="51" t="s">
        <v>6</v>
      </c>
      <c r="X22" s="24" t="s">
        <v>7</v>
      </c>
      <c r="Y22" s="33">
        <f t="shared" si="5"/>
        <v>86.516853932584269</v>
      </c>
      <c r="Z22" s="31">
        <f t="shared" si="6"/>
        <v>80.337078651685388</v>
      </c>
      <c r="AA22" s="31">
        <f t="shared" si="7"/>
        <v>82.564102564102555</v>
      </c>
      <c r="AB22" s="7">
        <f t="shared" si="8"/>
        <v>83.139345049457404</v>
      </c>
      <c r="AC22" s="7">
        <f t="shared" si="9"/>
        <v>3.1297897003345332</v>
      </c>
      <c r="AD22" s="36">
        <f>_xlfn.T.TEST(Y22:AA22, Y19:AA19, 1,2)</f>
        <v>6.8694151811380277E-2</v>
      </c>
      <c r="AE22" s="46" t="s">
        <v>32</v>
      </c>
    </row>
    <row r="23" spans="2:32" x14ac:dyDescent="0.2">
      <c r="W23" s="51" t="s">
        <v>8</v>
      </c>
      <c r="X23" s="24" t="s">
        <v>9</v>
      </c>
      <c r="Y23" s="33">
        <f t="shared" si="5"/>
        <v>0</v>
      </c>
      <c r="Z23" s="31">
        <f t="shared" si="6"/>
        <v>0</v>
      </c>
      <c r="AA23" s="31">
        <f t="shared" si="7"/>
        <v>0</v>
      </c>
      <c r="AB23" s="7">
        <f t="shared" si="8"/>
        <v>0</v>
      </c>
      <c r="AC23" s="7">
        <f t="shared" si="9"/>
        <v>0</v>
      </c>
      <c r="AD23" s="36">
        <f>_xlfn.T.TEST(Y23:AA23, Y19:AA19, 1, 2)</f>
        <v>1.6765838462414394E-5</v>
      </c>
      <c r="AE23" t="s">
        <v>31</v>
      </c>
      <c r="AF23" t="s">
        <v>33</v>
      </c>
    </row>
    <row r="24" spans="2:32" x14ac:dyDescent="0.2">
      <c r="W24" s="51" t="s">
        <v>10</v>
      </c>
      <c r="X24" s="24" t="s">
        <v>11</v>
      </c>
      <c r="Y24" s="33">
        <f t="shared" si="5"/>
        <v>0</v>
      </c>
      <c r="Z24" s="31">
        <f t="shared" si="6"/>
        <v>0</v>
      </c>
      <c r="AA24" s="31">
        <f t="shared" si="7"/>
        <v>0</v>
      </c>
      <c r="AB24" s="7">
        <f t="shared" si="8"/>
        <v>0</v>
      </c>
      <c r="AC24" s="7">
        <f t="shared" si="9"/>
        <v>0</v>
      </c>
      <c r="AD24" s="36">
        <f>_xlfn.T.TEST(Y24:AA24, Y19:AA19, 1, 2)</f>
        <v>1.6765838462414394E-5</v>
      </c>
      <c r="AE24" t="s">
        <v>31</v>
      </c>
      <c r="AF24" t="s">
        <v>33</v>
      </c>
    </row>
    <row r="25" spans="2:32" x14ac:dyDescent="0.2">
      <c r="W25" s="51" t="s">
        <v>12</v>
      </c>
      <c r="X25" s="24" t="s">
        <v>13</v>
      </c>
      <c r="Y25" s="33">
        <f t="shared" si="5"/>
        <v>2.1857923497267762</v>
      </c>
      <c r="Z25" s="31">
        <f t="shared" si="6"/>
        <v>3.4722222222222223</v>
      </c>
      <c r="AA25" s="31">
        <f t="shared" si="7"/>
        <v>1.8867924528301887</v>
      </c>
      <c r="AB25" s="7">
        <f t="shared" si="8"/>
        <v>2.5149356749263956</v>
      </c>
      <c r="AC25" s="7">
        <f t="shared" si="9"/>
        <v>0.84240630625085966</v>
      </c>
      <c r="AD25" s="36">
        <f>_xlfn.T.TEST(Y25:AA25, Y19:AA19, 1, 2)</f>
        <v>1.9844243738703271E-5</v>
      </c>
      <c r="AE25" t="s">
        <v>31</v>
      </c>
      <c r="AF25" t="s">
        <v>33</v>
      </c>
    </row>
    <row r="26" spans="2:32" x14ac:dyDescent="0.2">
      <c r="W26" s="51" t="s">
        <v>14</v>
      </c>
      <c r="X26" s="24" t="s">
        <v>15</v>
      </c>
      <c r="Y26" s="33">
        <f t="shared" si="5"/>
        <v>0</v>
      </c>
      <c r="Z26" s="31">
        <f t="shared" si="6"/>
        <v>0</v>
      </c>
      <c r="AA26" s="31">
        <f t="shared" si="7"/>
        <v>0</v>
      </c>
      <c r="AB26" s="7">
        <f t="shared" si="8"/>
        <v>0</v>
      </c>
      <c r="AC26" s="7">
        <f t="shared" si="9"/>
        <v>0</v>
      </c>
      <c r="AD26" s="36">
        <f>_xlfn.T.TEST(Y26:AA26, Y19:AA19, 1,2)</f>
        <v>1.6765838462414394E-5</v>
      </c>
      <c r="AE26" t="s">
        <v>31</v>
      </c>
      <c r="AF26" t="s">
        <v>33</v>
      </c>
    </row>
  </sheetData>
  <mergeCells count="8">
    <mergeCell ref="B5:C6"/>
    <mergeCell ref="W17:X18"/>
    <mergeCell ref="W5:X6"/>
    <mergeCell ref="Y17:AC17"/>
    <mergeCell ref="D5:I5"/>
    <mergeCell ref="J5:O5"/>
    <mergeCell ref="P5:U5"/>
    <mergeCell ref="Y5:AC5"/>
  </mergeCells>
  <phoneticPr fontId="1"/>
  <pageMargins left="0.25" right="0.25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Fajar</cp:lastModifiedBy>
  <cp:lastPrinted>2020-10-23T12:15:58Z</cp:lastPrinted>
  <dcterms:created xsi:type="dcterms:W3CDTF">2020-10-23T03:08:52Z</dcterms:created>
  <dcterms:modified xsi:type="dcterms:W3CDTF">2020-11-18T09:20:20Z</dcterms:modified>
</cp:coreProperties>
</file>