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David's Dropbox\Lab\manuiMannuuscrripted\Source Data\"/>
    </mc:Choice>
  </mc:AlternateContent>
  <bookViews>
    <workbookView xWindow="0" yWindow="0" windowWidth="11652" windowHeight="6396"/>
  </bookViews>
  <sheets>
    <sheet name="2A" sheetId="2" r:id="rId1"/>
    <sheet name="2F" sheetId="3" r:id="rId2"/>
    <sheet name="2J" sheetId="4" r:id="rId3"/>
    <sheet name="2K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C23" i="2" s="1"/>
  <c r="B22" i="2"/>
  <c r="C22" i="2" s="1"/>
  <c r="B21" i="2"/>
  <c r="H22" i="5"/>
  <c r="H21" i="5"/>
  <c r="H20" i="5"/>
  <c r="G22" i="5"/>
  <c r="G21" i="5"/>
  <c r="G20" i="5"/>
  <c r="F22" i="5"/>
  <c r="F21" i="5"/>
  <c r="F20" i="5"/>
  <c r="E22" i="5"/>
  <c r="E21" i="5"/>
  <c r="E20" i="5"/>
  <c r="D22" i="5"/>
  <c r="D21" i="5"/>
  <c r="D20" i="5"/>
  <c r="C22" i="5"/>
  <c r="C21" i="5"/>
  <c r="C20" i="5"/>
  <c r="B22" i="5"/>
  <c r="B21" i="5"/>
  <c r="B20" i="5"/>
  <c r="C6" i="5"/>
  <c r="D6" i="5"/>
  <c r="E6" i="5"/>
  <c r="F6" i="5"/>
  <c r="G6" i="5"/>
  <c r="H6" i="5"/>
  <c r="B6" i="5"/>
  <c r="D23" i="2"/>
  <c r="D21" i="2"/>
  <c r="C21" i="2"/>
  <c r="D7" i="2"/>
  <c r="B7" i="2"/>
  <c r="C7" i="2"/>
  <c r="D22" i="2" l="1"/>
  <c r="C3" i="4"/>
  <c r="D3" i="4"/>
  <c r="C4" i="4"/>
  <c r="D4" i="4"/>
  <c r="C5" i="4"/>
  <c r="D5" i="4"/>
  <c r="C19" i="4"/>
  <c r="C6" i="4" s="1"/>
  <c r="C13" i="4"/>
  <c r="D19" i="4"/>
  <c r="D13" i="4"/>
  <c r="D6" i="4" s="1"/>
  <c r="B3" i="4"/>
  <c r="B4" i="4"/>
  <c r="B5" i="4"/>
  <c r="B19" i="4"/>
  <c r="B6" i="4" s="1"/>
  <c r="B13" i="4"/>
  <c r="C17" i="5"/>
  <c r="C5" i="5" s="1"/>
  <c r="C12" i="5"/>
  <c r="D17" i="5"/>
  <c r="D5" i="5" s="1"/>
  <c r="D12" i="5"/>
  <c r="E17" i="5"/>
  <c r="E5" i="5" s="1"/>
  <c r="E12" i="5"/>
  <c r="F17" i="5"/>
  <c r="F5" i="5" s="1"/>
  <c r="F12" i="5"/>
  <c r="G17" i="5"/>
  <c r="G5" i="5" s="1"/>
  <c r="G12" i="5"/>
  <c r="H17" i="5"/>
  <c r="H5" i="5" s="1"/>
  <c r="H12" i="5"/>
  <c r="B17" i="5"/>
  <c r="B5" i="5" s="1"/>
  <c r="B12" i="5"/>
  <c r="B13" i="2"/>
  <c r="C13" i="2"/>
  <c r="D13" i="2"/>
  <c r="B5" i="2"/>
  <c r="B3" i="2"/>
  <c r="B4" i="2"/>
  <c r="I17" i="5"/>
  <c r="I12" i="5"/>
  <c r="C6" i="2"/>
  <c r="D6" i="2"/>
  <c r="B6" i="2"/>
  <c r="B9" i="4"/>
  <c r="D9" i="4"/>
  <c r="C3" i="2"/>
  <c r="D3" i="2"/>
  <c r="C4" i="2"/>
  <c r="D4" i="2"/>
  <c r="C5" i="2"/>
  <c r="D5" i="2"/>
  <c r="C7" i="4" l="1"/>
  <c r="D7" i="4"/>
  <c r="B7" i="4"/>
  <c r="B23" i="4" s="1"/>
  <c r="D23" i="4" l="1"/>
  <c r="C23" i="4"/>
  <c r="B24" i="4"/>
  <c r="B22" i="4"/>
  <c r="D24" i="4" l="1"/>
  <c r="C24" i="4"/>
  <c r="D22" i="4"/>
  <c r="C22" i="4"/>
</calcChain>
</file>

<file path=xl/sharedStrings.xml><?xml version="1.0" encoding="utf-8"?>
<sst xmlns="http://schemas.openxmlformats.org/spreadsheetml/2006/main" count="162" uniqueCount="64">
  <si>
    <t>EdU+ L1</t>
  </si>
  <si>
    <t>EdU+ L2</t>
  </si>
  <si>
    <t>EdU+ L3</t>
  </si>
  <si>
    <t>EdU+ EC</t>
  </si>
  <si>
    <t>p-value:</t>
  </si>
  <si>
    <t>Layer 1</t>
  </si>
  <si>
    <t>Layer 2</t>
  </si>
  <si>
    <t>Layer 3</t>
  </si>
  <si>
    <t>EC</t>
  </si>
  <si>
    <t>UAS-Hop</t>
  </si>
  <si>
    <t>stat</t>
  </si>
  <si>
    <t>Con</t>
  </si>
  <si>
    <t>Control</t>
  </si>
  <si>
    <t>SEM Hop</t>
  </si>
  <si>
    <t>SEM Control</t>
  </si>
  <si>
    <t>c587&gt;Hop</t>
  </si>
  <si>
    <t>FC</t>
  </si>
  <si>
    <t>C587&gt;CycE</t>
  </si>
  <si>
    <t>C587&gt;Hop</t>
  </si>
  <si>
    <t>total EdU</t>
  </si>
  <si>
    <t>&lt; .00001</t>
  </si>
  <si>
    <t>wts stat</t>
  </si>
  <si>
    <t>kibra stat</t>
  </si>
  <si>
    <t>wts</t>
  </si>
  <si>
    <t>kibra</t>
  </si>
  <si>
    <t>kibra UAS-CycE stat</t>
  </si>
  <si>
    <t>UAS-CycE stat</t>
  </si>
  <si>
    <t>UAS-CycE</t>
  </si>
  <si>
    <t>Average EdU</t>
  </si>
  <si>
    <t>Avg EdU FSCs</t>
  </si>
  <si>
    <t>&lt;0.0001</t>
  </si>
  <si>
    <t>Total EdU</t>
  </si>
  <si>
    <t>n L3 FSCs</t>
  </si>
  <si>
    <t>n ECs</t>
  </si>
  <si>
    <t>n L2 FSCs</t>
  </si>
  <si>
    <t>n L1 FSCs</t>
  </si>
  <si>
    <t>SEM:</t>
  </si>
  <si>
    <t>(EdU ratio</t>
  </si>
  <si>
    <t>vs. con)</t>
  </si>
  <si>
    <t>SEM</t>
  </si>
  <si>
    <t>n L3 FSC</t>
  </si>
  <si>
    <t>n EC</t>
  </si>
  <si>
    <t>n L2 FSC</t>
  </si>
  <si>
    <t>n L1 FSC</t>
  </si>
  <si>
    <t>EdU %s</t>
  </si>
  <si>
    <t>n Layer 3</t>
  </si>
  <si>
    <t>n Layer 2</t>
  </si>
  <si>
    <t>n Layer 1</t>
  </si>
  <si>
    <t>EdU+ Layer 3</t>
  </si>
  <si>
    <t>EdU+ Layer 2</t>
  </si>
  <si>
    <t>EdU+ Layer 1</t>
  </si>
  <si>
    <t>p-value</t>
  </si>
  <si>
    <t>EdU index vs. avg</t>
  </si>
  <si>
    <t>Expected vs.</t>
  </si>
  <si>
    <t>observed</t>
  </si>
  <si>
    <t>Total FSCs</t>
  </si>
  <si>
    <t>--</t>
  </si>
  <si>
    <t>p-value, each layer vs. control</t>
  </si>
  <si>
    <t>p-value of EdU Expected vs. Observed</t>
  </si>
  <si>
    <t>Avg FSC EdU</t>
  </si>
  <si>
    <t>p-value, comparison of layers</t>
  </si>
  <si>
    <t>L3 vs L2</t>
  </si>
  <si>
    <t>L2 vs L1</t>
  </si>
  <si>
    <t>Normalized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</si>
</sst>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" fontId="0" fillId="0" borderId="0" xfId="1" applyNumberFormat="1" applyFont="1"/>
    <xf numFmtId="164" fontId="0" fillId="0" borderId="0" xfId="1" applyNumberFormat="1" applyFont="1"/>
    <xf numFmtId="10" fontId="0" fillId="0" borderId="0" xfId="1" applyNumberFormat="1" applyFont="1"/>
    <xf numFmtId="0" fontId="3" fillId="0" borderId="0" xfId="0" applyFont="1"/>
    <xf numFmtId="0" fontId="2" fillId="0" borderId="0" xfId="0" applyFont="1"/>
    <xf numFmtId="0" fontId="0" fillId="0" borderId="0" xfId="0" applyFont="1"/>
    <xf numFmtId="0" fontId="0" fillId="0" borderId="1" xfId="0" applyBorder="1"/>
    <xf numFmtId="164" fontId="0" fillId="0" borderId="2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0" fontId="0" fillId="0" borderId="0" xfId="1" applyNumberFormat="1" applyFont="1" applyBorder="1"/>
    <xf numFmtId="10" fontId="0" fillId="0" borderId="7" xfId="1" applyNumberFormat="1" applyFont="1" applyBorder="1"/>
    <xf numFmtId="10" fontId="0" fillId="0" borderId="0" xfId="0" applyNumberFormat="1"/>
    <xf numFmtId="0" fontId="0" fillId="0" borderId="0" xfId="0" quotePrefix="1" applyBorder="1"/>
    <xf numFmtId="0" fontId="0" fillId="0" borderId="7" xfId="0" quotePrefix="1" applyBorder="1"/>
    <xf numFmtId="164" fontId="3" fillId="0" borderId="2" xfId="1" applyNumberFormat="1" applyFont="1" applyBorder="1"/>
    <xf numFmtId="164" fontId="1" fillId="0" borderId="0" xfId="1" applyNumberFormat="1" applyFont="1" applyBorder="1"/>
    <xf numFmtId="164" fontId="3" fillId="0" borderId="0" xfId="1" applyNumberFormat="1" applyFont="1" applyBorder="1"/>
    <xf numFmtId="0" fontId="0" fillId="0" borderId="0" xfId="0" applyFont="1" applyBorder="1"/>
    <xf numFmtId="0" fontId="0" fillId="0" borderId="5" xfId="0" applyFont="1" applyBorder="1"/>
    <xf numFmtId="164" fontId="3" fillId="0" borderId="7" xfId="1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Fill="1" applyBorder="1"/>
    <xf numFmtId="0" fontId="0" fillId="0" borderId="0" xfId="0" applyFill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0" fontId="1" fillId="0" borderId="0" xfId="1" applyNumberFormat="1" applyFont="1" applyBorder="1"/>
    <xf numFmtId="10" fontId="1" fillId="0" borderId="7" xfId="1" applyNumberFormat="1" applyFont="1" applyBorder="1"/>
    <xf numFmtId="0" fontId="0" fillId="0" borderId="5" xfId="0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G28" sqref="G28"/>
    </sheetView>
  </sheetViews>
  <sheetFormatPr defaultRowHeight="14.4" x14ac:dyDescent="0.3"/>
  <cols>
    <col min="1" max="1" width="15.109375" bestFit="1" customWidth="1"/>
    <col min="2" max="2" width="11" bestFit="1" customWidth="1"/>
    <col min="3" max="3" width="11.44140625" customWidth="1"/>
    <col min="4" max="4" width="12.77734375" customWidth="1"/>
    <col min="6" max="6" width="11.44140625" bestFit="1" customWidth="1"/>
  </cols>
  <sheetData>
    <row r="1" spans="1:10" x14ac:dyDescent="0.3">
      <c r="B1" t="s">
        <v>12</v>
      </c>
      <c r="C1" t="s">
        <v>10</v>
      </c>
      <c r="D1" t="s">
        <v>9</v>
      </c>
      <c r="F1" t="s">
        <v>36</v>
      </c>
      <c r="H1" t="s">
        <v>11</v>
      </c>
      <c r="I1" t="s">
        <v>10</v>
      </c>
      <c r="J1" t="s">
        <v>9</v>
      </c>
    </row>
    <row r="2" spans="1:10" x14ac:dyDescent="0.3">
      <c r="A2" t="s">
        <v>8</v>
      </c>
      <c r="B2" s="2">
        <v>0</v>
      </c>
      <c r="C2" s="2">
        <v>0</v>
      </c>
      <c r="D2" s="2">
        <v>0.12351543942992874</v>
      </c>
      <c r="E2" s="2"/>
      <c r="G2" t="s">
        <v>8</v>
      </c>
      <c r="H2" s="2">
        <v>0</v>
      </c>
      <c r="I2" s="2">
        <v>0</v>
      </c>
      <c r="J2" s="2">
        <v>8.8603448653518102E-3</v>
      </c>
    </row>
    <row r="3" spans="1:10" x14ac:dyDescent="0.3">
      <c r="A3" t="s">
        <v>7</v>
      </c>
      <c r="B3" s="2">
        <f t="shared" ref="B3:D5" si="0">B16/B10</f>
        <v>8.1632653061224483E-2</v>
      </c>
      <c r="C3" s="2">
        <f t="shared" si="0"/>
        <v>0</v>
      </c>
      <c r="D3" s="2">
        <f t="shared" si="0"/>
        <v>0.32113821138211385</v>
      </c>
      <c r="E3" s="2"/>
      <c r="G3" t="s">
        <v>7</v>
      </c>
      <c r="H3" s="2">
        <v>3.9688058411410775E-3</v>
      </c>
      <c r="I3" s="2">
        <v>0</v>
      </c>
      <c r="J3" s="2">
        <v>1.2573452371903316E-2</v>
      </c>
    </row>
    <row r="4" spans="1:10" x14ac:dyDescent="0.3">
      <c r="A4" t="s">
        <v>6</v>
      </c>
      <c r="B4" s="2">
        <f t="shared" si="0"/>
        <v>0.20013522650439486</v>
      </c>
      <c r="C4" s="2">
        <f t="shared" si="0"/>
        <v>1.4598540145985401E-2</v>
      </c>
      <c r="D4" s="2">
        <f t="shared" si="0"/>
        <v>0.39845758354755784</v>
      </c>
      <c r="E4" s="2"/>
      <c r="G4" t="s">
        <v>6</v>
      </c>
      <c r="H4" s="2">
        <v>5.8027066959481614E-3</v>
      </c>
      <c r="I4" s="2">
        <v>6.5432223138744182E-3</v>
      </c>
      <c r="J4" s="2">
        <v>1.318384363128315E-2</v>
      </c>
    </row>
    <row r="5" spans="1:10" x14ac:dyDescent="0.3">
      <c r="A5" t="s">
        <v>5</v>
      </c>
      <c r="B5" s="2">
        <f t="shared" si="0"/>
        <v>0.33359968038353977</v>
      </c>
      <c r="C5" s="2">
        <f t="shared" si="0"/>
        <v>6.5217391304347824E-2</v>
      </c>
      <c r="D5" s="2">
        <f t="shared" si="0"/>
        <v>0.49865591397849462</v>
      </c>
      <c r="E5" s="2"/>
      <c r="G5" t="s">
        <v>5</v>
      </c>
      <c r="H5" s="2">
        <v>6.8399895822864451E-3</v>
      </c>
      <c r="I5" s="2">
        <v>1.3469993457218535E-2</v>
      </c>
      <c r="J5" s="2">
        <v>1.3464378202198556E-2</v>
      </c>
    </row>
    <row r="6" spans="1:10" x14ac:dyDescent="0.3">
      <c r="A6" t="s">
        <v>29</v>
      </c>
      <c r="B6" s="2">
        <f>SUM(B16:B18)/SUM(B10:B12)</f>
        <v>0.2507343684431389</v>
      </c>
      <c r="C6" s="2">
        <f t="shared" ref="C6:D6" si="1">SUM(C16:C18)/SUM(C10:C12)</f>
        <v>2.3809523809523808E-2</v>
      </c>
      <c r="D6" s="2">
        <f t="shared" si="1"/>
        <v>0.43872371283538797</v>
      </c>
      <c r="E6" s="2"/>
      <c r="H6" s="2"/>
      <c r="I6" s="2"/>
      <c r="J6" s="2"/>
    </row>
    <row r="7" spans="1:10" x14ac:dyDescent="0.3">
      <c r="A7" t="s">
        <v>63</v>
      </c>
      <c r="B7" s="2">
        <f>(($B$12/$B$13)*B5)+(($B$11/$B$13)*B4)+(($B$10/$B$13)*B3)</f>
        <v>0.2507343684431389</v>
      </c>
      <c r="C7" s="2">
        <f>(($B$12/$B$13)*C5)+(($B$11/$B$13)*C4)+(($B$10/$B$13)*C3)</f>
        <v>3.8781026292634288E-2</v>
      </c>
      <c r="D7" s="2">
        <f>(($B$12/$B$13)*D5)+(($B$11/$B$13)*D4)+(($B$10/$B$13)*D3)</f>
        <v>0.43836065389815099</v>
      </c>
      <c r="E7" s="2"/>
      <c r="H7" s="2"/>
      <c r="I7" s="2"/>
      <c r="J7" s="2"/>
    </row>
    <row r="9" spans="1:10" x14ac:dyDescent="0.3">
      <c r="A9" t="s">
        <v>33</v>
      </c>
      <c r="B9" s="1">
        <v>1612</v>
      </c>
      <c r="C9">
        <v>52</v>
      </c>
      <c r="D9">
        <v>421</v>
      </c>
      <c r="F9" t="s">
        <v>4</v>
      </c>
      <c r="G9" t="s">
        <v>8</v>
      </c>
      <c r="J9" t="s">
        <v>30</v>
      </c>
    </row>
    <row r="10" spans="1:10" x14ac:dyDescent="0.3">
      <c r="A10" t="s">
        <v>32</v>
      </c>
      <c r="B10">
        <v>784</v>
      </c>
      <c r="C10">
        <v>107</v>
      </c>
      <c r="D10">
        <v>246</v>
      </c>
      <c r="F10" t="s">
        <v>37</v>
      </c>
      <c r="G10" t="s">
        <v>7</v>
      </c>
      <c r="I10" t="s">
        <v>30</v>
      </c>
      <c r="J10" t="s">
        <v>30</v>
      </c>
    </row>
    <row r="11" spans="1:10" x14ac:dyDescent="0.3">
      <c r="A11" t="s">
        <v>34</v>
      </c>
      <c r="B11">
        <v>1479</v>
      </c>
      <c r="C11">
        <v>137</v>
      </c>
      <c r="D11">
        <v>389</v>
      </c>
      <c r="F11" t="s">
        <v>38</v>
      </c>
      <c r="G11" t="s">
        <v>6</v>
      </c>
      <c r="I11" t="s">
        <v>30</v>
      </c>
      <c r="J11" t="s">
        <v>30</v>
      </c>
    </row>
    <row r="12" spans="1:10" x14ac:dyDescent="0.3">
      <c r="A12" t="s">
        <v>35</v>
      </c>
      <c r="B12">
        <v>2503</v>
      </c>
      <c r="C12">
        <v>92</v>
      </c>
      <c r="D12">
        <v>744</v>
      </c>
      <c r="G12" t="s">
        <v>5</v>
      </c>
      <c r="I12" t="s">
        <v>30</v>
      </c>
      <c r="J12" t="s">
        <v>30</v>
      </c>
    </row>
    <row r="13" spans="1:10" x14ac:dyDescent="0.3">
      <c r="A13" t="s">
        <v>55</v>
      </c>
      <c r="B13">
        <f>SUM(B10:B12)</f>
        <v>4766</v>
      </c>
      <c r="C13">
        <f>SUM(C10:C12)</f>
        <v>336</v>
      </c>
      <c r="D13">
        <f>SUM(D10:D12)</f>
        <v>1379</v>
      </c>
    </row>
    <row r="15" spans="1:10" x14ac:dyDescent="0.3">
      <c r="A15" t="s">
        <v>3</v>
      </c>
      <c r="B15">
        <v>0</v>
      </c>
      <c r="C15">
        <v>0</v>
      </c>
      <c r="D15">
        <v>52</v>
      </c>
    </row>
    <row r="16" spans="1:10" x14ac:dyDescent="0.3">
      <c r="A16" t="s">
        <v>2</v>
      </c>
      <c r="B16">
        <v>64</v>
      </c>
      <c r="C16">
        <v>0</v>
      </c>
      <c r="D16">
        <v>79</v>
      </c>
    </row>
    <row r="17" spans="1:10" x14ac:dyDescent="0.3">
      <c r="A17" t="s">
        <v>1</v>
      </c>
      <c r="B17">
        <v>296</v>
      </c>
      <c r="C17">
        <v>2</v>
      </c>
      <c r="D17">
        <v>155</v>
      </c>
    </row>
    <row r="18" spans="1:10" x14ac:dyDescent="0.3">
      <c r="A18" t="s">
        <v>0</v>
      </c>
      <c r="B18">
        <v>835</v>
      </c>
      <c r="C18">
        <v>6</v>
      </c>
      <c r="D18">
        <v>371</v>
      </c>
    </row>
    <row r="20" spans="1:10" x14ac:dyDescent="0.3">
      <c r="A20" s="7" t="s">
        <v>52</v>
      </c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3">
      <c r="A21" s="12" t="s">
        <v>7</v>
      </c>
      <c r="B21" s="17">
        <f>B3/$B$7</f>
        <v>0.32557424643497562</v>
      </c>
      <c r="C21" s="32">
        <f>B21*$C$7</f>
        <v>1.2626103411199385E-2</v>
      </c>
      <c r="D21" s="17">
        <f>B21*$D$7</f>
        <v>0.14271893955963366</v>
      </c>
      <c r="E21" s="12"/>
      <c r="F21" s="12" t="s">
        <v>51</v>
      </c>
      <c r="G21" s="12" t="s">
        <v>7</v>
      </c>
      <c r="H21" s="20" t="s">
        <v>56</v>
      </c>
      <c r="I21" s="12">
        <v>0.2364</v>
      </c>
      <c r="J21" s="36" t="s">
        <v>30</v>
      </c>
    </row>
    <row r="22" spans="1:10" x14ac:dyDescent="0.3">
      <c r="A22" s="12" t="s">
        <v>6</v>
      </c>
      <c r="B22" s="17">
        <f>B4/$B$7</f>
        <v>0.79819622553970371</v>
      </c>
      <c r="C22" s="32">
        <f>B22*$C$7</f>
        <v>3.0954868809336698E-2</v>
      </c>
      <c r="D22" s="17">
        <f>B22*$D$7</f>
        <v>0.34989781936662051</v>
      </c>
      <c r="E22" s="12"/>
      <c r="F22" s="12" t="s">
        <v>53</v>
      </c>
      <c r="G22" s="12" t="s">
        <v>6</v>
      </c>
      <c r="H22" s="20" t="s">
        <v>56</v>
      </c>
      <c r="I22" s="12">
        <v>0.3251</v>
      </c>
      <c r="J22" s="13">
        <v>8.1100000000000005E-2</v>
      </c>
    </row>
    <row r="23" spans="1:10" x14ac:dyDescent="0.3">
      <c r="A23" s="15" t="s">
        <v>5</v>
      </c>
      <c r="B23" s="18">
        <f>B5/$B$7</f>
        <v>1.3304904407597913</v>
      </c>
      <c r="C23" s="33">
        <f>B23*$C$7</f>
        <v>5.1597784765204047E-2</v>
      </c>
      <c r="D23" s="18">
        <f>B23*$D$7</f>
        <v>0.58323465961670118</v>
      </c>
      <c r="E23" s="15"/>
      <c r="F23" s="15" t="s">
        <v>54</v>
      </c>
      <c r="G23" s="15" t="s">
        <v>5</v>
      </c>
      <c r="H23" s="21" t="s">
        <v>56</v>
      </c>
      <c r="I23" s="15">
        <v>0.62780000000000002</v>
      </c>
      <c r="J23" s="16">
        <v>2.0000000000000001E-4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4" sqref="D14"/>
    </sheetView>
  </sheetViews>
  <sheetFormatPr defaultRowHeight="14.4" x14ac:dyDescent="0.3"/>
  <sheetData>
    <row r="1" spans="1:6" x14ac:dyDescent="0.3">
      <c r="B1" t="s">
        <v>8</v>
      </c>
      <c r="C1" t="s">
        <v>7</v>
      </c>
      <c r="D1" t="s">
        <v>6</v>
      </c>
      <c r="E1" t="s">
        <v>5</v>
      </c>
      <c r="F1" t="s">
        <v>16</v>
      </c>
    </row>
    <row r="2" spans="1:6" x14ac:dyDescent="0.3">
      <c r="A2" t="s">
        <v>12</v>
      </c>
      <c r="B2">
        <v>0.12781073421973158</v>
      </c>
      <c r="C2">
        <v>0.30313962237103997</v>
      </c>
      <c r="D2">
        <v>0.49172473766444186</v>
      </c>
      <c r="E2">
        <v>0.67836399985292051</v>
      </c>
      <c r="F2">
        <v>1</v>
      </c>
    </row>
    <row r="3" spans="1:6" x14ac:dyDescent="0.3">
      <c r="A3" t="s">
        <v>15</v>
      </c>
      <c r="B3">
        <v>0.7098308606072935</v>
      </c>
      <c r="C3">
        <v>1.0506543605577332</v>
      </c>
      <c r="D3">
        <v>1.0856726630917406</v>
      </c>
      <c r="E3">
        <v>1.0890077487319392</v>
      </c>
      <c r="F3">
        <v>1</v>
      </c>
    </row>
    <row r="5" spans="1:6" x14ac:dyDescent="0.3">
      <c r="A5" t="s">
        <v>14</v>
      </c>
      <c r="B5">
        <v>1.4258394114822673E-2</v>
      </c>
      <c r="C5">
        <v>3.0577338230766082E-2</v>
      </c>
      <c r="D5">
        <v>4.5637336942516579E-2</v>
      </c>
      <c r="E5">
        <v>5.549613664084245E-2</v>
      </c>
    </row>
    <row r="6" spans="1:6" x14ac:dyDescent="0.3">
      <c r="A6" t="s">
        <v>13</v>
      </c>
      <c r="B6">
        <v>4.5234015735279028E-2</v>
      </c>
      <c r="C6">
        <v>6.2254775818506414E-2</v>
      </c>
      <c r="D6">
        <v>7.338284775175008E-2</v>
      </c>
      <c r="E6">
        <v>7.4056505740012324E-2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B13" workbookViewId="0">
      <selection activeCell="H16" sqref="H16"/>
    </sheetView>
  </sheetViews>
  <sheetFormatPr defaultRowHeight="14.4" x14ac:dyDescent="0.3"/>
  <cols>
    <col min="1" max="1" width="11.21875" bestFit="1" customWidth="1"/>
    <col min="2" max="2" width="12" bestFit="1" customWidth="1"/>
    <col min="3" max="4" width="21.33203125" bestFit="1" customWidth="1"/>
    <col min="6" max="6" width="11.109375" bestFit="1" customWidth="1"/>
  </cols>
  <sheetData>
    <row r="1" spans="1:10" x14ac:dyDescent="0.3">
      <c r="B1" t="s">
        <v>12</v>
      </c>
      <c r="C1" t="s">
        <v>18</v>
      </c>
      <c r="D1" t="s">
        <v>17</v>
      </c>
      <c r="F1" t="s">
        <v>39</v>
      </c>
      <c r="H1" t="s">
        <v>12</v>
      </c>
      <c r="I1" t="s">
        <v>9</v>
      </c>
      <c r="J1" t="s">
        <v>27</v>
      </c>
    </row>
    <row r="2" spans="1:10" x14ac:dyDescent="0.3">
      <c r="A2" t="s">
        <v>8</v>
      </c>
      <c r="B2" s="2">
        <v>0</v>
      </c>
      <c r="C2" s="2">
        <v>0.10357142857142858</v>
      </c>
      <c r="D2" s="2">
        <v>0</v>
      </c>
      <c r="E2" s="2"/>
      <c r="G2" t="s">
        <v>8</v>
      </c>
      <c r="H2" s="3">
        <v>0</v>
      </c>
      <c r="I2" s="3">
        <v>1.2996213977966117E-2</v>
      </c>
      <c r="J2" s="3">
        <v>0</v>
      </c>
    </row>
    <row r="3" spans="1:10" x14ac:dyDescent="0.3">
      <c r="A3" t="s">
        <v>7</v>
      </c>
      <c r="B3" s="2">
        <f t="shared" ref="B3:D6" si="0">B16/B10</f>
        <v>0.12676056338028169</v>
      </c>
      <c r="C3" s="2">
        <f t="shared" si="0"/>
        <v>0.41121495327102803</v>
      </c>
      <c r="D3" s="2">
        <f t="shared" si="0"/>
        <v>0.36134453781512604</v>
      </c>
      <c r="E3" s="2"/>
      <c r="G3" t="s">
        <v>7</v>
      </c>
      <c r="H3" s="3">
        <v>1.3223818985052677E-2</v>
      </c>
      <c r="I3" s="3">
        <v>2.5288214707092301E-2</v>
      </c>
      <c r="J3" s="3">
        <v>1.9964331873647517E-2</v>
      </c>
    </row>
    <row r="4" spans="1:10" x14ac:dyDescent="0.3">
      <c r="A4" t="s">
        <v>6</v>
      </c>
      <c r="B4" s="2">
        <f t="shared" si="0"/>
        <v>0.28205128205128205</v>
      </c>
      <c r="C4" s="2">
        <f t="shared" si="0"/>
        <v>0.37373737373737376</v>
      </c>
      <c r="D4" s="2">
        <f t="shared" si="0"/>
        <v>0.5243243243243243</v>
      </c>
      <c r="E4" s="2"/>
      <c r="G4" t="s">
        <v>6</v>
      </c>
      <c r="H4" s="3">
        <v>1.7885821665721537E-2</v>
      </c>
      <c r="I4" s="3">
        <v>2.4921788426148832E-2</v>
      </c>
      <c r="J4" s="3">
        <v>2.0754687226646727E-2</v>
      </c>
    </row>
    <row r="5" spans="1:10" x14ac:dyDescent="0.3">
      <c r="A5" t="s">
        <v>5</v>
      </c>
      <c r="B5" s="2">
        <f t="shared" si="0"/>
        <v>0.39317773788150806</v>
      </c>
      <c r="C5" s="2">
        <f t="shared" si="0"/>
        <v>0.38242280285035629</v>
      </c>
      <c r="D5" s="2">
        <f t="shared" si="0"/>
        <v>0.61454545454545451</v>
      </c>
      <c r="E5" s="2"/>
      <c r="G5" t="s">
        <v>5</v>
      </c>
      <c r="H5" s="3">
        <v>1.9414372467812056E-2</v>
      </c>
      <c r="I5" s="3">
        <v>2.5149884060601861E-2</v>
      </c>
      <c r="J5" s="3">
        <v>2.0226666287101472E-2</v>
      </c>
    </row>
    <row r="6" spans="1:10" x14ac:dyDescent="0.3">
      <c r="A6" t="s">
        <v>59</v>
      </c>
      <c r="B6" s="2">
        <f t="shared" si="0"/>
        <v>0.30776092774308655</v>
      </c>
      <c r="C6" s="2">
        <f t="shared" si="0"/>
        <v>0.38626609442060084</v>
      </c>
      <c r="D6" s="2">
        <f t="shared" si="0"/>
        <v>0.53367875647668395</v>
      </c>
      <c r="E6" s="2"/>
      <c r="H6" s="3"/>
      <c r="I6" s="3"/>
      <c r="J6" s="3"/>
    </row>
    <row r="7" spans="1:10" x14ac:dyDescent="0.3">
      <c r="A7" t="s">
        <v>63</v>
      </c>
      <c r="B7" s="2">
        <f>(($B$12/$B$13)*B5)+(($B$11/$B$13)*B4)+(($B$10/$B$13)*B3)</f>
        <v>0.3077609277430865</v>
      </c>
      <c r="C7" s="2">
        <f>(($B$12/$B$13)*C5)+(($B$11/$B$13)*C4)+(($B$10/$B$13)*C3)</f>
        <v>0.38517404497430474</v>
      </c>
      <c r="D7" s="2">
        <f>(($B$12/$B$13)*D5)+(($B$11/$B$13)*D4)+(($B$10/$B$13)*D3)</f>
        <v>0.53818558659614435</v>
      </c>
      <c r="E7" s="2"/>
      <c r="H7" s="3"/>
      <c r="I7" s="3"/>
      <c r="J7" s="3"/>
    </row>
    <row r="9" spans="1:10" x14ac:dyDescent="0.3">
      <c r="A9" t="s">
        <v>41</v>
      </c>
      <c r="B9">
        <f>67*28</f>
        <v>1876</v>
      </c>
      <c r="C9">
        <v>1400</v>
      </c>
      <c r="D9">
        <f>26*28</f>
        <v>728</v>
      </c>
    </row>
    <row r="10" spans="1:10" x14ac:dyDescent="0.3">
      <c r="A10" t="s">
        <v>40</v>
      </c>
      <c r="B10">
        <v>213</v>
      </c>
      <c r="C10">
        <v>214</v>
      </c>
      <c r="D10">
        <v>119</v>
      </c>
    </row>
    <row r="11" spans="1:10" x14ac:dyDescent="0.3">
      <c r="A11" t="s">
        <v>42</v>
      </c>
      <c r="B11">
        <v>351</v>
      </c>
      <c r="C11">
        <v>297</v>
      </c>
      <c r="D11">
        <v>185</v>
      </c>
    </row>
    <row r="12" spans="1:10" x14ac:dyDescent="0.3">
      <c r="A12" t="s">
        <v>43</v>
      </c>
      <c r="B12">
        <v>557</v>
      </c>
      <c r="C12">
        <v>421</v>
      </c>
      <c r="D12">
        <v>275</v>
      </c>
    </row>
    <row r="13" spans="1:10" x14ac:dyDescent="0.3">
      <c r="A13" t="s">
        <v>55</v>
      </c>
      <c r="B13">
        <f>SUM(B10:B12)</f>
        <v>1121</v>
      </c>
      <c r="C13">
        <f>SUM(C10:C12)</f>
        <v>932</v>
      </c>
      <c r="D13">
        <f>SUM(D10:D12)</f>
        <v>579</v>
      </c>
    </row>
    <row r="14" spans="1:10" x14ac:dyDescent="0.3">
      <c r="H14" s="19"/>
      <c r="I14" s="19"/>
      <c r="J14" s="19"/>
    </row>
    <row r="15" spans="1:10" x14ac:dyDescent="0.3">
      <c r="A15" t="s">
        <v>3</v>
      </c>
      <c r="B15">
        <v>0</v>
      </c>
      <c r="C15">
        <v>145</v>
      </c>
      <c r="D15">
        <v>0</v>
      </c>
    </row>
    <row r="16" spans="1:10" x14ac:dyDescent="0.3">
      <c r="A16" t="s">
        <v>2</v>
      </c>
      <c r="B16">
        <v>27</v>
      </c>
      <c r="C16">
        <v>88</v>
      </c>
      <c r="D16">
        <v>43</v>
      </c>
    </row>
    <row r="17" spans="1:10" x14ac:dyDescent="0.3">
      <c r="A17" t="s">
        <v>1</v>
      </c>
      <c r="B17">
        <v>99</v>
      </c>
      <c r="C17">
        <v>111</v>
      </c>
      <c r="D17">
        <v>97</v>
      </c>
    </row>
    <row r="18" spans="1:10" x14ac:dyDescent="0.3">
      <c r="A18" t="s">
        <v>0</v>
      </c>
      <c r="B18">
        <v>219</v>
      </c>
      <c r="C18">
        <v>161</v>
      </c>
      <c r="D18">
        <v>169</v>
      </c>
    </row>
    <row r="19" spans="1:10" x14ac:dyDescent="0.3">
      <c r="A19" t="s">
        <v>31</v>
      </c>
      <c r="B19">
        <f>SUM(B16:B18)</f>
        <v>345</v>
      </c>
      <c r="C19">
        <f>SUM(C16:C18)</f>
        <v>360</v>
      </c>
      <c r="D19">
        <f>SUM(D16:D18)</f>
        <v>309</v>
      </c>
    </row>
    <row r="21" spans="1:10" x14ac:dyDescent="0.3">
      <c r="A21" s="7" t="s">
        <v>52</v>
      </c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3">
      <c r="A22" s="12" t="s">
        <v>7</v>
      </c>
      <c r="B22" s="17">
        <f>B3/$B$7</f>
        <v>0.41187997550520516</v>
      </c>
      <c r="C22" s="17">
        <f>B22*$C$7</f>
        <v>0.15864547620925742</v>
      </c>
      <c r="D22" s="17">
        <f>B22*$D$7</f>
        <v>0.2216678662244744</v>
      </c>
      <c r="E22" s="12"/>
      <c r="F22" s="12" t="s">
        <v>51</v>
      </c>
      <c r="G22" s="12" t="s">
        <v>7</v>
      </c>
      <c r="H22" s="20" t="s">
        <v>56</v>
      </c>
      <c r="I22" s="31" t="s">
        <v>30</v>
      </c>
      <c r="J22" s="13">
        <v>1.2999999999999999E-3</v>
      </c>
    </row>
    <row r="23" spans="1:10" x14ac:dyDescent="0.3">
      <c r="A23" s="12" t="s">
        <v>6</v>
      </c>
      <c r="B23" s="17">
        <f>B4/$B$7</f>
        <v>0.91646228167967303</v>
      </c>
      <c r="C23" s="17">
        <f>B23*$C$7</f>
        <v>0.35299748410094034</v>
      </c>
      <c r="D23" s="17">
        <f>B23*$D$7</f>
        <v>0.4932267906590157</v>
      </c>
      <c r="E23" s="12"/>
      <c r="F23" s="12" t="s">
        <v>53</v>
      </c>
      <c r="G23" s="12" t="s">
        <v>6</v>
      </c>
      <c r="H23" s="20" t="s">
        <v>56</v>
      </c>
      <c r="I23" s="12">
        <v>0.51270000000000004</v>
      </c>
      <c r="J23" s="13">
        <v>0.46610000000000001</v>
      </c>
    </row>
    <row r="24" spans="1:10" x14ac:dyDescent="0.3">
      <c r="A24" s="15" t="s">
        <v>5</v>
      </c>
      <c r="B24" s="18">
        <f>B5/$B$7</f>
        <v>1.2775427367106393</v>
      </c>
      <c r="C24" s="18">
        <f>B24*$C$7</f>
        <v>0.49207630352638015</v>
      </c>
      <c r="D24" s="18">
        <f>B24*$D$7</f>
        <v>0.68755508715825908</v>
      </c>
      <c r="E24" s="15"/>
      <c r="F24" s="15" t="s">
        <v>54</v>
      </c>
      <c r="G24" s="15" t="s">
        <v>5</v>
      </c>
      <c r="H24" s="21" t="s">
        <v>56</v>
      </c>
      <c r="I24" s="15">
        <v>2.0000000000000001E-4</v>
      </c>
      <c r="J24" s="16">
        <v>3.5900000000000001E-2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H1" workbookViewId="0">
      <selection activeCell="B6" sqref="B6"/>
    </sheetView>
  </sheetViews>
  <sheetFormatPr defaultRowHeight="14.4" x14ac:dyDescent="0.3"/>
  <cols>
    <col min="1" max="1" width="11.33203125" bestFit="1" customWidth="1"/>
    <col min="2" max="2" width="15" customWidth="1"/>
    <col min="3" max="3" width="13.109375" customWidth="1"/>
    <col min="4" max="4" width="10" customWidth="1"/>
    <col min="5" max="5" width="12.44140625" bestFit="1" customWidth="1"/>
    <col min="6" max="7" width="10" customWidth="1"/>
    <col min="8" max="8" width="17" bestFit="1" customWidth="1"/>
    <col min="9" max="9" width="8.88671875" style="4"/>
    <col min="15" max="15" width="12.44140625" bestFit="1" customWidth="1"/>
  </cols>
  <sheetData>
    <row r="1" spans="1:18" x14ac:dyDescent="0.3">
      <c r="A1" t="s">
        <v>44</v>
      </c>
      <c r="B1" t="s">
        <v>27</v>
      </c>
      <c r="C1" t="s">
        <v>24</v>
      </c>
      <c r="D1" t="s">
        <v>23</v>
      </c>
      <c r="E1" t="s">
        <v>26</v>
      </c>
      <c r="F1" t="s">
        <v>22</v>
      </c>
      <c r="G1" t="s">
        <v>21</v>
      </c>
      <c r="H1" t="s">
        <v>25</v>
      </c>
      <c r="K1" t="s">
        <v>39</v>
      </c>
      <c r="L1" t="s">
        <v>27</v>
      </c>
      <c r="M1" t="s">
        <v>24</v>
      </c>
      <c r="N1" t="s">
        <v>23</v>
      </c>
      <c r="O1" t="s">
        <v>26</v>
      </c>
      <c r="P1" t="s">
        <v>22</v>
      </c>
      <c r="Q1" t="s">
        <v>21</v>
      </c>
      <c r="R1" t="s">
        <v>25</v>
      </c>
    </row>
    <row r="2" spans="1:18" x14ac:dyDescent="0.3">
      <c r="A2" t="s">
        <v>7</v>
      </c>
      <c r="B2" s="2">
        <v>0.12903225806451613</v>
      </c>
      <c r="C2" s="2">
        <v>8.1081081081081086E-2</v>
      </c>
      <c r="D2" s="2">
        <v>8.9552238805970144E-2</v>
      </c>
      <c r="E2" s="2">
        <v>2.6315789473684209E-2</v>
      </c>
      <c r="F2" s="2">
        <v>8.4033613445378148E-3</v>
      </c>
      <c r="G2" s="2">
        <v>0</v>
      </c>
      <c r="H2" s="2">
        <v>2.1739130434782608E-2</v>
      </c>
      <c r="K2" t="s">
        <v>7</v>
      </c>
      <c r="L2" s="3">
        <v>2.4130789401001433E-2</v>
      </c>
      <c r="M2" s="3">
        <v>1.5655306332187154E-2</v>
      </c>
      <c r="N2" s="3">
        <v>1.4458839486963183E-2</v>
      </c>
      <c r="O2" s="3">
        <v>1.6252920022517808E-2</v>
      </c>
      <c r="P2" s="3">
        <v>4.2515136675800851E-3</v>
      </c>
      <c r="Q2" s="3">
        <v>0</v>
      </c>
      <c r="R2" s="3">
        <v>9.1864592905273532E-3</v>
      </c>
    </row>
    <row r="3" spans="1:18" x14ac:dyDescent="0.3">
      <c r="A3" t="s">
        <v>6</v>
      </c>
      <c r="B3" s="2">
        <v>0.35087719298245612</v>
      </c>
      <c r="C3" s="2">
        <v>0.17647058823529413</v>
      </c>
      <c r="D3" s="2">
        <v>0.18518518518518517</v>
      </c>
      <c r="E3" s="2">
        <v>3.125E-2</v>
      </c>
      <c r="F3" s="2">
        <v>4.9723756906077346E-2</v>
      </c>
      <c r="G3" s="2">
        <v>1.1627906976744186E-2</v>
      </c>
      <c r="H3" s="2">
        <v>0.11764705882352941</v>
      </c>
      <c r="K3" t="s">
        <v>6</v>
      </c>
      <c r="L3" s="3">
        <v>3.4352816510637305E-2</v>
      </c>
      <c r="M3" s="3">
        <v>2.1864468872794945E-2</v>
      </c>
      <c r="N3" s="3">
        <v>1.9669814983103495E-2</v>
      </c>
      <c r="O3" s="3">
        <v>1.7666275606772159E-2</v>
      </c>
      <c r="P3" s="3">
        <v>1.0124100335512282E-2</v>
      </c>
      <c r="Q3" s="3">
        <v>7.0231679009666974E-3</v>
      </c>
      <c r="R3" s="3">
        <v>2.0296045863010419E-2</v>
      </c>
    </row>
    <row r="4" spans="1:18" x14ac:dyDescent="0.3">
      <c r="A4" t="s">
        <v>5</v>
      </c>
      <c r="B4" s="2">
        <v>0.51428571428571423</v>
      </c>
      <c r="C4" s="2">
        <v>0.33516483516483514</v>
      </c>
      <c r="D4" s="2">
        <v>0.2978723404255319</v>
      </c>
      <c r="E4" s="2">
        <v>0.1111111111111111</v>
      </c>
      <c r="F4" s="2">
        <v>7.4534161490683232E-2</v>
      </c>
      <c r="G4" s="2">
        <v>0.1</v>
      </c>
      <c r="H4" s="2">
        <v>0.23966942148760331</v>
      </c>
      <c r="K4" t="s">
        <v>5</v>
      </c>
      <c r="L4" s="3">
        <v>3.5976094420865079E-2</v>
      </c>
      <c r="M4" s="3">
        <v>2.7073812873921518E-2</v>
      </c>
      <c r="N4" s="3">
        <v>2.3157454868509321E-2</v>
      </c>
      <c r="O4" s="3">
        <v>3.1909251494121695E-2</v>
      </c>
      <c r="P4" s="3">
        <v>1.2232280137283145E-2</v>
      </c>
      <c r="Q4" s="3">
        <v>1.9653653462412553E-2</v>
      </c>
      <c r="R4" s="3">
        <v>2.6891019765220799E-2</v>
      </c>
    </row>
    <row r="5" spans="1:18" x14ac:dyDescent="0.3">
      <c r="A5" t="s">
        <v>28</v>
      </c>
      <c r="B5" s="2">
        <f t="shared" ref="B5:H5" si="0">B17/B12</f>
        <v>0.40414507772020725</v>
      </c>
      <c r="C5" s="2">
        <f t="shared" si="0"/>
        <v>0.25986842105263158</v>
      </c>
      <c r="D5" s="2">
        <f t="shared" si="0"/>
        <v>0.22307692307692309</v>
      </c>
      <c r="E5" s="2">
        <f t="shared" si="0"/>
        <v>5.1546391752577317E-2</v>
      </c>
      <c r="F5" s="2">
        <f t="shared" si="0"/>
        <v>4.7722342733188719E-2</v>
      </c>
      <c r="G5" s="2">
        <f t="shared" si="0"/>
        <v>5.1502145922746781E-2</v>
      </c>
      <c r="H5" s="2">
        <f t="shared" si="0"/>
        <v>0.15873015873015872</v>
      </c>
    </row>
    <row r="6" spans="1:18" x14ac:dyDescent="0.3">
      <c r="A6" t="s">
        <v>63</v>
      </c>
      <c r="B6" s="2">
        <f>(($I$11/$I$12)*B4)+(($I$10/$I$12)*B3)+(($I$9/$I$12)*B2)</f>
        <v>0.40020264406226941</v>
      </c>
      <c r="C6" s="2">
        <f t="shared" ref="C6:H6" si="1">(($I$11/$I$12)*C4)+(($I$10/$I$12)*C3)+(($I$9/$I$12)*C2)</f>
        <v>0.24412193663137852</v>
      </c>
      <c r="D6" s="2">
        <f t="shared" si="1"/>
        <v>0.22863455984009146</v>
      </c>
      <c r="E6" s="2">
        <f t="shared" si="1"/>
        <v>7.2379655908199655E-2</v>
      </c>
      <c r="F6" s="2">
        <f t="shared" si="1"/>
        <v>5.5956499783757073E-2</v>
      </c>
      <c r="G6" s="2">
        <f t="shared" si="1"/>
        <v>5.6126243058876354E-2</v>
      </c>
      <c r="H6" s="2">
        <f t="shared" si="1"/>
        <v>0.1659538481419095</v>
      </c>
    </row>
    <row r="7" spans="1:18" x14ac:dyDescent="0.3">
      <c r="K7" t="s">
        <v>57</v>
      </c>
    </row>
    <row r="8" spans="1:18" x14ac:dyDescent="0.3">
      <c r="B8" t="s">
        <v>27</v>
      </c>
      <c r="C8" t="s">
        <v>24</v>
      </c>
      <c r="D8" t="s">
        <v>23</v>
      </c>
      <c r="E8" t="s">
        <v>26</v>
      </c>
      <c r="F8" t="s">
        <v>22</v>
      </c>
      <c r="G8" t="s">
        <v>21</v>
      </c>
      <c r="H8" t="s">
        <v>25</v>
      </c>
      <c r="I8" s="4" t="s">
        <v>12</v>
      </c>
      <c r="J8" s="4"/>
      <c r="K8" t="s">
        <v>7</v>
      </c>
      <c r="L8">
        <v>0.35238000000000003</v>
      </c>
      <c r="M8">
        <v>0.98404000000000003</v>
      </c>
      <c r="N8">
        <v>0.78715999999999997</v>
      </c>
      <c r="O8">
        <v>0.21129999999999999</v>
      </c>
      <c r="P8">
        <v>3.62E-3</v>
      </c>
      <c r="Q8">
        <v>3.5150000000000001E-2</v>
      </c>
      <c r="R8">
        <v>7.0779999999999996E-2</v>
      </c>
    </row>
    <row r="9" spans="1:18" x14ac:dyDescent="0.3">
      <c r="A9" t="s">
        <v>45</v>
      </c>
      <c r="B9">
        <v>31</v>
      </c>
      <c r="C9">
        <v>37</v>
      </c>
      <c r="D9">
        <v>67</v>
      </c>
      <c r="E9">
        <v>38</v>
      </c>
      <c r="F9">
        <v>119</v>
      </c>
      <c r="G9">
        <v>37</v>
      </c>
      <c r="H9">
        <v>46</v>
      </c>
      <c r="I9" s="4">
        <v>784</v>
      </c>
      <c r="K9" t="s">
        <v>6</v>
      </c>
      <c r="L9">
        <v>5.5999999999999999E-3</v>
      </c>
      <c r="M9">
        <v>0.58919999999999995</v>
      </c>
      <c r="N9">
        <v>0.67447999999999997</v>
      </c>
      <c r="O9">
        <v>1.7319999999999999E-2</v>
      </c>
      <c r="P9" t="s">
        <v>20</v>
      </c>
      <c r="Q9" t="s">
        <v>20</v>
      </c>
      <c r="R9">
        <v>3.2160000000000001E-2</v>
      </c>
    </row>
    <row r="10" spans="1:18" x14ac:dyDescent="0.3">
      <c r="A10" t="s">
        <v>46</v>
      </c>
      <c r="B10">
        <v>57</v>
      </c>
      <c r="C10">
        <v>85</v>
      </c>
      <c r="D10">
        <v>135</v>
      </c>
      <c r="E10">
        <v>32</v>
      </c>
      <c r="F10">
        <v>181</v>
      </c>
      <c r="G10">
        <v>86</v>
      </c>
      <c r="H10">
        <v>85</v>
      </c>
      <c r="I10" s="4">
        <v>1479</v>
      </c>
      <c r="K10" t="s">
        <v>5</v>
      </c>
      <c r="L10">
        <v>1.3999999999999999E-4</v>
      </c>
      <c r="M10">
        <v>0.97606000000000004</v>
      </c>
      <c r="N10">
        <v>0.3125</v>
      </c>
      <c r="O10">
        <v>1.4279999999999999E-2</v>
      </c>
      <c r="P10" t="s">
        <v>20</v>
      </c>
      <c r="Q10" t="s">
        <v>20</v>
      </c>
      <c r="R10">
        <v>3.1559999999999998E-2</v>
      </c>
    </row>
    <row r="11" spans="1:18" x14ac:dyDescent="0.3">
      <c r="A11" t="s">
        <v>47</v>
      </c>
      <c r="B11">
        <v>105</v>
      </c>
      <c r="C11">
        <v>182</v>
      </c>
      <c r="D11">
        <v>188</v>
      </c>
      <c r="E11">
        <v>27</v>
      </c>
      <c r="F11">
        <v>161</v>
      </c>
      <c r="G11">
        <v>110</v>
      </c>
      <c r="H11">
        <v>121</v>
      </c>
      <c r="I11" s="4">
        <v>2503</v>
      </c>
    </row>
    <row r="12" spans="1:18" x14ac:dyDescent="0.3">
      <c r="B12">
        <f>SUM(B9:B11)</f>
        <v>193</v>
      </c>
      <c r="C12">
        <f t="shared" ref="C12:I12" si="2">SUM(C9:C11)</f>
        <v>304</v>
      </c>
      <c r="D12">
        <f t="shared" si="2"/>
        <v>390</v>
      </c>
      <c r="E12">
        <f t="shared" si="2"/>
        <v>97</v>
      </c>
      <c r="F12">
        <f t="shared" si="2"/>
        <v>461</v>
      </c>
      <c r="G12">
        <f t="shared" si="2"/>
        <v>233</v>
      </c>
      <c r="H12">
        <f t="shared" si="2"/>
        <v>252</v>
      </c>
      <c r="I12" s="4">
        <f t="shared" si="2"/>
        <v>4766</v>
      </c>
    </row>
    <row r="13" spans="1:18" x14ac:dyDescent="0.3">
      <c r="K13" t="s">
        <v>60</v>
      </c>
    </row>
    <row r="14" spans="1:18" x14ac:dyDescent="0.3">
      <c r="A14" t="s">
        <v>48</v>
      </c>
      <c r="B14">
        <v>4</v>
      </c>
      <c r="C14">
        <v>3</v>
      </c>
      <c r="D14">
        <v>6</v>
      </c>
      <c r="E14">
        <v>1</v>
      </c>
      <c r="F14">
        <v>1</v>
      </c>
      <c r="G14">
        <v>0</v>
      </c>
      <c r="H14">
        <v>1</v>
      </c>
      <c r="I14" s="4">
        <v>64</v>
      </c>
    </row>
    <row r="15" spans="1:18" x14ac:dyDescent="0.3">
      <c r="A15" t="s">
        <v>49</v>
      </c>
      <c r="B15">
        <v>20</v>
      </c>
      <c r="C15">
        <v>15</v>
      </c>
      <c r="D15">
        <v>25</v>
      </c>
      <c r="E15">
        <v>1</v>
      </c>
      <c r="F15">
        <v>9</v>
      </c>
      <c r="G15">
        <v>1</v>
      </c>
      <c r="H15">
        <v>10</v>
      </c>
      <c r="I15" s="4">
        <v>296</v>
      </c>
      <c r="K15" t="s">
        <v>61</v>
      </c>
      <c r="O15">
        <v>0.90069999999999995</v>
      </c>
      <c r="P15">
        <v>4.7800000000000002E-2</v>
      </c>
      <c r="Q15">
        <v>0.50509999999999999</v>
      </c>
      <c r="R15">
        <v>4.9500000000000002E-2</v>
      </c>
    </row>
    <row r="16" spans="1:18" x14ac:dyDescent="0.3">
      <c r="A16" t="s">
        <v>50</v>
      </c>
      <c r="B16">
        <v>54</v>
      </c>
      <c r="C16">
        <v>61</v>
      </c>
      <c r="D16">
        <v>56</v>
      </c>
      <c r="E16">
        <v>3</v>
      </c>
      <c r="F16">
        <v>12</v>
      </c>
      <c r="G16">
        <v>11</v>
      </c>
      <c r="H16">
        <v>29</v>
      </c>
      <c r="I16" s="4">
        <v>835</v>
      </c>
      <c r="K16" t="s">
        <v>62</v>
      </c>
      <c r="O16">
        <v>0.22670000000000001</v>
      </c>
      <c r="P16">
        <v>0.33850000000000002</v>
      </c>
      <c r="Q16">
        <v>1.11E-2</v>
      </c>
      <c r="R16">
        <v>2.8299999999999999E-2</v>
      </c>
    </row>
    <row r="17" spans="1:18" s="6" customFormat="1" x14ac:dyDescent="0.3">
      <c r="A17" s="6" t="s">
        <v>19</v>
      </c>
      <c r="B17" s="6">
        <f>SUM(B14:B16)</f>
        <v>78</v>
      </c>
      <c r="C17" s="6">
        <f t="shared" ref="C17:I17" si="3">SUM(C14:C16)</f>
        <v>79</v>
      </c>
      <c r="D17" s="6">
        <f t="shared" si="3"/>
        <v>87</v>
      </c>
      <c r="E17" s="6">
        <f t="shared" si="3"/>
        <v>5</v>
      </c>
      <c r="F17" s="6">
        <f t="shared" si="3"/>
        <v>22</v>
      </c>
      <c r="G17" s="6">
        <f t="shared" si="3"/>
        <v>12</v>
      </c>
      <c r="H17" s="6">
        <f t="shared" si="3"/>
        <v>40</v>
      </c>
      <c r="I17" s="4">
        <f t="shared" si="3"/>
        <v>1195</v>
      </c>
    </row>
    <row r="18" spans="1:18" s="5" customFormat="1" x14ac:dyDescent="0.3">
      <c r="A18"/>
      <c r="B18"/>
      <c r="C18"/>
      <c r="D18"/>
      <c r="E18"/>
      <c r="F18"/>
      <c r="G18"/>
      <c r="H18"/>
      <c r="I18" s="4"/>
      <c r="J18"/>
    </row>
    <row r="19" spans="1:18" x14ac:dyDescent="0.3">
      <c r="A19" s="7" t="s">
        <v>52</v>
      </c>
      <c r="B19" s="8"/>
      <c r="C19" s="8"/>
      <c r="D19" s="8"/>
      <c r="E19" s="8"/>
      <c r="F19" s="8"/>
      <c r="G19" s="8"/>
      <c r="H19" s="8"/>
      <c r="I19" s="22"/>
      <c r="J19" s="8"/>
      <c r="K19" s="9" t="s">
        <v>58</v>
      </c>
      <c r="L19" s="9"/>
      <c r="M19" s="9"/>
      <c r="N19" s="9"/>
      <c r="O19" s="9"/>
      <c r="P19" s="9"/>
      <c r="Q19" s="9"/>
      <c r="R19" s="10"/>
    </row>
    <row r="20" spans="1:18" x14ac:dyDescent="0.3">
      <c r="A20" s="11" t="s">
        <v>7</v>
      </c>
      <c r="B20" s="34">
        <f t="shared" ref="B20:H20" si="4">$I$20*B6</f>
        <v>0.13029567426185815</v>
      </c>
      <c r="C20" s="34">
        <f t="shared" si="4"/>
        <v>7.9479815557007935E-2</v>
      </c>
      <c r="D20" s="34">
        <f t="shared" si="4"/>
        <v>7.4437524528930113E-2</v>
      </c>
      <c r="E20" s="34">
        <f t="shared" si="4"/>
        <v>2.3564951929534932E-2</v>
      </c>
      <c r="F20" s="34">
        <f t="shared" si="4"/>
        <v>1.8217995250235586E-2</v>
      </c>
      <c r="G20" s="34">
        <f t="shared" si="4"/>
        <v>1.827325928911995E-2</v>
      </c>
      <c r="H20" s="34">
        <f t="shared" si="4"/>
        <v>5.4030299051786565E-2</v>
      </c>
      <c r="I20" s="24">
        <v>0.32557424643497562</v>
      </c>
      <c r="J20" s="23"/>
      <c r="K20" s="12" t="s">
        <v>7</v>
      </c>
      <c r="L20" s="25">
        <v>0.98409999999999997</v>
      </c>
      <c r="M20" s="25">
        <v>0.97470000000000001</v>
      </c>
      <c r="N20" s="30">
        <v>0.65790000000000004</v>
      </c>
      <c r="O20" s="30">
        <v>0.93530000000000002</v>
      </c>
      <c r="P20" s="30">
        <v>0.43109999999999998</v>
      </c>
      <c r="Q20" s="30">
        <v>0.40770000000000001</v>
      </c>
      <c r="R20" s="26">
        <v>0.35630000000000001</v>
      </c>
    </row>
    <row r="21" spans="1:18" s="6" customFormat="1" x14ac:dyDescent="0.3">
      <c r="A21" s="11" t="s">
        <v>6</v>
      </c>
      <c r="B21" s="34">
        <f t="shared" ref="B21:H21" si="5">$I$21*B6</f>
        <v>0.31944023994151294</v>
      </c>
      <c r="C21" s="34">
        <f t="shared" si="5"/>
        <v>0.19485720839060905</v>
      </c>
      <c r="D21" s="34">
        <f t="shared" si="5"/>
        <v>0.18249524269229253</v>
      </c>
      <c r="E21" s="34">
        <f t="shared" si="5"/>
        <v>5.7773168151787478E-2</v>
      </c>
      <c r="F21" s="34">
        <f t="shared" si="5"/>
        <v>4.4664266921808145E-2</v>
      </c>
      <c r="G21" s="34">
        <f t="shared" si="5"/>
        <v>4.4799755363319101E-2</v>
      </c>
      <c r="H21" s="34">
        <f t="shared" si="5"/>
        <v>0.13246373520066132</v>
      </c>
      <c r="I21" s="24">
        <v>0.79819622553970371</v>
      </c>
      <c r="J21" s="23"/>
      <c r="K21" s="12" t="s">
        <v>6</v>
      </c>
      <c r="L21" s="6">
        <v>0.65549999999999997</v>
      </c>
      <c r="M21" s="25">
        <v>0.69540000000000002</v>
      </c>
      <c r="N21" s="30">
        <v>0.94840000000000002</v>
      </c>
      <c r="O21" s="30">
        <v>0.55220000000000002</v>
      </c>
      <c r="P21" s="30">
        <v>0.77359999999999995</v>
      </c>
      <c r="Q21" s="30">
        <v>0.1633</v>
      </c>
      <c r="R21" s="26">
        <v>0.73040000000000005</v>
      </c>
    </row>
    <row r="22" spans="1:18" s="5" customFormat="1" x14ac:dyDescent="0.3">
      <c r="A22" s="14" t="s">
        <v>5</v>
      </c>
      <c r="B22" s="35">
        <f t="shared" ref="B22:H22" si="6">$I$22*B6</f>
        <v>0.5324657922916427</v>
      </c>
      <c r="C22" s="35">
        <f t="shared" si="6"/>
        <v>0.32480190306781664</v>
      </c>
      <c r="D22" s="35">
        <f t="shared" si="6"/>
        <v>0.30419609629456418</v>
      </c>
      <c r="E22" s="35">
        <f t="shared" si="6"/>
        <v>9.630044029134259E-2</v>
      </c>
      <c r="F22" s="35">
        <f t="shared" si="6"/>
        <v>7.4449588060666108E-2</v>
      </c>
      <c r="G22" s="35">
        <f t="shared" si="6"/>
        <v>7.4675429865595583E-2</v>
      </c>
      <c r="H22" s="35">
        <f t="shared" si="6"/>
        <v>0.22080000856011264</v>
      </c>
      <c r="I22" s="27">
        <v>1.3304904407597913</v>
      </c>
      <c r="J22" s="15"/>
      <c r="K22" s="15" t="s">
        <v>5</v>
      </c>
      <c r="L22" s="28">
        <v>0.76039999999999996</v>
      </c>
      <c r="M22" s="28">
        <v>0.81699999999999995</v>
      </c>
      <c r="N22" s="28">
        <v>0.87919999999999998</v>
      </c>
      <c r="O22" s="28">
        <v>0.82210000000000005</v>
      </c>
      <c r="P22" s="28">
        <v>0.98009999999999997</v>
      </c>
      <c r="Q22" s="28">
        <v>0.42809999999999998</v>
      </c>
      <c r="R22" s="29">
        <v>0.67900000000000005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2A</vt:lpstr>
      <vt:lpstr>2F</vt:lpstr>
      <vt:lpstr>2J</vt:lpstr>
      <vt:lpstr>2K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davidericmelamed@gmail.com</dc:creator>
  <cp:lastModifiedBy>davidericmelamed@gmail.com</cp:lastModifiedBy>
  <dcterms:created xsi:type="dcterms:W3CDTF">2020-10-12T19:12:05Z</dcterms:created>
  <dcterms:modified xsi:type="dcterms:W3CDTF">2020-10-22T16:15:05Z</dcterms:modified>
</cp:coreProperties>
</file>