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ropbox\David's Dropbox\Lab\manuiMannuuscrripted\Source Data\"/>
    </mc:Choice>
  </mc:AlternateContent>
  <bookViews>
    <workbookView xWindow="0" yWindow="0" windowWidth="11652" windowHeight="6396" activeTab="6"/>
  </bookViews>
  <sheets>
    <sheet name="4A" sheetId="2" r:id="rId1"/>
    <sheet name="4B" sheetId="3" r:id="rId2"/>
    <sheet name="4C" sheetId="4" r:id="rId3"/>
    <sheet name="4D" sheetId="5" r:id="rId4"/>
    <sheet name="4E" sheetId="6" r:id="rId5"/>
    <sheet name="4H" sheetId="7" r:id="rId6"/>
    <sheet name="4I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8" l="1"/>
  <c r="C21" i="8"/>
  <c r="C19" i="8"/>
  <c r="B20" i="8"/>
  <c r="B21" i="8"/>
  <c r="B19" i="8"/>
  <c r="C6" i="8"/>
  <c r="B6" i="8"/>
  <c r="B6" i="6"/>
  <c r="C2" i="6"/>
  <c r="D2" i="6"/>
  <c r="E2" i="6"/>
  <c r="F2" i="6"/>
  <c r="G2" i="6"/>
  <c r="C3" i="6"/>
  <c r="D3" i="6"/>
  <c r="E3" i="6"/>
  <c r="F3" i="6"/>
  <c r="G3" i="6"/>
  <c r="C4" i="6"/>
  <c r="D4" i="6"/>
  <c r="E4" i="6"/>
  <c r="F4" i="6"/>
  <c r="G4" i="6"/>
  <c r="C5" i="6"/>
  <c r="D5" i="6"/>
  <c r="E5" i="6"/>
  <c r="F5" i="6"/>
  <c r="G5" i="6"/>
  <c r="B3" i="6"/>
  <c r="B4" i="6"/>
  <c r="B5" i="6"/>
  <c r="B2" i="6"/>
  <c r="D25" i="6"/>
  <c r="B3" i="8" l="1"/>
  <c r="B4" i="8"/>
  <c r="B2" i="8"/>
  <c r="C2" i="8"/>
  <c r="C3" i="8"/>
  <c r="C4" i="8"/>
  <c r="B11" i="8"/>
  <c r="C11" i="8"/>
  <c r="B11" i="6"/>
  <c r="C11" i="6"/>
  <c r="D11" i="6"/>
  <c r="E11" i="6"/>
  <c r="F11" i="6"/>
  <c r="G11" i="6"/>
  <c r="B16" i="6"/>
  <c r="C16" i="6"/>
  <c r="D16" i="6"/>
  <c r="E16" i="6"/>
  <c r="F16" i="6"/>
  <c r="G16" i="6"/>
  <c r="B16" i="8"/>
  <c r="B5" i="8" s="1"/>
  <c r="C16" i="8"/>
  <c r="C5" i="8" s="1"/>
  <c r="B2" i="2"/>
  <c r="C2" i="2"/>
  <c r="D2" i="2"/>
  <c r="E2" i="2"/>
  <c r="F2" i="2"/>
  <c r="B3" i="2"/>
  <c r="C3" i="2"/>
  <c r="D3" i="2"/>
  <c r="E3" i="2"/>
  <c r="F3" i="2"/>
  <c r="B4" i="2"/>
  <c r="C4" i="2"/>
  <c r="D4" i="2"/>
  <c r="E4" i="2"/>
  <c r="F4" i="2"/>
  <c r="B10" i="2"/>
  <c r="C10" i="2"/>
  <c r="D10" i="2"/>
  <c r="E10" i="2"/>
  <c r="F10" i="2"/>
  <c r="D6" i="6" l="1"/>
  <c r="E6" i="6"/>
  <c r="F6" i="6"/>
  <c r="G6" i="6"/>
  <c r="C6" i="6"/>
  <c r="B20" i="6" l="1"/>
  <c r="B21" i="6"/>
  <c r="B19" i="6"/>
  <c r="G21" i="6" l="1"/>
  <c r="C21" i="6"/>
  <c r="D21" i="6"/>
  <c r="E21" i="6"/>
  <c r="F21" i="6"/>
  <c r="C19" i="6"/>
  <c r="E19" i="6"/>
  <c r="G19" i="6"/>
  <c r="D19" i="6"/>
  <c r="F19" i="6"/>
  <c r="E20" i="6"/>
  <c r="D20" i="6"/>
  <c r="G20" i="6"/>
  <c r="C20" i="6"/>
  <c r="F20" i="6"/>
</calcChain>
</file>

<file path=xl/sharedStrings.xml><?xml version="1.0" encoding="utf-8"?>
<sst xmlns="http://schemas.openxmlformats.org/spreadsheetml/2006/main" count="167" uniqueCount="81">
  <si>
    <t>n</t>
  </si>
  <si>
    <t>&lt;0.00001</t>
  </si>
  <si>
    <t>n values</t>
  </si>
  <si>
    <t>Layer 1</t>
  </si>
  <si>
    <t>Layer 2</t>
  </si>
  <si>
    <t>Layer 3</t>
  </si>
  <si>
    <t>axn CycE</t>
  </si>
  <si>
    <t>axn/apc</t>
  </si>
  <si>
    <t>arr</t>
  </si>
  <si>
    <t>UAS-dnTCF</t>
  </si>
  <si>
    <t>Control</t>
  </si>
  <si>
    <t>err</t>
  </si>
  <si>
    <t>FC %</t>
  </si>
  <si>
    <t>UAS- dnTCF</t>
  </si>
  <si>
    <t>max</t>
  </si>
  <si>
    <t>3q</t>
  </si>
  <si>
    <t>median</t>
  </si>
  <si>
    <t>1q</t>
  </si>
  <si>
    <t>min</t>
  </si>
  <si>
    <t>12d</t>
  </si>
  <si>
    <t>6d</t>
  </si>
  <si>
    <t>EC/FSC 12d</t>
  </si>
  <si>
    <t>EC/FSC 6d</t>
  </si>
  <si>
    <t>P &lt; 0.0001</t>
  </si>
  <si>
    <t>P = 0.0001</t>
  </si>
  <si>
    <t>P = 0.018</t>
  </si>
  <si>
    <t>std err 12d</t>
  </si>
  <si>
    <t>std err 6d</t>
  </si>
  <si>
    <t>stdev 12d</t>
  </si>
  <si>
    <t>stdev 6d</t>
  </si>
  <si>
    <t>UAS-DIAP1</t>
  </si>
  <si>
    <t>arr UAS-DIAP1</t>
  </si>
  <si>
    <t> 0.1481</t>
  </si>
  <si>
    <t>EdU+ L1</t>
  </si>
  <si>
    <t>EdU+ L2</t>
  </si>
  <si>
    <t>p-value</t>
  </si>
  <si>
    <t>EdU+ L3</t>
  </si>
  <si>
    <t>arr DIAP1</t>
  </si>
  <si>
    <t>SEM TCF</t>
  </si>
  <si>
    <t>SEM Control</t>
  </si>
  <si>
    <t>C587&gt;dnTCF</t>
  </si>
  <si>
    <t>FC</t>
  </si>
  <si>
    <t>EC</t>
  </si>
  <si>
    <t>n Layer 1</t>
  </si>
  <si>
    <t>n Layer 2</t>
  </si>
  <si>
    <t>n Layer 3</t>
  </si>
  <si>
    <t>c587&gt;dnTCF</t>
  </si>
  <si>
    <t>Avg FSC EdU</t>
  </si>
  <si>
    <t>Total EdU</t>
  </si>
  <si>
    <t>outlier</t>
  </si>
  <si>
    <t>p-value vs. con, 6d</t>
  </si>
  <si>
    <t>p-value vs. con, 12d</t>
  </si>
  <si>
    <t>Genotype</t>
  </si>
  <si>
    <t>n 6d</t>
  </si>
  <si>
    <t>n 12d</t>
  </si>
  <si>
    <t>n FSCs L3</t>
  </si>
  <si>
    <t>n FSCs L2</t>
  </si>
  <si>
    <t>n FSCs L1</t>
  </si>
  <si>
    <t>SEM</t>
  </si>
  <si>
    <t>p-value EdU % by layer vs. control</t>
  </si>
  <si>
    <t>EdU index vs. avg</t>
  </si>
  <si>
    <t>--</t>
  </si>
  <si>
    <t>p-value EdU Expected vs. Observed</t>
  </si>
  <si>
    <t>Expected EdU Values</t>
  </si>
  <si>
    <t>Total FSCs</t>
  </si>
  <si>
    <t>EdU vs. Avg</t>
  </si>
  <si>
    <t>Avg EdU</t>
  </si>
  <si>
    <t>Expected</t>
  </si>
  <si>
    <t>Expected vs. Observed</t>
  </si>
  <si>
    <t>Total FSC</t>
  </si>
  <si>
    <t>Normalized Avg</t>
  </si>
  <si>
    <t>Std Error</t>
  </si>
  <si>
    <t>&lt; 0.0001</t>
  </si>
  <si>
    <t>&lt;0.0001</t>
  </si>
  <si>
    <t>axn UAS-CycE</t>
  </si>
  <si>
    <t>p-value (layer % vs. control)</t>
  </si>
  <si>
    <t> .0117</t>
  </si>
  <si>
    <t>&lt;.0001</t>
  </si>
  <si>
    <t>p value</t>
  </si>
  <si>
    <t>std error</t>
  </si>
  <si>
    <t>(FC % vs. control)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</si>
</sst>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4" fontId="0" fillId="0" borderId="0" xfId="1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Font="1" applyFill="1" applyBorder="1"/>
    <xf numFmtId="0" fontId="0" fillId="0" borderId="0" xfId="0" applyFont="1" applyFill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165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1" applyNumberFormat="1" applyFont="1"/>
    <xf numFmtId="0" fontId="0" fillId="0" borderId="0" xfId="0" applyNumberFormat="1"/>
    <xf numFmtId="1" fontId="0" fillId="0" borderId="0" xfId="0" applyNumberFormat="1" applyFont="1"/>
    <xf numFmtId="164" fontId="2" fillId="0" borderId="0" xfId="1" applyNumberFormat="1" applyFont="1"/>
    <xf numFmtId="0" fontId="2" fillId="0" borderId="0" xfId="0" applyFont="1"/>
    <xf numFmtId="0" fontId="2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 vertical="top"/>
    </xf>
    <xf numFmtId="2" fontId="2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0" fontId="0" fillId="0" borderId="0" xfId="1" applyNumberFormat="1" applyFont="1" applyBorder="1"/>
    <xf numFmtId="0" fontId="0" fillId="0" borderId="0" xfId="0" quotePrefix="1" applyBorder="1"/>
    <xf numFmtId="0" fontId="0" fillId="0" borderId="1" xfId="0" applyBorder="1"/>
    <xf numFmtId="0" fontId="0" fillId="0" borderId="5" xfId="0" applyBorder="1"/>
    <xf numFmtId="10" fontId="0" fillId="0" borderId="5" xfId="1" applyNumberFormat="1" applyFont="1" applyBorder="1"/>
    <xf numFmtId="0" fontId="0" fillId="0" borderId="5" xfId="0" quotePrefix="1" applyBorder="1"/>
    <xf numFmtId="0" fontId="0" fillId="0" borderId="6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7" xfId="0" applyNumberFormat="1" applyBorder="1"/>
    <xf numFmtId="0" fontId="0" fillId="0" borderId="0" xfId="0" applyNumberFormat="1" applyBorder="1"/>
    <xf numFmtId="0" fontId="0" fillId="0" borderId="8" xfId="0" applyNumberFormat="1" applyBorder="1"/>
    <xf numFmtId="0" fontId="0" fillId="0" borderId="3" xfId="0" applyBorder="1" applyAlignment="1">
      <alignment horizontal="center"/>
    </xf>
    <xf numFmtId="2" fontId="1" fillId="0" borderId="0" xfId="2" applyNumberFormat="1" applyFont="1"/>
    <xf numFmtId="0" fontId="1" fillId="0" borderId="0" xfId="0" applyFont="1"/>
    <xf numFmtId="0" fontId="1" fillId="0" borderId="0" xfId="2" applyFont="1"/>
    <xf numFmtId="165" fontId="1" fillId="0" borderId="0" xfId="1" applyNumberFormat="1" applyFont="1"/>
    <xf numFmtId="165" fontId="1" fillId="0" borderId="0" xfId="0" applyNumberFormat="1" applyFont="1"/>
    <xf numFmtId="165" fontId="1" fillId="0" borderId="0" xfId="2" applyNumberFormat="1" applyFont="1" applyFill="1"/>
    <xf numFmtId="165" fontId="1" fillId="0" borderId="0" xfId="2" applyNumberFormat="1" applyFont="1"/>
    <xf numFmtId="2" fontId="1" fillId="0" borderId="0" xfId="2" applyNumberFormat="1" applyFont="1" applyAlignment="1">
      <alignment horizontal="center"/>
    </xf>
    <xf numFmtId="2" fontId="1" fillId="0" borderId="0" xfId="2" applyNumberFormat="1" applyFont="1" applyFill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H13" sqref="H13"/>
    </sheetView>
  </sheetViews>
  <sheetFormatPr defaultRowHeight="14.4" x14ac:dyDescent="0.3"/>
  <cols>
    <col min="3" max="3" width="10" bestFit="1" customWidth="1"/>
    <col min="6" max="6" width="12.21875" bestFit="1" customWidth="1"/>
    <col min="10" max="12" width="12" bestFit="1" customWidth="1"/>
  </cols>
  <sheetData>
    <row r="1" spans="1:14" x14ac:dyDescent="0.3">
      <c r="B1" t="s">
        <v>10</v>
      </c>
      <c r="C1" t="s">
        <v>9</v>
      </c>
      <c r="D1" t="s">
        <v>8</v>
      </c>
      <c r="E1" t="s">
        <v>7</v>
      </c>
      <c r="F1" t="s">
        <v>74</v>
      </c>
      <c r="H1" t="s">
        <v>71</v>
      </c>
      <c r="I1" t="s">
        <v>10</v>
      </c>
      <c r="J1" t="s">
        <v>9</v>
      </c>
      <c r="K1" t="s">
        <v>8</v>
      </c>
      <c r="L1" t="s">
        <v>7</v>
      </c>
      <c r="M1" t="s">
        <v>74</v>
      </c>
    </row>
    <row r="2" spans="1:14" x14ac:dyDescent="0.3">
      <c r="A2" t="s">
        <v>5</v>
      </c>
      <c r="B2" s="3">
        <f>B7/SUM(B7:B9)</f>
        <v>0.19700800674252</v>
      </c>
      <c r="C2" s="3">
        <f>C7/SUM(C7:C9)</f>
        <v>0.15130434782608695</v>
      </c>
      <c r="D2" s="3">
        <f>D7/SUM(D7:D9)</f>
        <v>4.6413502109704644E-2</v>
      </c>
      <c r="E2" s="3">
        <f>E7/SUM(E7:E9)</f>
        <v>0.46560846560846558</v>
      </c>
      <c r="F2" s="3">
        <f>F7/SUM(F7:F9)</f>
        <v>0.3683274021352313</v>
      </c>
      <c r="H2" t="s">
        <v>5</v>
      </c>
      <c r="I2" s="4">
        <v>0.57734270012516808</v>
      </c>
      <c r="J2" s="4">
        <v>1.4944031360816261</v>
      </c>
      <c r="K2" s="4">
        <v>1.3665579188742247</v>
      </c>
      <c r="L2" s="4">
        <v>3.6283511958072898</v>
      </c>
      <c r="M2" s="4">
        <v>2.0346741892581099</v>
      </c>
    </row>
    <row r="3" spans="1:14" x14ac:dyDescent="0.3">
      <c r="A3" t="s">
        <v>4</v>
      </c>
      <c r="B3" s="3">
        <f>B8/SUM(B7:B9)</f>
        <v>0.31542351453855877</v>
      </c>
      <c r="C3" s="3">
        <f>C8/SUM(C7:C9)</f>
        <v>0.21913043478260869</v>
      </c>
      <c r="D3" s="3">
        <f>D8/SUM(D7:D9)</f>
        <v>0.16033755274261605</v>
      </c>
      <c r="E3" s="3">
        <f>E8/SUM(E7:E9)</f>
        <v>0.32804232804232802</v>
      </c>
      <c r="F3" s="3">
        <f>F8/SUM(F7:F9)</f>
        <v>0.32028469750889682</v>
      </c>
      <c r="H3" t="s">
        <v>4</v>
      </c>
      <c r="I3" s="4">
        <v>0.67451894958366843</v>
      </c>
      <c r="J3" s="4">
        <v>1.7250698150186803</v>
      </c>
      <c r="K3" s="4">
        <v>2.3833938671294441</v>
      </c>
      <c r="L3" s="4">
        <v>3.4151123762750735</v>
      </c>
      <c r="M3" s="4">
        <v>1.9681738652589758</v>
      </c>
    </row>
    <row r="4" spans="1:14" x14ac:dyDescent="0.3">
      <c r="A4" t="s">
        <v>3</v>
      </c>
      <c r="B4" s="3">
        <f>B9/SUM(B7:B9)</f>
        <v>0.48756847871892117</v>
      </c>
      <c r="C4" s="3">
        <f>C9/SUM(C7:C9)</f>
        <v>0.62956521739130433</v>
      </c>
      <c r="D4" s="3">
        <f>D9/SUM(D7:D9)</f>
        <v>0.7932489451476793</v>
      </c>
      <c r="E4" s="3">
        <f>E9/SUM(E7:E9)</f>
        <v>0.20634920634920634</v>
      </c>
      <c r="F4" s="3">
        <f>F9/SUM(F7:F9)</f>
        <v>0.31138790035587188</v>
      </c>
      <c r="H4" t="s">
        <v>3</v>
      </c>
      <c r="I4" s="4">
        <v>0.72555754355310975</v>
      </c>
      <c r="J4" s="4">
        <v>2.0139204873658918</v>
      </c>
      <c r="K4" s="4">
        <v>2.6305977579488391</v>
      </c>
      <c r="L4" s="4">
        <v>2.9436435992814114</v>
      </c>
      <c r="M4" s="4">
        <v>1.9533048728946296</v>
      </c>
    </row>
    <row r="5" spans="1:14" x14ac:dyDescent="0.3">
      <c r="B5" s="3"/>
      <c r="C5" s="3"/>
      <c r="D5" s="3"/>
      <c r="E5" s="3"/>
      <c r="F5" s="3"/>
    </row>
    <row r="6" spans="1:14" x14ac:dyDescent="0.3">
      <c r="A6" t="s">
        <v>2</v>
      </c>
      <c r="H6" t="s">
        <v>75</v>
      </c>
    </row>
    <row r="7" spans="1:14" x14ac:dyDescent="0.3">
      <c r="A7" t="s">
        <v>5</v>
      </c>
      <c r="B7">
        <v>935</v>
      </c>
      <c r="C7">
        <v>87</v>
      </c>
      <c r="D7">
        <v>11</v>
      </c>
      <c r="E7">
        <v>88</v>
      </c>
      <c r="F7">
        <v>207</v>
      </c>
      <c r="H7" t="s">
        <v>5</v>
      </c>
      <c r="J7" s="2">
        <v>0.29830000000000001</v>
      </c>
      <c r="K7" s="2">
        <v>0.2077</v>
      </c>
      <c r="L7" s="2" t="s">
        <v>73</v>
      </c>
      <c r="M7" s="2" t="s">
        <v>73</v>
      </c>
      <c r="N7" s="1"/>
    </row>
    <row r="8" spans="1:14" x14ac:dyDescent="0.3">
      <c r="A8" t="s">
        <v>4</v>
      </c>
      <c r="B8">
        <v>1497</v>
      </c>
      <c r="C8">
        <v>126</v>
      </c>
      <c r="D8">
        <v>38</v>
      </c>
      <c r="E8">
        <v>62</v>
      </c>
      <c r="F8">
        <v>180</v>
      </c>
      <c r="H8" t="s">
        <v>4</v>
      </c>
      <c r="J8" s="2">
        <v>2.4400000000000002E-2</v>
      </c>
      <c r="K8" s="2">
        <v>4.1399999999999999E-2</v>
      </c>
      <c r="L8" s="2">
        <v>0.88870000000000005</v>
      </c>
      <c r="M8" s="2">
        <v>0.89659999999999995</v>
      </c>
      <c r="N8" s="1"/>
    </row>
    <row r="9" spans="1:14" x14ac:dyDescent="0.3">
      <c r="A9" t="s">
        <v>3</v>
      </c>
      <c r="B9">
        <v>2314</v>
      </c>
      <c r="C9">
        <v>362</v>
      </c>
      <c r="D9">
        <v>188</v>
      </c>
      <c r="E9">
        <v>39</v>
      </c>
      <c r="F9">
        <v>175</v>
      </c>
      <c r="H9" t="s">
        <v>3</v>
      </c>
      <c r="J9" s="2" t="s">
        <v>72</v>
      </c>
      <c r="K9" s="2" t="s">
        <v>72</v>
      </c>
      <c r="L9" s="2" t="s">
        <v>73</v>
      </c>
      <c r="M9" s="2" t="s">
        <v>72</v>
      </c>
      <c r="N9" s="1"/>
    </row>
    <row r="10" spans="1:14" x14ac:dyDescent="0.3">
      <c r="A10" t="s">
        <v>69</v>
      </c>
      <c r="B10">
        <f>SUM(B7:B9)</f>
        <v>4746</v>
      </c>
      <c r="C10">
        <f>SUM(C7:C9)</f>
        <v>575</v>
      </c>
      <c r="D10">
        <f>SUM(D7:D9)</f>
        <v>237</v>
      </c>
      <c r="E10">
        <f>SUM(E7:E9)</f>
        <v>189</v>
      </c>
      <c r="F10">
        <f>SUM(F7:F9)</f>
        <v>562</v>
      </c>
      <c r="J10" s="1"/>
      <c r="K10" s="1"/>
      <c r="L10" s="1"/>
      <c r="M10" s="1"/>
      <c r="N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7" sqref="A7"/>
    </sheetView>
  </sheetViews>
  <sheetFormatPr defaultRowHeight="14.4" x14ac:dyDescent="0.3"/>
  <cols>
    <col min="2" max="2" width="9.5546875" bestFit="1" customWidth="1"/>
    <col min="3" max="3" width="12.109375" bestFit="1" customWidth="1"/>
    <col min="4" max="5" width="9.5546875" bestFit="1" customWidth="1"/>
  </cols>
  <sheetData>
    <row r="1" spans="1:5" x14ac:dyDescent="0.3">
      <c r="B1" t="s">
        <v>10</v>
      </c>
      <c r="C1" t="s">
        <v>13</v>
      </c>
      <c r="D1" t="s">
        <v>8</v>
      </c>
      <c r="E1" t="s">
        <v>7</v>
      </c>
    </row>
    <row r="2" spans="1:5" s="27" customFormat="1" x14ac:dyDescent="0.3">
      <c r="A2" s="26" t="s">
        <v>12</v>
      </c>
      <c r="B2" s="26">
        <v>0.61599999999999999</v>
      </c>
      <c r="C2" s="26">
        <v>0.52880899999999997</v>
      </c>
      <c r="D2" s="26">
        <v>0.76900000000000002</v>
      </c>
      <c r="E2" s="26">
        <v>0.22392300000000001</v>
      </c>
    </row>
    <row r="3" spans="1:5" x14ac:dyDescent="0.3">
      <c r="A3" t="s">
        <v>0</v>
      </c>
      <c r="B3">
        <v>556</v>
      </c>
      <c r="C3">
        <v>103</v>
      </c>
      <c r="D3">
        <v>71</v>
      </c>
      <c r="E3">
        <v>67</v>
      </c>
    </row>
    <row r="4" spans="1:5" x14ac:dyDescent="0.3">
      <c r="A4" t="s">
        <v>79</v>
      </c>
      <c r="B4" s="14">
        <v>2.062616903161766</v>
      </c>
      <c r="C4" s="14">
        <v>4.9184617683675453</v>
      </c>
      <c r="D4" s="14">
        <v>5.0019573633517433</v>
      </c>
      <c r="E4" s="14">
        <v>5.0928907146622082</v>
      </c>
    </row>
    <row r="5" spans="1:5" x14ac:dyDescent="0.3">
      <c r="A5" t="s">
        <v>78</v>
      </c>
      <c r="C5">
        <v>9.69E-2</v>
      </c>
      <c r="D5" t="s">
        <v>76</v>
      </c>
      <c r="E5" t="s">
        <v>77</v>
      </c>
    </row>
    <row r="6" spans="1:5" x14ac:dyDescent="0.3">
      <c r="A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B1"/>
    </sheetView>
  </sheetViews>
  <sheetFormatPr defaultRowHeight="14.4" x14ac:dyDescent="0.3"/>
  <cols>
    <col min="1" max="1" width="9.21875" style="5" bestFit="1" customWidth="1"/>
    <col min="2" max="2" width="10.5546875" style="5" bestFit="1" customWidth="1"/>
  </cols>
  <sheetData>
    <row r="1" spans="1:7" x14ac:dyDescent="0.3">
      <c r="A1" s="15" t="s">
        <v>22</v>
      </c>
      <c r="B1" s="15" t="s">
        <v>21</v>
      </c>
      <c r="F1" t="s">
        <v>20</v>
      </c>
      <c r="G1" t="s">
        <v>19</v>
      </c>
    </row>
    <row r="2" spans="1:7" x14ac:dyDescent="0.3">
      <c r="A2" s="6">
        <v>0.19230769230769248</v>
      </c>
      <c r="B2" s="6">
        <v>0.36415749494446054</v>
      </c>
      <c r="E2" t="s">
        <v>18</v>
      </c>
      <c r="F2" s="4">
        <v>0.19230769230769246</v>
      </c>
      <c r="G2" s="4">
        <v>0.18366263553264067</v>
      </c>
    </row>
    <row r="3" spans="1:7" x14ac:dyDescent="0.3">
      <c r="A3" s="6">
        <v>0.23655913978494617</v>
      </c>
      <c r="B3" s="6">
        <v>0.37348178137651861</v>
      </c>
      <c r="E3" t="s">
        <v>17</v>
      </c>
      <c r="F3" s="4">
        <v>0.33658008658008687</v>
      </c>
      <c r="G3" s="4">
        <v>0.37240103858299856</v>
      </c>
    </row>
    <row r="4" spans="1:7" x14ac:dyDescent="0.3">
      <c r="A4" s="6">
        <v>0.40579710144927572</v>
      </c>
      <c r="B4" s="6">
        <v>0.67357827269517856</v>
      </c>
      <c r="E4" t="s">
        <v>16</v>
      </c>
      <c r="F4" s="4">
        <v>0.45773809523809428</v>
      </c>
      <c r="G4" s="4">
        <v>0.56735809342426957</v>
      </c>
    </row>
    <row r="5" spans="1:7" x14ac:dyDescent="0.3">
      <c r="A5" s="6">
        <v>0.54054054054054312</v>
      </c>
      <c r="B5" s="6">
        <v>0.44996801473171283</v>
      </c>
      <c r="E5" t="s">
        <v>15</v>
      </c>
      <c r="F5" s="4">
        <v>0.6145604395604396</v>
      </c>
      <c r="G5" s="4">
        <v>0.71268660998759958</v>
      </c>
    </row>
    <row r="6" spans="1:7" x14ac:dyDescent="0.3">
      <c r="A6" s="6">
        <v>0.42056074766355056</v>
      </c>
      <c r="B6" s="6">
        <v>0.57217024723021193</v>
      </c>
      <c r="E6" t="s">
        <v>14</v>
      </c>
      <c r="F6" s="4">
        <v>1.1084337349397588</v>
      </c>
      <c r="G6" s="4">
        <v>1.2597591886333284</v>
      </c>
    </row>
    <row r="7" spans="1:7" x14ac:dyDescent="0.3">
      <c r="A7" s="6">
        <v>0.89361702127659348</v>
      </c>
      <c r="B7" s="6">
        <v>0.3375787984047337</v>
      </c>
      <c r="E7" t="s">
        <v>49</v>
      </c>
      <c r="F7" s="4">
        <v>1.41</v>
      </c>
      <c r="G7" s="4">
        <v>1.65</v>
      </c>
    </row>
    <row r="8" spans="1:7" x14ac:dyDescent="0.3">
      <c r="A8" s="6">
        <v>0.3764705882352935</v>
      </c>
      <c r="B8" s="6">
        <v>0.41936739118349958</v>
      </c>
    </row>
    <row r="9" spans="1:7" x14ac:dyDescent="0.3">
      <c r="A9" s="6">
        <v>0.40506329113924106</v>
      </c>
      <c r="B9" s="6">
        <v>0.18366263553264067</v>
      </c>
    </row>
    <row r="10" spans="1:7" x14ac:dyDescent="0.3">
      <c r="A10" s="6">
        <v>0.33766233766233811</v>
      </c>
      <c r="B10" s="6">
        <v>0.69603510171519856</v>
      </c>
    </row>
    <row r="11" spans="1:7" x14ac:dyDescent="0.3">
      <c r="A11" s="6">
        <v>0.21250000000000049</v>
      </c>
      <c r="B11" s="6">
        <v>0.71255819018321431</v>
      </c>
    </row>
    <row r="12" spans="1:7" x14ac:dyDescent="0.3">
      <c r="A12" s="6">
        <v>0.61428571428571432</v>
      </c>
      <c r="B12" s="6">
        <v>0.61109019383820207</v>
      </c>
    </row>
    <row r="13" spans="1:7" x14ac:dyDescent="0.3">
      <c r="A13" s="6">
        <v>0.57547169811320686</v>
      </c>
      <c r="B13" s="6">
        <v>0.3691588102024384</v>
      </c>
    </row>
    <row r="14" spans="1:7" x14ac:dyDescent="0.3">
      <c r="A14" s="6">
        <v>0.24444444444444396</v>
      </c>
      <c r="B14" s="6">
        <v>0.44477407071221442</v>
      </c>
    </row>
    <row r="15" spans="1:7" x14ac:dyDescent="0.3">
      <c r="A15" s="6">
        <v>0.19512195121951229</v>
      </c>
      <c r="B15" s="6">
        <v>0.22947761194029878</v>
      </c>
    </row>
    <row r="16" spans="1:7" x14ac:dyDescent="0.3">
      <c r="A16" s="6">
        <v>0.2592592592592598</v>
      </c>
      <c r="B16" s="6">
        <v>0.30564204205092554</v>
      </c>
    </row>
    <row r="17" spans="1:2" x14ac:dyDescent="0.3">
      <c r="A17" s="6">
        <v>0.33333333333333331</v>
      </c>
      <c r="B17" s="6">
        <v>0.37611037892495242</v>
      </c>
    </row>
    <row r="18" spans="1:2" x14ac:dyDescent="0.3">
      <c r="A18" s="6">
        <v>0.48214285714285515</v>
      </c>
      <c r="B18" s="6">
        <v>0.27811829233430418</v>
      </c>
    </row>
    <row r="19" spans="1:2" x14ac:dyDescent="0.3">
      <c r="A19" s="6">
        <v>1.1084337349397591</v>
      </c>
      <c r="B19" s="6">
        <v>1.2597591886333284</v>
      </c>
    </row>
    <row r="20" spans="1:2" x14ac:dyDescent="0.3">
      <c r="A20" s="6">
        <v>0.77586206896551724</v>
      </c>
      <c r="B20" s="6">
        <v>0.78850298393964136</v>
      </c>
    </row>
    <row r="21" spans="1:2" x14ac:dyDescent="0.3">
      <c r="A21" s="6">
        <v>0.61538461538461542</v>
      </c>
      <c r="B21" s="6">
        <v>0.25848690591658613</v>
      </c>
    </row>
    <row r="22" spans="1:2" x14ac:dyDescent="0.3">
      <c r="A22" s="6">
        <v>0.55769230769230782</v>
      </c>
      <c r="B22" s="6">
        <v>0.42739338433759638</v>
      </c>
    </row>
    <row r="23" spans="1:2" x14ac:dyDescent="0.3">
      <c r="A23" s="6">
        <v>0.43333333333333335</v>
      </c>
      <c r="B23" s="6">
        <v>0.64413912247414207</v>
      </c>
    </row>
    <row r="24" spans="1:2" x14ac:dyDescent="0.3">
      <c r="A24" s="6">
        <v>0.9195402298850559</v>
      </c>
      <c r="B24" s="6">
        <v>0.56254593961832722</v>
      </c>
    </row>
    <row r="25" spans="1:2" x14ac:dyDescent="0.3">
      <c r="A25" s="6">
        <v>0.30555555555555558</v>
      </c>
      <c r="B25" s="6">
        <v>0.64109007650639194</v>
      </c>
    </row>
    <row r="26" spans="1:2" x14ac:dyDescent="0.3">
      <c r="A26" s="6">
        <v>0.3492063492063503</v>
      </c>
      <c r="B26" s="6">
        <v>0.75333623727873655</v>
      </c>
    </row>
    <row r="27" spans="1:2" x14ac:dyDescent="0.3">
      <c r="A27" s="6">
        <v>0.63302752293578157</v>
      </c>
      <c r="B27" s="6">
        <v>0.8914418223690157</v>
      </c>
    </row>
    <row r="28" spans="1:2" x14ac:dyDescent="0.3">
      <c r="A28" s="6">
        <v>1.0465116279069775</v>
      </c>
      <c r="B28" s="6">
        <v>0.94394138096130287</v>
      </c>
    </row>
    <row r="29" spans="1:2" x14ac:dyDescent="0.3">
      <c r="A29" s="6">
        <v>0.42647058823529449</v>
      </c>
      <c r="B29" s="6">
        <v>1.0046741054557755</v>
      </c>
    </row>
    <row r="30" spans="1:2" x14ac:dyDescent="0.3">
      <c r="A30" s="6">
        <v>0.5</v>
      </c>
      <c r="B30" s="6">
        <v>0.85535139100631497</v>
      </c>
    </row>
    <row r="31" spans="1:2" x14ac:dyDescent="0.3">
      <c r="A31" s="6">
        <v>0.90140845070422493</v>
      </c>
      <c r="B31" s="6">
        <v>0.71307186940075529</v>
      </c>
    </row>
    <row r="32" spans="1:2" x14ac:dyDescent="0.3">
      <c r="A32" s="7">
        <v>0.55999999999999872</v>
      </c>
      <c r="B32" s="7">
        <v>0.52879122419654312</v>
      </c>
    </row>
    <row r="33" spans="1:2" x14ac:dyDescent="0.3">
      <c r="A33" s="5">
        <v>0.49999999999999795</v>
      </c>
      <c r="B33" s="6">
        <v>0.63347992575623013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20" sqref="C20"/>
    </sheetView>
  </sheetViews>
  <sheetFormatPr defaultRowHeight="14.4" x14ac:dyDescent="0.3"/>
  <cols>
    <col min="1" max="1" width="17.21875" bestFit="1" customWidth="1"/>
    <col min="2" max="2" width="7.109375" bestFit="1" customWidth="1"/>
    <col min="3" max="7" width="9.33203125" bestFit="1" customWidth="1"/>
  </cols>
  <sheetData>
    <row r="1" spans="1:10" ht="28.8" x14ac:dyDescent="0.3">
      <c r="A1" s="17" t="s">
        <v>52</v>
      </c>
      <c r="B1" s="17" t="s">
        <v>10</v>
      </c>
      <c r="C1" s="17" t="s">
        <v>9</v>
      </c>
      <c r="D1" s="17" t="s">
        <v>8</v>
      </c>
      <c r="E1" s="17" t="s">
        <v>31</v>
      </c>
      <c r="F1" s="17" t="s">
        <v>30</v>
      </c>
      <c r="G1" s="17" t="s">
        <v>7</v>
      </c>
    </row>
    <row r="2" spans="1:10" s="27" customFormat="1" x14ac:dyDescent="0.3">
      <c r="A2" s="28" t="s">
        <v>22</v>
      </c>
      <c r="B2" s="28">
        <v>0.55000000000000004</v>
      </c>
      <c r="C2" s="32">
        <v>0.66</v>
      </c>
      <c r="D2" s="33">
        <v>0.3</v>
      </c>
      <c r="E2" s="33">
        <v>0.39</v>
      </c>
      <c r="F2" s="34">
        <v>0.67</v>
      </c>
      <c r="G2" s="33">
        <v>2.0099999999999998</v>
      </c>
    </row>
    <row r="3" spans="1:10" x14ac:dyDescent="0.3">
      <c r="A3" s="5" t="s">
        <v>53</v>
      </c>
      <c r="B3" s="5">
        <v>1148</v>
      </c>
      <c r="C3" s="5">
        <v>184</v>
      </c>
      <c r="D3" s="5">
        <v>91</v>
      </c>
      <c r="E3" s="5">
        <v>83</v>
      </c>
      <c r="F3" s="5">
        <v>91</v>
      </c>
      <c r="G3" s="5">
        <v>136</v>
      </c>
    </row>
    <row r="4" spans="1:10" s="27" customFormat="1" x14ac:dyDescent="0.3">
      <c r="A4" s="28" t="s">
        <v>21</v>
      </c>
      <c r="B4" s="28">
        <v>0.63</v>
      </c>
      <c r="C4" s="29">
        <v>0.22</v>
      </c>
      <c r="D4" s="30">
        <v>0.11</v>
      </c>
      <c r="E4" s="30">
        <v>0.21</v>
      </c>
      <c r="F4" s="31">
        <v>0.78</v>
      </c>
      <c r="G4" s="30">
        <v>7.27</v>
      </c>
    </row>
    <row r="5" spans="1:10" x14ac:dyDescent="0.3">
      <c r="A5" s="5" t="s">
        <v>54</v>
      </c>
      <c r="B5" s="5">
        <v>1044</v>
      </c>
      <c r="C5" s="16">
        <v>132</v>
      </c>
      <c r="D5" s="16">
        <v>68</v>
      </c>
      <c r="E5" s="16">
        <v>53</v>
      </c>
      <c r="F5" s="16">
        <v>85</v>
      </c>
      <c r="G5" s="16">
        <v>61</v>
      </c>
    </row>
    <row r="6" spans="1:10" x14ac:dyDescent="0.3">
      <c r="A6" s="15" t="s">
        <v>29</v>
      </c>
      <c r="B6" s="14">
        <v>0.29687965204304162</v>
      </c>
      <c r="C6" s="14">
        <v>0.42623918790349002</v>
      </c>
      <c r="D6" s="14">
        <v>0.36146331750826149</v>
      </c>
      <c r="E6" s="14">
        <v>0.54592100613009065</v>
      </c>
      <c r="F6" s="14">
        <v>1.3609124719997459</v>
      </c>
      <c r="G6" s="14">
        <v>0.69886936112910181</v>
      </c>
    </row>
    <row r="7" spans="1:10" x14ac:dyDescent="0.3">
      <c r="A7" s="15" t="s">
        <v>28</v>
      </c>
      <c r="B7" s="14">
        <v>0.32601028400741228</v>
      </c>
      <c r="C7" s="14">
        <v>0.2112270761871739</v>
      </c>
      <c r="D7" s="14">
        <v>0.12025472368519394</v>
      </c>
      <c r="E7" s="14">
        <v>0.41262869232671789</v>
      </c>
      <c r="F7" s="14">
        <v>0.50920724038048659</v>
      </c>
      <c r="G7" s="14">
        <v>3.9274796427572367</v>
      </c>
    </row>
    <row r="8" spans="1:10" x14ac:dyDescent="0.3">
      <c r="A8" s="5" t="s">
        <v>27</v>
      </c>
      <c r="B8" s="14">
        <v>8.7621258834576655E-3</v>
      </c>
      <c r="C8" s="14">
        <v>3.1422769827182666E-2</v>
      </c>
      <c r="D8" s="14">
        <v>3.7891651477511085E-2</v>
      </c>
      <c r="E8" s="14">
        <v>5.9922615250696608E-2</v>
      </c>
      <c r="F8" s="14">
        <v>0.14266239085030757</v>
      </c>
      <c r="G8" s="14">
        <v>5.9927553316545007E-2</v>
      </c>
    </row>
    <row r="9" spans="1:10" x14ac:dyDescent="0.3">
      <c r="A9" s="5" t="s">
        <v>26</v>
      </c>
      <c r="B9" s="14">
        <v>1.0089764989658859E-2</v>
      </c>
      <c r="C9" s="14">
        <v>1.8384957148519416E-2</v>
      </c>
      <c r="D9" s="14">
        <v>1.4583027286280014E-2</v>
      </c>
      <c r="E9" s="14">
        <v>5.667890987940806E-2</v>
      </c>
      <c r="F9" s="14">
        <v>5.5231279890156734E-2</v>
      </c>
      <c r="G9" s="14">
        <v>0.50286223945860153</v>
      </c>
    </row>
    <row r="10" spans="1:10" x14ac:dyDescent="0.3">
      <c r="B10" s="8"/>
      <c r="C10" s="8"/>
      <c r="D10" s="8"/>
      <c r="E10" s="8"/>
      <c r="F10" s="8"/>
      <c r="G10" s="13"/>
      <c r="H10" s="8"/>
      <c r="I10" s="8"/>
      <c r="J10" s="8"/>
    </row>
    <row r="11" spans="1:10" ht="15" customHeight="1" x14ac:dyDescent="0.3">
      <c r="A11" t="s">
        <v>50</v>
      </c>
      <c r="B11" s="8"/>
      <c r="C11" s="12" t="s">
        <v>23</v>
      </c>
      <c r="D11" s="12" t="s">
        <v>23</v>
      </c>
      <c r="E11" s="12" t="s">
        <v>23</v>
      </c>
      <c r="F11" s="12" t="s">
        <v>25</v>
      </c>
      <c r="G11" s="11" t="s">
        <v>23</v>
      </c>
      <c r="H11" s="8"/>
      <c r="I11" s="8"/>
      <c r="J11" s="8"/>
    </row>
    <row r="12" spans="1:10" x14ac:dyDescent="0.3">
      <c r="A12" t="s">
        <v>51</v>
      </c>
      <c r="B12" s="8"/>
      <c r="C12" s="10" t="s">
        <v>23</v>
      </c>
      <c r="D12" s="10" t="s">
        <v>23</v>
      </c>
      <c r="E12" s="10" t="s">
        <v>23</v>
      </c>
      <c r="F12" s="10" t="s">
        <v>24</v>
      </c>
      <c r="G12" s="9" t="s">
        <v>23</v>
      </c>
      <c r="H12" s="8"/>
      <c r="I12" s="8"/>
      <c r="J12" s="8"/>
    </row>
    <row r="13" spans="1:10" x14ac:dyDescent="0.3"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3">
      <c r="B14" s="8"/>
      <c r="C14" s="8"/>
      <c r="D14" s="8"/>
      <c r="E14" s="8"/>
      <c r="F14" s="8"/>
      <c r="G14" s="8"/>
      <c r="H14" s="8"/>
      <c r="I14" s="8"/>
      <c r="J14" s="8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A13" sqref="A13"/>
    </sheetView>
  </sheetViews>
  <sheetFormatPr defaultRowHeight="14.4" x14ac:dyDescent="0.3"/>
  <cols>
    <col min="1" max="1" width="15.109375" bestFit="1" customWidth="1"/>
    <col min="2" max="2" width="8.109375" bestFit="1" customWidth="1"/>
    <col min="3" max="3" width="10" bestFit="1" customWidth="1"/>
    <col min="4" max="4" width="12.33203125" customWidth="1"/>
    <col min="5" max="5" width="11" customWidth="1"/>
    <col min="6" max="6" width="10.21875" customWidth="1"/>
    <col min="7" max="7" width="10.33203125" customWidth="1"/>
    <col min="11" max="11" width="12" bestFit="1" customWidth="1"/>
  </cols>
  <sheetData>
    <row r="1" spans="1:15" x14ac:dyDescent="0.3">
      <c r="B1" s="3" t="s">
        <v>10</v>
      </c>
      <c r="C1" s="3" t="s">
        <v>9</v>
      </c>
      <c r="D1" s="3" t="s">
        <v>8</v>
      </c>
      <c r="E1" s="3" t="s">
        <v>37</v>
      </c>
      <c r="F1" s="3" t="s">
        <v>7</v>
      </c>
      <c r="G1" s="3" t="s">
        <v>6</v>
      </c>
      <c r="I1" t="s">
        <v>58</v>
      </c>
      <c r="J1" t="s">
        <v>10</v>
      </c>
      <c r="K1" t="s">
        <v>9</v>
      </c>
      <c r="L1" t="s">
        <v>8</v>
      </c>
      <c r="M1" t="s">
        <v>37</v>
      </c>
      <c r="N1" t="s">
        <v>7</v>
      </c>
      <c r="O1" t="s">
        <v>6</v>
      </c>
    </row>
    <row r="2" spans="1:15" x14ac:dyDescent="0.3">
      <c r="A2" t="s">
        <v>5</v>
      </c>
      <c r="B2" s="3">
        <f>B13/B8</f>
        <v>8.1632653061224483E-2</v>
      </c>
      <c r="C2" s="3">
        <f t="shared" ref="C2:G2" si="0">C13/C8</f>
        <v>5.4054054054054057E-2</v>
      </c>
      <c r="D2" s="3">
        <f t="shared" si="0"/>
        <v>0.04</v>
      </c>
      <c r="E2" s="3">
        <f t="shared" si="0"/>
        <v>0</v>
      </c>
      <c r="F2" s="3">
        <f t="shared" si="0"/>
        <v>2.8248587570621469E-2</v>
      </c>
      <c r="G2" s="3">
        <f t="shared" si="0"/>
        <v>7.2463768115942032E-2</v>
      </c>
      <c r="I2" t="s">
        <v>5</v>
      </c>
      <c r="J2">
        <v>3.9633893800654638E-3</v>
      </c>
      <c r="K2">
        <v>8.6271813514273311E-3</v>
      </c>
      <c r="L2">
        <v>1.0504514628777804E-2</v>
      </c>
      <c r="M2">
        <v>0</v>
      </c>
      <c r="N2">
        <v>6.7695928309343982E-3</v>
      </c>
      <c r="O2">
        <v>1.9164626229196704E-2</v>
      </c>
    </row>
    <row r="3" spans="1:15" x14ac:dyDescent="0.3">
      <c r="A3" t="s">
        <v>4</v>
      </c>
      <c r="B3" s="3">
        <f t="shared" ref="B3:G5" si="1">B14/B9</f>
        <v>0.20013522650439486</v>
      </c>
      <c r="C3" s="3">
        <f t="shared" si="1"/>
        <v>0.15151515151515152</v>
      </c>
      <c r="D3" s="3">
        <f t="shared" si="1"/>
        <v>0.15277777777777779</v>
      </c>
      <c r="E3" s="3">
        <f t="shared" si="1"/>
        <v>0.11764705882352941</v>
      </c>
      <c r="F3" s="3">
        <f t="shared" si="1"/>
        <v>4.7619047619047616E-2</v>
      </c>
      <c r="G3" s="3">
        <f t="shared" si="1"/>
        <v>0.18055555555555555</v>
      </c>
      <c r="I3" t="s">
        <v>4</v>
      </c>
      <c r="J3">
        <v>5.7947874032919173E-3</v>
      </c>
      <c r="K3">
        <v>1.3679546796148752E-2</v>
      </c>
      <c r="L3">
        <v>1.9285865856240161E-2</v>
      </c>
      <c r="M3">
        <v>2.7832954318081402E-2</v>
      </c>
      <c r="N3">
        <v>8.7012629255184843E-3</v>
      </c>
      <c r="O3">
        <v>2.8434110097101679E-2</v>
      </c>
    </row>
    <row r="4" spans="1:15" x14ac:dyDescent="0.3">
      <c r="A4" t="s">
        <v>3</v>
      </c>
      <c r="B4" s="3">
        <f t="shared" si="1"/>
        <v>0.33359968038353977</v>
      </c>
      <c r="C4" s="3">
        <f t="shared" si="1"/>
        <v>0.24867724867724866</v>
      </c>
      <c r="D4" s="3">
        <f t="shared" si="1"/>
        <v>0.26294820717131473</v>
      </c>
      <c r="E4" s="3">
        <f t="shared" si="1"/>
        <v>0.26341463414634148</v>
      </c>
      <c r="F4" s="3">
        <f t="shared" si="1"/>
        <v>0.13679245283018868</v>
      </c>
      <c r="G4" s="3">
        <f t="shared" si="1"/>
        <v>0.23809523809523808</v>
      </c>
      <c r="I4" t="s">
        <v>3</v>
      </c>
      <c r="J4">
        <v>6.8306546491067946E-3</v>
      </c>
      <c r="K4">
        <v>1.6491225432197255E-2</v>
      </c>
      <c r="L4">
        <v>2.3599048266211807E-2</v>
      </c>
      <c r="M4">
        <v>3.80521406485822E-2</v>
      </c>
      <c r="N4">
        <v>1.4040263927364955E-2</v>
      </c>
      <c r="O4">
        <v>3.1484743090823157E-2</v>
      </c>
    </row>
    <row r="5" spans="1:15" x14ac:dyDescent="0.3">
      <c r="A5" t="s">
        <v>47</v>
      </c>
      <c r="B5" s="3">
        <f t="shared" si="1"/>
        <v>0.2507343684431389</v>
      </c>
      <c r="C5" s="3">
        <f t="shared" si="1"/>
        <v>0.18922852983988356</v>
      </c>
      <c r="D5" s="3">
        <f t="shared" si="1"/>
        <v>0.22413793103448276</v>
      </c>
      <c r="E5" s="3">
        <f t="shared" si="1"/>
        <v>0.22388059701492538</v>
      </c>
      <c r="F5" s="3">
        <f t="shared" si="1"/>
        <v>7.3455759599332218E-2</v>
      </c>
      <c r="G5" s="3">
        <f t="shared" si="1"/>
        <v>0.15300546448087432</v>
      </c>
    </row>
    <row r="6" spans="1:15" x14ac:dyDescent="0.3">
      <c r="A6" t="s">
        <v>70</v>
      </c>
      <c r="B6" s="3">
        <f t="shared" ref="B6:G6" si="2">(($B$10/$B$11)*B4)+(($B$9/$B$11)*B3)+(($B$8/$B$11)*B2)</f>
        <v>0.2507343684431389</v>
      </c>
      <c r="C6" s="3">
        <f t="shared" si="2"/>
        <v>0.18651037366941692</v>
      </c>
      <c r="D6" s="3">
        <f t="shared" si="2"/>
        <v>0.19208512292973862</v>
      </c>
      <c r="E6" s="3">
        <f t="shared" si="2"/>
        <v>0.17484826463875214</v>
      </c>
      <c r="F6" s="3">
        <f t="shared" si="2"/>
        <v>9.1264576902622963E-2</v>
      </c>
      <c r="G6" s="3">
        <f t="shared" si="2"/>
        <v>0.19299321062147423</v>
      </c>
    </row>
    <row r="7" spans="1:15" x14ac:dyDescent="0.3">
      <c r="B7" s="3"/>
      <c r="C7" s="3"/>
      <c r="D7" s="3"/>
      <c r="E7" s="3"/>
      <c r="F7" s="3"/>
      <c r="G7" s="3"/>
      <c r="I7" t="s">
        <v>59</v>
      </c>
      <c r="M7" s="18"/>
    </row>
    <row r="8" spans="1:15" x14ac:dyDescent="0.3">
      <c r="A8" t="s">
        <v>55</v>
      </c>
      <c r="B8">
        <v>784</v>
      </c>
      <c r="C8">
        <v>111</v>
      </c>
      <c r="D8">
        <v>25</v>
      </c>
      <c r="E8">
        <v>12</v>
      </c>
      <c r="F8">
        <v>177</v>
      </c>
      <c r="G8">
        <v>69</v>
      </c>
      <c r="I8" t="s">
        <v>5</v>
      </c>
      <c r="K8" s="5">
        <v>0.30302000000000001</v>
      </c>
      <c r="L8" s="5">
        <v>0.44725999999999999</v>
      </c>
      <c r="M8" s="22">
        <v>0.30109999999999998</v>
      </c>
      <c r="N8" s="5">
        <v>1.208E-2</v>
      </c>
      <c r="O8" s="21">
        <v>0.77181999999999995</v>
      </c>
    </row>
    <row r="9" spans="1:15" x14ac:dyDescent="0.3">
      <c r="A9" t="s">
        <v>56</v>
      </c>
      <c r="B9">
        <v>1479</v>
      </c>
      <c r="C9">
        <v>198</v>
      </c>
      <c r="D9">
        <v>72</v>
      </c>
      <c r="E9">
        <v>51</v>
      </c>
      <c r="F9">
        <v>210</v>
      </c>
      <c r="G9">
        <v>72</v>
      </c>
      <c r="I9" t="s">
        <v>4</v>
      </c>
      <c r="K9" s="5">
        <v>0.1096</v>
      </c>
      <c r="L9" s="5">
        <v>0.32707999999999998</v>
      </c>
      <c r="M9" s="19" t="s">
        <v>32</v>
      </c>
      <c r="N9" s="5" t="s">
        <v>1</v>
      </c>
      <c r="O9" s="5">
        <v>0.69654000000000005</v>
      </c>
    </row>
    <row r="10" spans="1:15" x14ac:dyDescent="0.3">
      <c r="A10" t="s">
        <v>57</v>
      </c>
      <c r="B10">
        <v>2503</v>
      </c>
      <c r="C10">
        <v>378</v>
      </c>
      <c r="D10">
        <v>251</v>
      </c>
      <c r="E10">
        <v>205</v>
      </c>
      <c r="F10">
        <v>212</v>
      </c>
      <c r="G10">
        <v>42</v>
      </c>
      <c r="I10" s="18" t="s">
        <v>3</v>
      </c>
      <c r="J10" s="18"/>
      <c r="K10" s="22">
        <v>1E-3</v>
      </c>
      <c r="L10" s="22">
        <v>2.2599999999999999E-2</v>
      </c>
      <c r="M10" s="19">
        <v>3.7499999999999999E-2</v>
      </c>
      <c r="N10" s="22" t="s">
        <v>1</v>
      </c>
      <c r="O10" s="22">
        <v>0.19020000000000001</v>
      </c>
    </row>
    <row r="11" spans="1:15" x14ac:dyDescent="0.3">
      <c r="A11" t="s">
        <v>64</v>
      </c>
      <c r="B11">
        <f t="shared" ref="B11:G11" si="3">SUM(B8:B10)</f>
        <v>4766</v>
      </c>
      <c r="C11">
        <f t="shared" si="3"/>
        <v>687</v>
      </c>
      <c r="D11">
        <f t="shared" si="3"/>
        <v>348</v>
      </c>
      <c r="E11">
        <f t="shared" si="3"/>
        <v>268</v>
      </c>
      <c r="F11">
        <f t="shared" si="3"/>
        <v>599</v>
      </c>
      <c r="G11">
        <f t="shared" si="3"/>
        <v>183</v>
      </c>
    </row>
    <row r="13" spans="1:15" x14ac:dyDescent="0.3">
      <c r="A13" t="s">
        <v>36</v>
      </c>
      <c r="B13" s="20">
        <v>64</v>
      </c>
      <c r="C13">
        <v>6</v>
      </c>
      <c r="D13">
        <v>1</v>
      </c>
      <c r="E13">
        <v>0</v>
      </c>
      <c r="F13">
        <v>5</v>
      </c>
      <c r="G13">
        <v>5</v>
      </c>
    </row>
    <row r="14" spans="1:15" x14ac:dyDescent="0.3">
      <c r="A14" t="s">
        <v>34</v>
      </c>
      <c r="B14" s="20">
        <v>296</v>
      </c>
      <c r="C14">
        <v>30</v>
      </c>
      <c r="D14">
        <v>11</v>
      </c>
      <c r="E14">
        <v>6</v>
      </c>
      <c r="F14">
        <v>10</v>
      </c>
      <c r="G14">
        <v>13</v>
      </c>
    </row>
    <row r="15" spans="1:15" x14ac:dyDescent="0.3">
      <c r="A15" t="s">
        <v>33</v>
      </c>
      <c r="B15" s="20">
        <v>835</v>
      </c>
      <c r="C15">
        <v>94</v>
      </c>
      <c r="D15">
        <v>66</v>
      </c>
      <c r="E15">
        <v>54</v>
      </c>
      <c r="F15">
        <v>29</v>
      </c>
      <c r="G15">
        <v>10</v>
      </c>
    </row>
    <row r="16" spans="1:15" s="18" customFormat="1" x14ac:dyDescent="0.3">
      <c r="A16" s="18" t="s">
        <v>48</v>
      </c>
      <c r="B16" s="25">
        <f t="shared" ref="B16:G16" si="4">SUM(B13:B15)</f>
        <v>1195</v>
      </c>
      <c r="C16" s="18">
        <f t="shared" si="4"/>
        <v>130</v>
      </c>
      <c r="D16" s="18">
        <f t="shared" si="4"/>
        <v>78</v>
      </c>
      <c r="E16" s="18">
        <f t="shared" si="4"/>
        <v>60</v>
      </c>
      <c r="F16" s="18">
        <f t="shared" si="4"/>
        <v>44</v>
      </c>
      <c r="G16" s="18">
        <f t="shared" si="4"/>
        <v>28</v>
      </c>
    </row>
    <row r="17" spans="1:15" ht="15.6" customHeight="1" x14ac:dyDescent="0.3"/>
    <row r="18" spans="1:15" s="18" customFormat="1" x14ac:dyDescent="0.3">
      <c r="A18" s="35" t="s">
        <v>60</v>
      </c>
      <c r="B18" s="36"/>
      <c r="C18" s="53" t="s">
        <v>63</v>
      </c>
      <c r="D18" s="53"/>
      <c r="E18" s="53"/>
      <c r="F18" s="53"/>
      <c r="G18" s="53"/>
      <c r="H18" s="36"/>
      <c r="I18" s="36" t="s">
        <v>62</v>
      </c>
      <c r="J18" s="36"/>
      <c r="K18" s="36"/>
      <c r="L18" s="36"/>
      <c r="M18" s="36"/>
      <c r="N18" s="36"/>
      <c r="O18" s="37"/>
    </row>
    <row r="19" spans="1:15" s="18" customFormat="1" x14ac:dyDescent="0.3">
      <c r="A19" s="38" t="s">
        <v>5</v>
      </c>
      <c r="B19" s="39">
        <f>B2/$B$6</f>
        <v>0.32557424643497562</v>
      </c>
      <c r="C19" s="39">
        <f>B19*$C$6</f>
        <v>6.072297435972613E-2</v>
      </c>
      <c r="D19" s="39">
        <f>B19*$D$6</f>
        <v>6.2537969149219302E-2</v>
      </c>
      <c r="E19" s="39">
        <f>B19*$E$6</f>
        <v>5.6926092000224922E-2</v>
      </c>
      <c r="F19" s="39">
        <f>B19*$F$6</f>
        <v>2.9713395851278353E-2</v>
      </c>
      <c r="G19" s="39">
        <f>B19*$G$6</f>
        <v>6.2833619115153005E-2</v>
      </c>
      <c r="H19" s="38"/>
      <c r="I19" s="38" t="s">
        <v>5</v>
      </c>
      <c r="J19" s="40" t="s">
        <v>61</v>
      </c>
      <c r="K19" s="40">
        <v>0.78249999999999997</v>
      </c>
      <c r="L19" s="40">
        <v>0.6502</v>
      </c>
      <c r="M19" s="40">
        <v>0.39629999999999999</v>
      </c>
      <c r="N19" s="13">
        <v>0.90629999999999999</v>
      </c>
      <c r="O19" s="41">
        <v>0.79249999999999998</v>
      </c>
    </row>
    <row r="20" spans="1:15" x14ac:dyDescent="0.3">
      <c r="A20" s="38" t="s">
        <v>4</v>
      </c>
      <c r="B20" s="39">
        <f>B3/$B$6</f>
        <v>0.79819622553970371</v>
      </c>
      <c r="C20" s="39">
        <f>B20*$C$6</f>
        <v>0.14887187628692833</v>
      </c>
      <c r="D20" s="39">
        <f>B20*$D$6</f>
        <v>0.15332162010484734</v>
      </c>
      <c r="E20" s="39">
        <f>B20*$E$6</f>
        <v>0.13956322487681921</v>
      </c>
      <c r="F20" s="39">
        <f>B20*$F$6</f>
        <v>7.2847040809151678E-2</v>
      </c>
      <c r="G20" s="39">
        <f>B20*$G$6</f>
        <v>0.1540464522728498</v>
      </c>
      <c r="H20" s="38"/>
      <c r="I20" s="38" t="s">
        <v>4</v>
      </c>
      <c r="J20" s="40" t="s">
        <v>61</v>
      </c>
      <c r="K20" s="40">
        <v>0.91420000000000001</v>
      </c>
      <c r="L20" s="40">
        <v>0.99490000000000001</v>
      </c>
      <c r="M20" s="40">
        <v>0.68059999999999998</v>
      </c>
      <c r="N20" s="13">
        <v>0.21440000000000001</v>
      </c>
      <c r="O20" s="41">
        <v>0.59870000000000001</v>
      </c>
    </row>
    <row r="21" spans="1:15" x14ac:dyDescent="0.3">
      <c r="A21" s="42" t="s">
        <v>3</v>
      </c>
      <c r="B21" s="43">
        <f>B4/$B$6</f>
        <v>1.3304904407597913</v>
      </c>
      <c r="C21" s="43">
        <f>B21*$C$6</f>
        <v>0.24815026926969588</v>
      </c>
      <c r="D21" s="43">
        <f>B21*$D$6</f>
        <v>0.25556741987018661</v>
      </c>
      <c r="E21" s="43">
        <f>B21*$E$6</f>
        <v>0.23263394468529797</v>
      </c>
      <c r="F21" s="43">
        <f>B21*$F$6</f>
        <v>0.12142664714892669</v>
      </c>
      <c r="G21" s="43">
        <f>B21*$G$6</f>
        <v>0.25677562186341246</v>
      </c>
      <c r="H21" s="42"/>
      <c r="I21" s="42" t="s">
        <v>3</v>
      </c>
      <c r="J21" s="44" t="s">
        <v>61</v>
      </c>
      <c r="K21" s="44">
        <v>0.97689999999999999</v>
      </c>
      <c r="L21" s="44">
        <v>0.83840000000000003</v>
      </c>
      <c r="M21" s="44">
        <v>0.44719999999999999</v>
      </c>
      <c r="N21" s="42">
        <v>0.55589999999999995</v>
      </c>
      <c r="O21" s="45">
        <v>0.80100000000000005</v>
      </c>
    </row>
    <row r="25" spans="1:15" x14ac:dyDescent="0.3">
      <c r="D25">
        <f>(0.52*0.263)+(0.31*0.153)+(0.164*0.04)</f>
        <v>0.19075000000000003</v>
      </c>
    </row>
  </sheetData>
  <mergeCells count="1">
    <mergeCell ref="C18:G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H12" sqref="H12"/>
    </sheetView>
  </sheetViews>
  <sheetFormatPr defaultRowHeight="14.4" x14ac:dyDescent="0.3"/>
  <cols>
    <col min="1" max="1" width="11.109375" style="55" bestFit="1" customWidth="1"/>
    <col min="2" max="6" width="7.21875" style="55" customWidth="1"/>
  </cols>
  <sheetData>
    <row r="1" spans="1:6" x14ac:dyDescent="0.3">
      <c r="A1" s="54"/>
      <c r="B1" s="61" t="s">
        <v>42</v>
      </c>
      <c r="C1" s="61" t="s">
        <v>5</v>
      </c>
      <c r="D1" s="61" t="s">
        <v>4</v>
      </c>
      <c r="E1" s="61" t="s">
        <v>3</v>
      </c>
      <c r="F1" s="62" t="s">
        <v>41</v>
      </c>
    </row>
    <row r="2" spans="1:6" s="18" customFormat="1" x14ac:dyDescent="0.3">
      <c r="A2" s="54" t="s">
        <v>10</v>
      </c>
      <c r="B2" s="57">
        <v>5.1490092308332871</v>
      </c>
      <c r="C2" s="57">
        <v>4.0702760100720017</v>
      </c>
      <c r="D2" s="58">
        <v>3.6308316728404231</v>
      </c>
      <c r="E2" s="58">
        <v>2.9674766735412983</v>
      </c>
      <c r="F2" s="59">
        <v>1</v>
      </c>
    </row>
    <row r="3" spans="1:6" x14ac:dyDescent="0.3">
      <c r="A3" s="54" t="s">
        <v>40</v>
      </c>
      <c r="B3" s="58">
        <v>2.244500641785542</v>
      </c>
      <c r="C3" s="58">
        <v>1.816201272023136</v>
      </c>
      <c r="D3" s="58">
        <v>1.925051990041345</v>
      </c>
      <c r="E3" s="58">
        <v>1.9640563078132798</v>
      </c>
      <c r="F3" s="58">
        <v>1</v>
      </c>
    </row>
    <row r="4" spans="1:6" x14ac:dyDescent="0.3">
      <c r="B4" s="58"/>
      <c r="C4" s="60"/>
      <c r="D4" s="60"/>
      <c r="E4" s="60"/>
      <c r="F4" s="58"/>
    </row>
    <row r="5" spans="1:6" x14ac:dyDescent="0.3">
      <c r="A5" s="56" t="s">
        <v>39</v>
      </c>
      <c r="B5" s="58">
        <v>0.21180177544174297</v>
      </c>
      <c r="C5" s="58">
        <v>0.18574173937383445</v>
      </c>
      <c r="D5" s="58">
        <v>0.14641055368980524</v>
      </c>
      <c r="E5" s="58">
        <v>0.16263737021538446</v>
      </c>
      <c r="F5" s="58"/>
    </row>
    <row r="6" spans="1:6" x14ac:dyDescent="0.3">
      <c r="A6" s="56" t="s">
        <v>38</v>
      </c>
      <c r="B6" s="58">
        <v>0.16189870729714617</v>
      </c>
      <c r="C6" s="58">
        <v>0.15071024324358689</v>
      </c>
      <c r="D6" s="58">
        <v>0.16537118233093037</v>
      </c>
      <c r="E6" s="58">
        <v>0.12515948103111513</v>
      </c>
      <c r="F6" s="5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J14" sqref="J14"/>
    </sheetView>
  </sheetViews>
  <sheetFormatPr defaultRowHeight="14.4" x14ac:dyDescent="0.3"/>
  <cols>
    <col min="1" max="1" width="13.77734375" bestFit="1" customWidth="1"/>
    <col min="2" max="2" width="9.5546875" customWidth="1"/>
    <col min="3" max="3" width="10.88671875" bestFit="1" customWidth="1"/>
    <col min="7" max="7" width="10.88671875" bestFit="1" customWidth="1"/>
  </cols>
  <sheetData>
    <row r="1" spans="1:7" x14ac:dyDescent="0.3">
      <c r="B1" t="s">
        <v>10</v>
      </c>
      <c r="C1" t="s">
        <v>46</v>
      </c>
      <c r="E1" t="s">
        <v>11</v>
      </c>
      <c r="F1" t="s">
        <v>10</v>
      </c>
      <c r="G1" t="s">
        <v>46</v>
      </c>
    </row>
    <row r="2" spans="1:7" x14ac:dyDescent="0.3">
      <c r="A2" t="s">
        <v>5</v>
      </c>
      <c r="B2" s="3">
        <f t="shared" ref="B2:C5" si="0">B13/B8</f>
        <v>0.16964285714285715</v>
      </c>
      <c r="C2" s="3">
        <f t="shared" si="0"/>
        <v>0.19827586206896552</v>
      </c>
      <c r="D2" s="3"/>
      <c r="E2" t="s">
        <v>5</v>
      </c>
      <c r="F2" s="3">
        <v>1.6272131150730961E-2</v>
      </c>
      <c r="G2" s="3">
        <v>1.698523670848149E-2</v>
      </c>
    </row>
    <row r="3" spans="1:7" x14ac:dyDescent="0.3">
      <c r="A3" t="s">
        <v>4</v>
      </c>
      <c r="B3" s="3">
        <f t="shared" si="0"/>
        <v>0.3392857142857143</v>
      </c>
      <c r="C3" s="3">
        <f t="shared" si="0"/>
        <v>0.35057471264367818</v>
      </c>
      <c r="D3" s="3"/>
      <c r="E3" t="s">
        <v>4</v>
      </c>
      <c r="F3" s="3">
        <v>2.0527394055396789E-2</v>
      </c>
      <c r="G3" s="3">
        <v>2.0327271673332186E-2</v>
      </c>
    </row>
    <row r="4" spans="1:7" x14ac:dyDescent="0.3">
      <c r="A4" t="s">
        <v>3</v>
      </c>
      <c r="B4" s="3">
        <f t="shared" si="0"/>
        <v>0.48015873015873017</v>
      </c>
      <c r="C4" s="3">
        <f t="shared" si="0"/>
        <v>0.47892720306513409</v>
      </c>
      <c r="D4" s="3"/>
      <c r="E4" t="s">
        <v>3</v>
      </c>
      <c r="F4" s="3">
        <v>2.1660674494800719E-2</v>
      </c>
      <c r="G4" s="3">
        <v>2.1281790023941243E-2</v>
      </c>
    </row>
    <row r="5" spans="1:7" x14ac:dyDescent="0.3">
      <c r="A5" t="s">
        <v>66</v>
      </c>
      <c r="B5" s="3">
        <f t="shared" si="0"/>
        <v>0.37030075187969924</v>
      </c>
      <c r="C5" s="3">
        <f t="shared" si="0"/>
        <v>0.37931034482758619</v>
      </c>
      <c r="D5" s="3"/>
      <c r="E5" s="3"/>
      <c r="F5" s="3"/>
      <c r="G5" s="3"/>
    </row>
    <row r="6" spans="1:7" x14ac:dyDescent="0.3">
      <c r="A6" t="s">
        <v>70</v>
      </c>
      <c r="B6" s="3">
        <f>(($B$10/$B$11)*B4)+(($B$9/$B$11)*B3)+(($B$8/$B$11)*B2)</f>
        <v>0.37030075187969924</v>
      </c>
      <c r="C6" s="3">
        <f>(($B$10/$B$11)*C4)+(($B$9/$B$11)*C3)+(($B$8/$B$11)*C2)</f>
        <v>0.37931034482758619</v>
      </c>
      <c r="D6" s="3"/>
      <c r="E6" s="3"/>
      <c r="F6" s="3"/>
      <c r="G6" s="3"/>
    </row>
    <row r="7" spans="1:7" x14ac:dyDescent="0.3">
      <c r="A7" s="24"/>
      <c r="B7" s="24"/>
      <c r="C7" s="24"/>
      <c r="D7" s="24"/>
    </row>
    <row r="8" spans="1:7" x14ac:dyDescent="0.3">
      <c r="A8" s="24" t="s">
        <v>45</v>
      </c>
      <c r="B8" s="23">
        <v>112</v>
      </c>
      <c r="C8" s="23">
        <v>116</v>
      </c>
      <c r="D8" s="24"/>
    </row>
    <row r="9" spans="1:7" x14ac:dyDescent="0.3">
      <c r="A9" s="24" t="s">
        <v>44</v>
      </c>
      <c r="B9" s="23">
        <v>168</v>
      </c>
      <c r="C9" s="23">
        <v>174</v>
      </c>
      <c r="D9" s="24"/>
    </row>
    <row r="10" spans="1:7" x14ac:dyDescent="0.3">
      <c r="A10" s="24" t="s">
        <v>43</v>
      </c>
      <c r="B10" s="23">
        <v>252</v>
      </c>
      <c r="C10" s="23">
        <v>261</v>
      </c>
      <c r="D10" s="24"/>
    </row>
    <row r="11" spans="1:7" x14ac:dyDescent="0.3">
      <c r="A11" s="24" t="s">
        <v>69</v>
      </c>
      <c r="B11" s="24">
        <f>SUM(B8:B10)</f>
        <v>532</v>
      </c>
      <c r="C11" s="24">
        <f>SUM(C8:C10)</f>
        <v>551</v>
      </c>
      <c r="D11" s="24"/>
    </row>
    <row r="13" spans="1:7" x14ac:dyDescent="0.3">
      <c r="A13" s="24" t="s">
        <v>36</v>
      </c>
      <c r="B13" s="24">
        <v>19</v>
      </c>
      <c r="C13" s="24">
        <v>23</v>
      </c>
      <c r="D13" s="24"/>
    </row>
    <row r="14" spans="1:7" x14ac:dyDescent="0.3">
      <c r="A14" s="24" t="s">
        <v>34</v>
      </c>
      <c r="B14" s="24">
        <v>57</v>
      </c>
      <c r="C14" s="24">
        <v>61</v>
      </c>
      <c r="D14" s="24"/>
    </row>
    <row r="15" spans="1:7" x14ac:dyDescent="0.3">
      <c r="A15" s="24" t="s">
        <v>33</v>
      </c>
      <c r="B15" s="24">
        <v>121</v>
      </c>
      <c r="C15" s="24">
        <v>125</v>
      </c>
      <c r="D15" s="24"/>
    </row>
    <row r="16" spans="1:7" x14ac:dyDescent="0.3">
      <c r="A16" s="24"/>
      <c r="B16" s="24">
        <f>SUM(B13:B15)</f>
        <v>197</v>
      </c>
      <c r="C16" s="24">
        <f>SUM(C13:C15)</f>
        <v>209</v>
      </c>
      <c r="D16" s="24"/>
    </row>
    <row r="17" spans="1:7" x14ac:dyDescent="0.3">
      <c r="A17" s="24"/>
      <c r="B17" s="24"/>
      <c r="C17" s="24"/>
      <c r="D17" s="24"/>
    </row>
    <row r="18" spans="1:7" x14ac:dyDescent="0.3">
      <c r="A18" s="48" t="s">
        <v>65</v>
      </c>
      <c r="B18" s="49"/>
      <c r="C18" s="49" t="s">
        <v>67</v>
      </c>
      <c r="D18" s="49"/>
      <c r="E18" s="36" t="s">
        <v>35</v>
      </c>
      <c r="F18" s="36" t="s">
        <v>68</v>
      </c>
      <c r="G18" s="37"/>
    </row>
    <row r="19" spans="1:7" x14ac:dyDescent="0.3">
      <c r="A19" s="50" t="s">
        <v>5</v>
      </c>
      <c r="B19" s="39">
        <f>B2/$B$6</f>
        <v>0.45812182741116753</v>
      </c>
      <c r="C19" s="46">
        <f>B19*$C$6</f>
        <v>0.17377034832837387</v>
      </c>
      <c r="D19" s="51"/>
      <c r="E19" s="38" t="s">
        <v>5</v>
      </c>
      <c r="F19" s="38"/>
      <c r="G19" s="41">
        <v>0.53949999999999998</v>
      </c>
    </row>
    <row r="20" spans="1:7" x14ac:dyDescent="0.3">
      <c r="A20" s="50" t="s">
        <v>4</v>
      </c>
      <c r="B20" s="39">
        <f t="shared" ref="B20:B21" si="1">B3/$B$6</f>
        <v>0.91624365482233505</v>
      </c>
      <c r="C20" s="46">
        <f t="shared" ref="C20:C21" si="2">B20*$C$6</f>
        <v>0.34754069665674775</v>
      </c>
      <c r="D20" s="51"/>
      <c r="E20" s="38" t="s">
        <v>4</v>
      </c>
      <c r="F20" s="38"/>
      <c r="G20" s="41">
        <v>0.94230000000000003</v>
      </c>
    </row>
    <row r="21" spans="1:7" x14ac:dyDescent="0.3">
      <c r="A21" s="52" t="s">
        <v>3</v>
      </c>
      <c r="B21" s="43">
        <f t="shared" si="1"/>
        <v>1.2966723068245911</v>
      </c>
      <c r="C21" s="47">
        <f t="shared" si="2"/>
        <v>0.49184121983001727</v>
      </c>
      <c r="D21" s="42"/>
      <c r="E21" s="42" t="s">
        <v>3</v>
      </c>
      <c r="F21" s="42"/>
      <c r="G21" s="45">
        <v>0.72940000000000005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4A</vt:lpstr>
      <vt:lpstr>4B</vt:lpstr>
      <vt:lpstr>4C</vt:lpstr>
      <vt:lpstr>4D</vt:lpstr>
      <vt:lpstr>4E</vt:lpstr>
      <vt:lpstr>4H</vt:lpstr>
      <vt:lpstr>4I</vt:lpstr>
    </vt:vector>
  </TitlesOfParts>
  <Company>Columbia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davidericmelamed@gmail.com</dc:creator>
  <cp:lastModifiedBy>davidericmelamed@gmail.com</cp:lastModifiedBy>
  <dcterms:created xsi:type="dcterms:W3CDTF">2020-10-12T19:13:08Z</dcterms:created>
  <dcterms:modified xsi:type="dcterms:W3CDTF">2020-10-22T15:17:06Z</dcterms:modified>
</cp:coreProperties>
</file>