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nka/Alenka_manuscripts/2020_Plin4-mikrofluid/202012_eLife_revised submission/eLife_2020_Source data/Source data -- submitted/"/>
    </mc:Choice>
  </mc:AlternateContent>
  <xr:revisionPtr revIDLastSave="0" documentId="13_ncr:1_{84F59528-74D2-8C4C-B325-BE7D7E4D8729}" xr6:coauthVersionLast="36" xr6:coauthVersionMax="36" xr10:uidLastSave="{00000000-0000-0000-0000-000000000000}"/>
  <bookViews>
    <workbookView xWindow="-34620" yWindow="5440" windowWidth="27640" windowHeight="16540" activeTab="1" xr2:uid="{5CD1F0E5-4093-6E4F-B298-2B1796A1F06E}"/>
  </bookViews>
  <sheets>
    <sheet name="Fig. 8B" sheetId="1" r:id="rId1"/>
    <sheet name="Fig. 8D" sheetId="3" r:id="rId2"/>
    <sheet name="Fig. 8D--%binding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3" l="1"/>
  <c r="H28" i="3"/>
  <c r="F28" i="3"/>
  <c r="D28" i="3"/>
  <c r="B28" i="3"/>
  <c r="R24" i="3"/>
  <c r="Q24" i="3"/>
  <c r="P24" i="3"/>
  <c r="O24" i="3"/>
  <c r="N24" i="3"/>
  <c r="R23" i="3"/>
  <c r="Q23" i="3"/>
  <c r="P23" i="3"/>
  <c r="O23" i="3"/>
  <c r="N23" i="3"/>
  <c r="R22" i="3"/>
  <c r="Q22" i="3"/>
  <c r="P22" i="3"/>
  <c r="O22" i="3"/>
  <c r="N22" i="3"/>
  <c r="R21" i="3"/>
  <c r="Q21" i="3"/>
  <c r="P21" i="3"/>
  <c r="O21" i="3"/>
  <c r="N21" i="3"/>
  <c r="R20" i="3"/>
  <c r="Q20" i="3"/>
  <c r="P20" i="3"/>
  <c r="O20" i="3"/>
  <c r="N20" i="3"/>
  <c r="R19" i="3"/>
  <c r="Q19" i="3"/>
  <c r="P19" i="3"/>
  <c r="O19" i="3"/>
  <c r="N19" i="3"/>
  <c r="R18" i="3"/>
  <c r="Q18" i="3"/>
  <c r="P18" i="3"/>
  <c r="O18" i="3"/>
  <c r="N18" i="3"/>
  <c r="R17" i="3"/>
  <c r="Q17" i="3"/>
  <c r="P17" i="3"/>
  <c r="O17" i="3"/>
  <c r="N17" i="3"/>
  <c r="R16" i="3"/>
  <c r="Q16" i="3"/>
  <c r="P16" i="3"/>
  <c r="O16" i="3"/>
  <c r="N16" i="3"/>
  <c r="R15" i="3"/>
  <c r="Q15" i="3"/>
  <c r="P15" i="3"/>
  <c r="O15" i="3"/>
  <c r="N15" i="3"/>
  <c r="R14" i="3"/>
  <c r="Q14" i="3"/>
  <c r="P14" i="3"/>
  <c r="O14" i="3"/>
  <c r="N14" i="3"/>
  <c r="R13" i="3"/>
  <c r="Q13" i="3"/>
  <c r="P13" i="3"/>
  <c r="O13" i="3"/>
  <c r="N13" i="3"/>
  <c r="R12" i="3"/>
  <c r="Q12" i="3"/>
  <c r="P12" i="3"/>
  <c r="O12" i="3"/>
  <c r="N12" i="3"/>
  <c r="R11" i="3"/>
  <c r="Q11" i="3"/>
  <c r="P11" i="3"/>
  <c r="O11" i="3"/>
  <c r="N11" i="3"/>
  <c r="R10" i="3"/>
  <c r="Q10" i="3"/>
  <c r="P10" i="3"/>
  <c r="O10" i="3"/>
  <c r="N10" i="3"/>
  <c r="N28" i="3" s="1"/>
  <c r="R9" i="3"/>
  <c r="Q9" i="3"/>
  <c r="P9" i="3"/>
  <c r="O9" i="3"/>
  <c r="N9" i="3"/>
  <c r="R8" i="3"/>
  <c r="Q8" i="3"/>
  <c r="P8" i="3"/>
  <c r="O8" i="3"/>
  <c r="N8" i="3"/>
  <c r="R7" i="3"/>
  <c r="Q7" i="3"/>
  <c r="P7" i="3"/>
  <c r="O7" i="3"/>
  <c r="N7" i="3"/>
  <c r="R6" i="3"/>
  <c r="Q6" i="3"/>
  <c r="P6" i="3"/>
  <c r="O6" i="3"/>
  <c r="N6" i="3"/>
  <c r="R5" i="3"/>
  <c r="R29" i="3" s="1"/>
  <c r="Q5" i="3"/>
  <c r="Q29" i="3" s="1"/>
  <c r="P5" i="3"/>
  <c r="P29" i="3" s="1"/>
  <c r="O5" i="3"/>
  <c r="O28" i="3" s="1"/>
  <c r="N5" i="3"/>
  <c r="N29" i="3" s="1"/>
  <c r="R28" i="3" l="1"/>
  <c r="Q28" i="3"/>
  <c r="O29" i="3"/>
  <c r="P28" i="3"/>
  <c r="F15" i="2"/>
  <c r="G16" i="2"/>
  <c r="H16" i="2"/>
  <c r="I16" i="2"/>
  <c r="F17" i="2"/>
  <c r="G18" i="2"/>
  <c r="H18" i="2"/>
  <c r="I18" i="2"/>
  <c r="F19" i="2"/>
  <c r="G20" i="2"/>
  <c r="W20" i="2" s="1"/>
  <c r="H20" i="2"/>
  <c r="I20" i="2"/>
  <c r="F21" i="2"/>
  <c r="G21" i="2"/>
  <c r="G22" i="2"/>
  <c r="H22" i="2"/>
  <c r="I22" i="2"/>
  <c r="F23" i="2"/>
  <c r="G23" i="2"/>
  <c r="H23" i="2"/>
  <c r="G24" i="2"/>
  <c r="H24" i="2"/>
  <c r="I24" i="2"/>
  <c r="F25" i="2"/>
  <c r="G25" i="2"/>
  <c r="W25" i="2" s="1"/>
  <c r="H25" i="2"/>
  <c r="M25" i="2"/>
  <c r="C26" i="2"/>
  <c r="F14" i="2" s="1"/>
  <c r="C27" i="2"/>
  <c r="M20" i="2" l="1"/>
  <c r="V25" i="2"/>
  <c r="G14" i="2"/>
  <c r="I25" i="2"/>
  <c r="N25" i="2" s="1"/>
  <c r="I23" i="2"/>
  <c r="K25" i="2" s="1"/>
  <c r="O25" i="2" s="1"/>
  <c r="Q25" i="2" s="1"/>
  <c r="I21" i="2"/>
  <c r="N20" i="2" s="1"/>
  <c r="I19" i="2"/>
  <c r="N15" i="2" s="1"/>
  <c r="I17" i="2"/>
  <c r="K15" i="2" s="1"/>
  <c r="I15" i="2"/>
  <c r="H21" i="2"/>
  <c r="H19" i="2"/>
  <c r="M15" i="2" s="1"/>
  <c r="H17" i="2"/>
  <c r="H15" i="2"/>
  <c r="G19" i="2"/>
  <c r="W15" i="2" s="1"/>
  <c r="G17" i="2"/>
  <c r="G15" i="2"/>
  <c r="I14" i="2"/>
  <c r="H14" i="2"/>
  <c r="F24" i="2"/>
  <c r="F22" i="2"/>
  <c r="F20" i="2"/>
  <c r="V20" i="2" s="1"/>
  <c r="F18" i="2"/>
  <c r="V15" i="2" s="1"/>
  <c r="F16" i="2"/>
  <c r="K56" i="1"/>
  <c r="K54" i="1"/>
  <c r="K55" i="1" s="1"/>
  <c r="C54" i="1"/>
  <c r="K53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C35" i="1"/>
  <c r="E34" i="1"/>
  <c r="C34" i="1"/>
  <c r="E33" i="1"/>
  <c r="C33" i="1"/>
  <c r="E32" i="1"/>
  <c r="C32" i="1"/>
  <c r="E31" i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E54" i="1" s="1"/>
  <c r="C7" i="1"/>
  <c r="E6" i="1"/>
  <c r="C6" i="1"/>
  <c r="E5" i="1"/>
  <c r="E56" i="1" s="1"/>
  <c r="C5" i="1"/>
  <c r="C56" i="1" s="1"/>
  <c r="P25" i="2" l="1"/>
  <c r="R25" i="2" s="1"/>
  <c r="O15" i="2"/>
  <c r="Q15" i="2" s="1"/>
  <c r="T15" i="2"/>
  <c r="Y15" i="2" s="1"/>
  <c r="AA15" i="2" s="1"/>
  <c r="T20" i="2"/>
  <c r="Y20" i="2" s="1"/>
  <c r="AA20" i="2" s="1"/>
  <c r="U15" i="2"/>
  <c r="U20" i="2"/>
  <c r="X15" i="2"/>
  <c r="Z15" i="2" s="1"/>
  <c r="T25" i="2"/>
  <c r="Y25" i="2" s="1"/>
  <c r="AA25" i="2" s="1"/>
  <c r="U25" i="2"/>
  <c r="K20" i="2"/>
  <c r="P20" i="2" s="1"/>
  <c r="R20" i="2" s="1"/>
  <c r="L20" i="2"/>
  <c r="P15" i="2"/>
  <c r="R15" i="2" s="1"/>
  <c r="X20" i="2"/>
  <c r="Z20" i="2" s="1"/>
  <c r="O20" i="2"/>
  <c r="Q20" i="2" s="1"/>
  <c r="L25" i="2"/>
  <c r="L15" i="2"/>
  <c r="X25" i="2"/>
  <c r="Z25" i="2" s="1"/>
  <c r="C55" i="1"/>
  <c r="E55" i="1"/>
  <c r="C53" i="1"/>
  <c r="E53" i="1"/>
</calcChain>
</file>

<file path=xl/sharedStrings.xml><?xml version="1.0" encoding="utf-8"?>
<sst xmlns="http://schemas.openxmlformats.org/spreadsheetml/2006/main" count="163" uniqueCount="67">
  <si>
    <t>20201109 P4 + oil. Samples 1 and Sample 2</t>
  </si>
  <si>
    <t>Plin4 + oil Sample 1</t>
  </si>
  <si>
    <t>Plin4 + oil Sample 2</t>
  </si>
  <si>
    <t>Sample 1 + Sample 2</t>
  </si>
  <si>
    <t>Background without fluorescence</t>
  </si>
  <si>
    <t>Average Fl</t>
  </si>
  <si>
    <t>Fl - Background no prot</t>
  </si>
  <si>
    <t>Average Fl - Background no prot</t>
  </si>
  <si>
    <t>Sample 1</t>
  </si>
  <si>
    <t>Sample 2</t>
  </si>
  <si>
    <t>SD</t>
  </si>
  <si>
    <t>SE</t>
  </si>
  <si>
    <t>n</t>
  </si>
  <si>
    <t>Average Buffer</t>
  </si>
  <si>
    <t>P4 B after 1xB 2</t>
  </si>
  <si>
    <t>B</t>
  </si>
  <si>
    <t>A</t>
  </si>
  <si>
    <t>Average</t>
  </si>
  <si>
    <t>P4 B after 1xB 1</t>
  </si>
  <si>
    <t>Prot bound to beads</t>
  </si>
  <si>
    <t>Fl in solution</t>
  </si>
  <si>
    <t>After 1x beads</t>
  </si>
  <si>
    <t>P4 B sol</t>
  </si>
  <si>
    <t>P4 B after sol 2</t>
  </si>
  <si>
    <t>100% DPC 26nM 1xBeads</t>
  </si>
  <si>
    <t>DPS DPC 26nM 1xBeads</t>
  </si>
  <si>
    <t>P4 B after sol 1</t>
  </si>
  <si>
    <t>P4 A after 2xB 2</t>
  </si>
  <si>
    <t>P4 A after 2xB 1</t>
  </si>
  <si>
    <t>P4 A after 1xB 2</t>
  </si>
  <si>
    <t>After 2x beads</t>
  </si>
  <si>
    <t>P4 A sol</t>
  </si>
  <si>
    <t>P4 A after 1xB 1</t>
  </si>
  <si>
    <t>100% DPC 65nM 2xBeads</t>
  </si>
  <si>
    <t>DPS DPC 65nM 2xBeads</t>
  </si>
  <si>
    <t>P4 A sol 2</t>
  </si>
  <si>
    <t>P4 A sol 1</t>
  </si>
  <si>
    <t>Buffer 2</t>
  </si>
  <si>
    <t>Buffer 1</t>
  </si>
  <si>
    <t>DPS DPC B</t>
  </si>
  <si>
    <t>DPS DPC A</t>
  </si>
  <si>
    <t>DPC B</t>
  </si>
  <si>
    <t>DPC A</t>
  </si>
  <si>
    <t>Samples</t>
  </si>
  <si>
    <t>100% DPC 65nM 1xBeads</t>
  </si>
  <si>
    <t>DPS DPC 65nM 1xBeads</t>
  </si>
  <si>
    <t>Samples - buffer</t>
  </si>
  <si>
    <t>Measurements</t>
  </si>
  <si>
    <t xml:space="preserve">Final volume of incubation with beads (50 ul). For that I have added 41 ul of DiphyPLs Beads to 1x, and 82ul  to 2x to the tube, then centrifuge and remove all volume but 5ul. </t>
  </si>
  <si>
    <t>There are two numbers of beads used: 1xB that is around 1.5E+06 and 2xB that are 3E+06 beads</t>
  </si>
  <si>
    <t>There are two samples per supporte bilayer condition: DPC A &amp; DPC B; DPS DPC A &amp; DPS DPC B</t>
  </si>
  <si>
    <t>There are two types of supported bilayers in beads: 100% DiphyPC  (DPC) and 50% DiphyPS 50% DiphyPC (DPS DPC)</t>
  </si>
  <si>
    <t xml:space="preserve">There are two different solutions of Plin4: P4 A (65 nM) and P4 B(26nM). </t>
  </si>
  <si>
    <t>Samples are measured in duplicates (1 and 2)</t>
  </si>
  <si>
    <t>Vt for measuring on the plate: 45ul (22.5 ul of buffer and 22.5ul of Sample).</t>
  </si>
  <si>
    <t>20201117 assay. How much of Plin4 is interacting with the supported bilayers?</t>
  </si>
  <si>
    <t>50%DiphyPC 50% DiphyPS, Protein mixture centrifuged at 100.000g 4deg for 1h</t>
  </si>
  <si>
    <t>Results - Background without protein</t>
  </si>
  <si>
    <t>40 nM Plin4 1-5 1xBeads</t>
  </si>
  <si>
    <t>100 nM Plin4 1-5 1xBeads</t>
  </si>
  <si>
    <t>100 nM Plin4 1-5 2xBeads</t>
  </si>
  <si>
    <t>100 nM Plin4 1-5 3xBeads</t>
  </si>
  <si>
    <t>100 nM Plin4 1-20 1xBeads</t>
  </si>
  <si>
    <t>Mean</t>
  </si>
  <si>
    <t>Mean Fl bead - Background</t>
  </si>
  <si>
    <t>SD of Means</t>
  </si>
  <si>
    <t>Average of Background without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</si>
</sst>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433F-3D6E-7446-9681-8C7637011864}">
  <dimension ref="A1:K78"/>
  <sheetViews>
    <sheetView workbookViewId="0">
      <selection activeCell="K57" sqref="K57"/>
    </sheetView>
  </sheetViews>
  <sheetFormatPr baseColWidth="10" defaultRowHeight="16" x14ac:dyDescent="0.2"/>
  <sheetData>
    <row r="1" spans="1:8" x14ac:dyDescent="0.2">
      <c r="A1" t="s">
        <v>0</v>
      </c>
    </row>
    <row r="3" spans="1:8" x14ac:dyDescent="0.2">
      <c r="B3" t="s">
        <v>1</v>
      </c>
      <c r="D3" t="s">
        <v>2</v>
      </c>
      <c r="H3" t="s">
        <v>3</v>
      </c>
    </row>
    <row r="4" spans="1:8" x14ac:dyDescent="0.2">
      <c r="A4" t="s">
        <v>4</v>
      </c>
      <c r="B4" t="s">
        <v>5</v>
      </c>
      <c r="C4" t="s">
        <v>6</v>
      </c>
      <c r="D4" t="s">
        <v>5</v>
      </c>
      <c r="E4" t="s">
        <v>7</v>
      </c>
      <c r="H4" t="s">
        <v>7</v>
      </c>
    </row>
    <row r="5" spans="1:8" x14ac:dyDescent="0.2">
      <c r="A5">
        <v>103</v>
      </c>
      <c r="B5">
        <v>2638.6</v>
      </c>
      <c r="C5">
        <f>B5-103</f>
        <v>2535.6</v>
      </c>
      <c r="D5" s="1">
        <v>1378</v>
      </c>
      <c r="E5" s="1">
        <f>D5-103</f>
        <v>1275</v>
      </c>
      <c r="H5">
        <v>2535.6</v>
      </c>
    </row>
    <row r="6" spans="1:8" x14ac:dyDescent="0.2">
      <c r="B6">
        <v>3992.5</v>
      </c>
      <c r="C6">
        <f t="shared" ref="C6:C35" si="0">B6-103</f>
        <v>3889.5</v>
      </c>
      <c r="D6" s="1">
        <v>2144.3000000000002</v>
      </c>
      <c r="E6" s="1">
        <f t="shared" ref="E6:E47" si="1">D6-103</f>
        <v>2041.3000000000002</v>
      </c>
      <c r="H6">
        <v>3889.5</v>
      </c>
    </row>
    <row r="7" spans="1:8" x14ac:dyDescent="0.2">
      <c r="B7">
        <v>2266.4</v>
      </c>
      <c r="C7">
        <f t="shared" si="0"/>
        <v>2163.4</v>
      </c>
      <c r="D7" s="1">
        <v>1755.6</v>
      </c>
      <c r="E7" s="1">
        <f t="shared" si="1"/>
        <v>1652.6</v>
      </c>
      <c r="H7">
        <v>2163.4</v>
      </c>
    </row>
    <row r="8" spans="1:8" x14ac:dyDescent="0.2">
      <c r="B8">
        <v>2266.4</v>
      </c>
      <c r="C8">
        <f t="shared" si="0"/>
        <v>2163.4</v>
      </c>
      <c r="D8" s="1">
        <v>1568.7849999999999</v>
      </c>
      <c r="E8" s="1">
        <f t="shared" si="1"/>
        <v>1465.7849999999999</v>
      </c>
      <c r="H8">
        <v>2163.4</v>
      </c>
    </row>
    <row r="9" spans="1:8" x14ac:dyDescent="0.2">
      <c r="B9">
        <v>2124.1999999999998</v>
      </c>
      <c r="C9">
        <f t="shared" si="0"/>
        <v>2021.1999999999998</v>
      </c>
      <c r="D9" s="1">
        <v>1491.6950000000002</v>
      </c>
      <c r="E9" s="1">
        <f t="shared" si="1"/>
        <v>1388.6950000000002</v>
      </c>
      <c r="H9">
        <v>2021.1999999999998</v>
      </c>
    </row>
    <row r="10" spans="1:8" x14ac:dyDescent="0.2">
      <c r="B10">
        <v>2124.1999999999998</v>
      </c>
      <c r="C10">
        <f t="shared" si="0"/>
        <v>2021.1999999999998</v>
      </c>
      <c r="D10" s="1">
        <v>1391.4744999999998</v>
      </c>
      <c r="E10" s="1">
        <f t="shared" si="1"/>
        <v>1288.4744999999998</v>
      </c>
      <c r="H10">
        <v>2021.1999999999998</v>
      </c>
    </row>
    <row r="11" spans="1:8" x14ac:dyDescent="0.2">
      <c r="B11">
        <v>2124.1999999999998</v>
      </c>
      <c r="C11">
        <f t="shared" si="0"/>
        <v>2021.1999999999998</v>
      </c>
      <c r="D11" s="1">
        <v>1461.8040000000001</v>
      </c>
      <c r="E11" s="1">
        <f t="shared" si="1"/>
        <v>1358.8040000000001</v>
      </c>
      <c r="H11">
        <v>2021.1999999999998</v>
      </c>
    </row>
    <row r="12" spans="1:8" x14ac:dyDescent="0.2">
      <c r="B12">
        <v>3880.2</v>
      </c>
      <c r="C12">
        <f t="shared" si="0"/>
        <v>3777.2</v>
      </c>
      <c r="D12" s="1">
        <v>1406.6195</v>
      </c>
      <c r="E12" s="1">
        <f t="shared" si="1"/>
        <v>1303.6195</v>
      </c>
      <c r="H12">
        <v>3777.2</v>
      </c>
    </row>
    <row r="13" spans="1:8" x14ac:dyDescent="0.2">
      <c r="B13">
        <v>3028.4</v>
      </c>
      <c r="C13">
        <f t="shared" si="0"/>
        <v>2925.4</v>
      </c>
      <c r="D13" s="1">
        <v>1452.0214999999998</v>
      </c>
      <c r="E13" s="1">
        <f t="shared" si="1"/>
        <v>1349.0214999999998</v>
      </c>
      <c r="H13">
        <v>2925.4</v>
      </c>
    </row>
    <row r="14" spans="1:8" x14ac:dyDescent="0.2">
      <c r="B14">
        <v>2140.1</v>
      </c>
      <c r="C14">
        <f t="shared" si="0"/>
        <v>2037.1</v>
      </c>
      <c r="D14" s="1">
        <v>1252.3389999999999</v>
      </c>
      <c r="E14" s="1">
        <f t="shared" si="1"/>
        <v>1149.3389999999999</v>
      </c>
      <c r="H14">
        <v>2037.1</v>
      </c>
    </row>
    <row r="15" spans="1:8" x14ac:dyDescent="0.2">
      <c r="B15">
        <v>1924.5</v>
      </c>
      <c r="C15">
        <f t="shared" si="0"/>
        <v>1821.5</v>
      </c>
      <c r="D15" s="1">
        <v>1317.4304499999998</v>
      </c>
      <c r="E15" s="1">
        <f t="shared" si="1"/>
        <v>1214.4304499999998</v>
      </c>
      <c r="H15">
        <v>1821.5</v>
      </c>
    </row>
    <row r="16" spans="1:8" x14ac:dyDescent="0.2">
      <c r="B16">
        <v>2144.5</v>
      </c>
      <c r="C16">
        <f t="shared" si="0"/>
        <v>2041.5</v>
      </c>
      <c r="D16" s="1">
        <v>1608.0349999999999</v>
      </c>
      <c r="E16" s="1">
        <f t="shared" si="1"/>
        <v>1505.0349999999999</v>
      </c>
      <c r="H16">
        <v>2041.5</v>
      </c>
    </row>
    <row r="17" spans="2:8" x14ac:dyDescent="0.2">
      <c r="B17">
        <v>2179.9</v>
      </c>
      <c r="C17">
        <f t="shared" si="0"/>
        <v>2076.9</v>
      </c>
      <c r="D17" s="1">
        <v>1565.732</v>
      </c>
      <c r="E17" s="1">
        <f t="shared" si="1"/>
        <v>1462.732</v>
      </c>
      <c r="H17">
        <v>2076.9</v>
      </c>
    </row>
    <row r="18" spans="2:8" x14ac:dyDescent="0.2">
      <c r="B18">
        <v>2021</v>
      </c>
      <c r="C18">
        <f t="shared" si="0"/>
        <v>1918</v>
      </c>
      <c r="D18" s="1">
        <v>1411.0419999999999</v>
      </c>
      <c r="E18" s="1">
        <f t="shared" si="1"/>
        <v>1308.0419999999999</v>
      </c>
      <c r="H18">
        <v>1918</v>
      </c>
    </row>
    <row r="19" spans="2:8" x14ac:dyDescent="0.2">
      <c r="B19">
        <v>3949.3</v>
      </c>
      <c r="C19">
        <f t="shared" si="0"/>
        <v>3846.3</v>
      </c>
      <c r="D19" s="1">
        <v>1381.4935</v>
      </c>
      <c r="E19" s="1">
        <f t="shared" si="1"/>
        <v>1278.4935</v>
      </c>
      <c r="H19">
        <v>3846.3</v>
      </c>
    </row>
    <row r="20" spans="2:8" x14ac:dyDescent="0.2">
      <c r="B20">
        <v>3766.7</v>
      </c>
      <c r="C20">
        <f t="shared" si="0"/>
        <v>3663.7</v>
      </c>
      <c r="D20" s="1">
        <v>1113.4169999999999</v>
      </c>
      <c r="E20" s="1">
        <f t="shared" si="1"/>
        <v>1010.4169999999999</v>
      </c>
      <c r="H20">
        <v>3663.7</v>
      </c>
    </row>
    <row r="21" spans="2:8" x14ac:dyDescent="0.2">
      <c r="B21">
        <v>3652.3</v>
      </c>
      <c r="C21">
        <f t="shared" si="0"/>
        <v>3549.3</v>
      </c>
      <c r="D21" s="1">
        <v>1026.2850000000001</v>
      </c>
      <c r="E21" s="1">
        <f t="shared" si="1"/>
        <v>923.28500000000008</v>
      </c>
      <c r="H21">
        <v>3549.3</v>
      </c>
    </row>
    <row r="22" spans="2:8" x14ac:dyDescent="0.2">
      <c r="B22">
        <v>2401.3000000000002</v>
      </c>
      <c r="C22">
        <f t="shared" si="0"/>
        <v>2298.3000000000002</v>
      </c>
      <c r="D22" s="1">
        <v>1737.4720000000002</v>
      </c>
      <c r="E22" s="1">
        <f t="shared" si="1"/>
        <v>1634.4720000000002</v>
      </c>
      <c r="H22">
        <v>2298.3000000000002</v>
      </c>
    </row>
    <row r="23" spans="2:8" x14ac:dyDescent="0.2">
      <c r="B23">
        <v>2217.4</v>
      </c>
      <c r="C23">
        <f t="shared" si="0"/>
        <v>2114.4</v>
      </c>
      <c r="D23" s="1">
        <v>2190.8182500000003</v>
      </c>
      <c r="E23" s="1">
        <f t="shared" si="1"/>
        <v>2087.8182500000003</v>
      </c>
      <c r="H23">
        <v>2114.4</v>
      </c>
    </row>
    <row r="24" spans="2:8" x14ac:dyDescent="0.2">
      <c r="B24">
        <v>2832.6</v>
      </c>
      <c r="C24">
        <f t="shared" si="0"/>
        <v>2729.6</v>
      </c>
      <c r="D24" s="1">
        <v>1957.44</v>
      </c>
      <c r="E24" s="1">
        <f t="shared" si="1"/>
        <v>1854.44</v>
      </c>
      <c r="H24">
        <v>2729.6</v>
      </c>
    </row>
    <row r="25" spans="2:8" x14ac:dyDescent="0.2">
      <c r="B25">
        <v>5880.1</v>
      </c>
      <c r="C25">
        <f t="shared" si="0"/>
        <v>5777.1</v>
      </c>
      <c r="D25" s="1">
        <v>2026.7049999999999</v>
      </c>
      <c r="E25" s="1">
        <f t="shared" si="1"/>
        <v>1923.7049999999999</v>
      </c>
      <c r="H25">
        <v>5777.1</v>
      </c>
    </row>
    <row r="26" spans="2:8" x14ac:dyDescent="0.2">
      <c r="B26">
        <v>3906.4</v>
      </c>
      <c r="C26">
        <f t="shared" si="0"/>
        <v>3803.4</v>
      </c>
      <c r="D26" s="1">
        <v>2058.14</v>
      </c>
      <c r="E26" s="1">
        <f t="shared" si="1"/>
        <v>1955.1399999999999</v>
      </c>
      <c r="H26">
        <v>3803.4</v>
      </c>
    </row>
    <row r="27" spans="2:8" x14ac:dyDescent="0.2">
      <c r="B27">
        <v>3905.5</v>
      </c>
      <c r="C27">
        <f t="shared" si="0"/>
        <v>3802.5</v>
      </c>
      <c r="D27" s="1">
        <v>3650.375</v>
      </c>
      <c r="E27" s="1">
        <f t="shared" si="1"/>
        <v>3547.375</v>
      </c>
      <c r="H27">
        <v>3802.5</v>
      </c>
    </row>
    <row r="28" spans="2:8" x14ac:dyDescent="0.2">
      <c r="B28">
        <v>3650.4</v>
      </c>
      <c r="C28">
        <f t="shared" si="0"/>
        <v>3547.4</v>
      </c>
      <c r="D28" s="1">
        <v>2385.8150000000001</v>
      </c>
      <c r="E28" s="1">
        <f t="shared" si="1"/>
        <v>2282.8150000000001</v>
      </c>
      <c r="H28">
        <v>3547.4</v>
      </c>
    </row>
    <row r="29" spans="2:8" x14ac:dyDescent="0.2">
      <c r="B29">
        <v>2858.3</v>
      </c>
      <c r="C29">
        <f t="shared" si="0"/>
        <v>2755.3</v>
      </c>
      <c r="D29" s="1">
        <v>2693.84</v>
      </c>
      <c r="E29" s="1">
        <f t="shared" si="1"/>
        <v>2590.84</v>
      </c>
      <c r="H29">
        <v>2755.3</v>
      </c>
    </row>
    <row r="30" spans="2:8" x14ac:dyDescent="0.2">
      <c r="B30">
        <v>3640.9</v>
      </c>
      <c r="C30">
        <f t="shared" si="0"/>
        <v>3537.9</v>
      </c>
      <c r="D30" s="1">
        <v>2753.4344999999998</v>
      </c>
      <c r="E30" s="1">
        <f t="shared" si="1"/>
        <v>2650.4344999999998</v>
      </c>
      <c r="H30">
        <v>3537.9</v>
      </c>
    </row>
    <row r="31" spans="2:8" x14ac:dyDescent="0.2">
      <c r="B31">
        <v>3331.5</v>
      </c>
      <c r="C31">
        <f t="shared" si="0"/>
        <v>3228.5</v>
      </c>
      <c r="D31" s="1">
        <v>2263.8199999999997</v>
      </c>
      <c r="E31" s="1">
        <f t="shared" si="1"/>
        <v>2160.8199999999997</v>
      </c>
      <c r="H31">
        <v>3228.5</v>
      </c>
    </row>
    <row r="32" spans="2:8" x14ac:dyDescent="0.2">
      <c r="B32">
        <v>1895.7</v>
      </c>
      <c r="C32">
        <f t="shared" si="0"/>
        <v>1792.7</v>
      </c>
      <c r="D32" s="1">
        <v>2887.05</v>
      </c>
      <c r="E32" s="1">
        <f t="shared" si="1"/>
        <v>2784.05</v>
      </c>
      <c r="H32">
        <v>1792.7</v>
      </c>
    </row>
    <row r="33" spans="2:8" x14ac:dyDescent="0.2">
      <c r="B33">
        <v>1824.3</v>
      </c>
      <c r="C33">
        <f t="shared" si="0"/>
        <v>1721.3</v>
      </c>
      <c r="D33" s="1">
        <v>3046.1559999999999</v>
      </c>
      <c r="E33" s="1">
        <f t="shared" si="1"/>
        <v>2943.1559999999999</v>
      </c>
      <c r="H33">
        <v>1721.3</v>
      </c>
    </row>
    <row r="34" spans="2:8" x14ac:dyDescent="0.2">
      <c r="B34">
        <v>1645.5</v>
      </c>
      <c r="C34">
        <f t="shared" si="0"/>
        <v>1542.5</v>
      </c>
      <c r="D34" s="1">
        <v>2588.88</v>
      </c>
      <c r="E34" s="1">
        <f t="shared" si="1"/>
        <v>2485.88</v>
      </c>
      <c r="H34">
        <v>1542.5</v>
      </c>
    </row>
    <row r="35" spans="2:8" x14ac:dyDescent="0.2">
      <c r="B35">
        <v>1557.4</v>
      </c>
      <c r="C35">
        <f t="shared" si="0"/>
        <v>1454.4</v>
      </c>
      <c r="D35" s="1">
        <v>2559.02</v>
      </c>
      <c r="E35" s="1">
        <f t="shared" si="1"/>
        <v>2456.02</v>
      </c>
      <c r="H35">
        <v>1454.4</v>
      </c>
    </row>
    <row r="36" spans="2:8" x14ac:dyDescent="0.2">
      <c r="D36" s="1">
        <v>1674.32</v>
      </c>
      <c r="E36" s="1">
        <f t="shared" si="1"/>
        <v>1571.32</v>
      </c>
      <c r="H36">
        <v>1275</v>
      </c>
    </row>
    <row r="37" spans="2:8" x14ac:dyDescent="0.2">
      <c r="D37" s="1">
        <v>2867.26</v>
      </c>
      <c r="E37" s="1">
        <f t="shared" si="1"/>
        <v>2764.26</v>
      </c>
      <c r="H37">
        <v>2041.3000000000002</v>
      </c>
    </row>
    <row r="38" spans="2:8" x14ac:dyDescent="0.2">
      <c r="D38" s="1">
        <v>3441.3611000000001</v>
      </c>
      <c r="E38" s="1">
        <f t="shared" si="1"/>
        <v>3338.3611000000001</v>
      </c>
      <c r="H38">
        <v>1652.6</v>
      </c>
    </row>
    <row r="39" spans="2:8" x14ac:dyDescent="0.2">
      <c r="D39" s="1">
        <v>3661.16</v>
      </c>
      <c r="E39" s="1">
        <f t="shared" si="1"/>
        <v>3558.16</v>
      </c>
      <c r="H39">
        <v>1465.7849999999999</v>
      </c>
    </row>
    <row r="40" spans="2:8" x14ac:dyDescent="0.2">
      <c r="D40" s="1">
        <v>2228.42</v>
      </c>
      <c r="E40" s="1">
        <f t="shared" si="1"/>
        <v>2125.42</v>
      </c>
      <c r="H40">
        <v>1388.6950000000002</v>
      </c>
    </row>
    <row r="41" spans="2:8" x14ac:dyDescent="0.2">
      <c r="D41" s="1">
        <v>2784.00065</v>
      </c>
      <c r="E41" s="1">
        <f t="shared" si="1"/>
        <v>2681.00065</v>
      </c>
      <c r="H41">
        <v>1288.4744999999998</v>
      </c>
    </row>
    <row r="42" spans="2:8" x14ac:dyDescent="0.2">
      <c r="D42" s="1">
        <v>2679.9799999999996</v>
      </c>
      <c r="E42" s="1">
        <f t="shared" si="1"/>
        <v>2576.9799999999996</v>
      </c>
      <c r="H42">
        <v>1358.8040000000001</v>
      </c>
    </row>
    <row r="43" spans="2:8" x14ac:dyDescent="0.2">
      <c r="D43" s="1">
        <v>3337.2550000000001</v>
      </c>
      <c r="E43" s="1">
        <f t="shared" si="1"/>
        <v>3234.2550000000001</v>
      </c>
      <c r="H43">
        <v>1303.6195</v>
      </c>
    </row>
    <row r="44" spans="2:8" x14ac:dyDescent="0.2">
      <c r="D44" s="1">
        <v>4797.75</v>
      </c>
      <c r="E44" s="1">
        <f t="shared" si="1"/>
        <v>4694.75</v>
      </c>
      <c r="H44">
        <v>1349.0214999999998</v>
      </c>
    </row>
    <row r="45" spans="2:8" x14ac:dyDescent="0.2">
      <c r="D45" s="1">
        <v>2968.9304999999999</v>
      </c>
      <c r="E45" s="1">
        <f t="shared" si="1"/>
        <v>2865.9304999999999</v>
      </c>
      <c r="H45">
        <v>1149.3389999999999</v>
      </c>
    </row>
    <row r="46" spans="2:8" x14ac:dyDescent="0.2">
      <c r="D46" s="1">
        <v>2169.9399999999996</v>
      </c>
      <c r="E46" s="1">
        <f t="shared" si="1"/>
        <v>2066.9399999999996</v>
      </c>
      <c r="H46">
        <v>1214.4304499999998</v>
      </c>
    </row>
    <row r="47" spans="2:8" x14ac:dyDescent="0.2">
      <c r="D47" s="1">
        <v>1982.24</v>
      </c>
      <c r="E47" s="1">
        <f t="shared" si="1"/>
        <v>1879.24</v>
      </c>
      <c r="H47">
        <v>1505.0349999999999</v>
      </c>
    </row>
    <row r="48" spans="2:8" x14ac:dyDescent="0.2">
      <c r="H48">
        <v>1462.732</v>
      </c>
    </row>
    <row r="49" spans="2:11" x14ac:dyDescent="0.2">
      <c r="H49">
        <v>1308.0419999999999</v>
      </c>
    </row>
    <row r="50" spans="2:11" x14ac:dyDescent="0.2">
      <c r="H50">
        <v>1278.4935</v>
      </c>
    </row>
    <row r="51" spans="2:11" x14ac:dyDescent="0.2">
      <c r="H51">
        <v>1010.4169999999999</v>
      </c>
    </row>
    <row r="52" spans="2:11" x14ac:dyDescent="0.2">
      <c r="B52" s="2"/>
      <c r="C52" s="3" t="s">
        <v>8</v>
      </c>
      <c r="D52" s="3"/>
      <c r="E52" s="3" t="s">
        <v>9</v>
      </c>
      <c r="H52">
        <v>923.28500000000008</v>
      </c>
      <c r="J52" s="4" t="s">
        <v>3</v>
      </c>
    </row>
    <row r="53" spans="2:11" x14ac:dyDescent="0.2">
      <c r="B53" s="5" t="s">
        <v>7</v>
      </c>
      <c r="C53" s="6">
        <f>AVERAGE(C5:C35)</f>
        <v>2728.3129032258062</v>
      </c>
      <c r="D53" s="5"/>
      <c r="E53" s="6">
        <f>AVERAGE(E5:E47)</f>
        <v>2085.7827081395353</v>
      </c>
      <c r="H53">
        <v>1634.4720000000002</v>
      </c>
      <c r="J53" s="5" t="s">
        <v>7</v>
      </c>
      <c r="K53" s="6">
        <f>AVERAGE(H5:H78)</f>
        <v>2354.9507628378383</v>
      </c>
    </row>
    <row r="54" spans="2:11" x14ac:dyDescent="0.2">
      <c r="B54" s="5" t="s">
        <v>10</v>
      </c>
      <c r="C54" s="6">
        <f>STDEV(C5:C35)</f>
        <v>982.79677341144998</v>
      </c>
      <c r="D54" s="6"/>
      <c r="E54" s="6">
        <f>STDEV(E5:E35)</f>
        <v>645.50466134924636</v>
      </c>
      <c r="H54">
        <v>2087.8182500000003</v>
      </c>
      <c r="J54" s="5" t="s">
        <v>10</v>
      </c>
      <c r="K54" s="6">
        <f>STDEV(H5:H78)</f>
        <v>943.52115822262715</v>
      </c>
    </row>
    <row r="55" spans="2:11" x14ac:dyDescent="0.2">
      <c r="B55" s="5" t="s">
        <v>11</v>
      </c>
      <c r="C55" s="6">
        <f>C54/SQRT(C56)</f>
        <v>176.51551131950333</v>
      </c>
      <c r="D55" s="6"/>
      <c r="E55" s="6">
        <f>E54/SQRT(E56)</f>
        <v>98.438537998792214</v>
      </c>
      <c r="H55">
        <v>1854.44</v>
      </c>
      <c r="J55" s="5" t="s">
        <v>11</v>
      </c>
      <c r="K55" s="6">
        <f>K54/SQRT(K56)</f>
        <v>109.68210674821391</v>
      </c>
    </row>
    <row r="56" spans="2:11" x14ac:dyDescent="0.2">
      <c r="B56" s="5" t="s">
        <v>12</v>
      </c>
      <c r="C56" s="5">
        <f>COUNT(C5:C35)</f>
        <v>31</v>
      </c>
      <c r="D56" s="5"/>
      <c r="E56" s="5">
        <f>COUNT(E5:E47)</f>
        <v>43</v>
      </c>
      <c r="H56">
        <v>1923.7049999999999</v>
      </c>
      <c r="J56" s="5" t="s">
        <v>12</v>
      </c>
      <c r="K56" s="5">
        <f>COUNT(H5:H78)</f>
        <v>74</v>
      </c>
    </row>
    <row r="57" spans="2:11" x14ac:dyDescent="0.2">
      <c r="H57">
        <v>1955.1399999999999</v>
      </c>
    </row>
    <row r="58" spans="2:11" x14ac:dyDescent="0.2">
      <c r="H58">
        <v>3547.375</v>
      </c>
    </row>
    <row r="59" spans="2:11" x14ac:dyDescent="0.2">
      <c r="H59">
        <v>2282.8150000000001</v>
      </c>
    </row>
    <row r="60" spans="2:11" x14ac:dyDescent="0.2">
      <c r="H60">
        <v>2590.84</v>
      </c>
    </row>
    <row r="61" spans="2:11" x14ac:dyDescent="0.2">
      <c r="H61">
        <v>2650.4344999999998</v>
      </c>
    </row>
    <row r="62" spans="2:11" x14ac:dyDescent="0.2">
      <c r="H62">
        <v>2160.8199999999997</v>
      </c>
    </row>
    <row r="63" spans="2:11" x14ac:dyDescent="0.2">
      <c r="H63">
        <v>2784.05</v>
      </c>
    </row>
    <row r="64" spans="2:11" x14ac:dyDescent="0.2">
      <c r="H64">
        <v>2943.1559999999999</v>
      </c>
    </row>
    <row r="65" spans="8:8" x14ac:dyDescent="0.2">
      <c r="H65">
        <v>2485.88</v>
      </c>
    </row>
    <row r="66" spans="8:8" x14ac:dyDescent="0.2">
      <c r="H66">
        <v>2456.02</v>
      </c>
    </row>
    <row r="67" spans="8:8" x14ac:dyDescent="0.2">
      <c r="H67">
        <v>1571.32</v>
      </c>
    </row>
    <row r="68" spans="8:8" x14ac:dyDescent="0.2">
      <c r="H68">
        <v>2764.26</v>
      </c>
    </row>
    <row r="69" spans="8:8" x14ac:dyDescent="0.2">
      <c r="H69">
        <v>3338.3611000000001</v>
      </c>
    </row>
    <row r="70" spans="8:8" x14ac:dyDescent="0.2">
      <c r="H70">
        <v>3558.16</v>
      </c>
    </row>
    <row r="71" spans="8:8" x14ac:dyDescent="0.2">
      <c r="H71">
        <v>2125.42</v>
      </c>
    </row>
    <row r="72" spans="8:8" x14ac:dyDescent="0.2">
      <c r="H72">
        <v>2681.00065</v>
      </c>
    </row>
    <row r="73" spans="8:8" x14ac:dyDescent="0.2">
      <c r="H73">
        <v>2576.9799999999996</v>
      </c>
    </row>
    <row r="74" spans="8:8" x14ac:dyDescent="0.2">
      <c r="H74">
        <v>3234.2550000000001</v>
      </c>
    </row>
    <row r="75" spans="8:8" x14ac:dyDescent="0.2">
      <c r="H75">
        <v>4694.75</v>
      </c>
    </row>
    <row r="76" spans="8:8" x14ac:dyDescent="0.2">
      <c r="H76">
        <v>2865.9304999999999</v>
      </c>
    </row>
    <row r="77" spans="8:8" x14ac:dyDescent="0.2">
      <c r="H77">
        <v>2066.9399999999996</v>
      </c>
    </row>
    <row r="78" spans="8:8" x14ac:dyDescent="0.2">
      <c r="H78">
        <v>1879.24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EC17-FB8C-0D40-ADB5-AD20C68DA63D}">
  <dimension ref="A1:AX31"/>
  <sheetViews>
    <sheetView tabSelected="1" topLeftCell="B1" workbookViewId="0">
      <selection activeCell="H37" sqref="H37"/>
    </sheetView>
  </sheetViews>
  <sheetFormatPr baseColWidth="10" defaultRowHeight="16" x14ac:dyDescent="0.2"/>
  <cols>
    <col min="14" max="14" width="22.33203125" customWidth="1"/>
    <col min="15" max="15" width="22.83203125" customWidth="1"/>
    <col min="16" max="17" width="22.6640625" customWidth="1"/>
    <col min="18" max="18" width="24.6640625" customWidth="1"/>
  </cols>
  <sheetData>
    <row r="1" spans="2:50" x14ac:dyDescent="0.2">
      <c r="B1">
        <v>20201109</v>
      </c>
      <c r="C1" s="1" t="s">
        <v>56</v>
      </c>
      <c r="D1" s="1"/>
      <c r="G1" s="1"/>
      <c r="H1" s="1"/>
      <c r="K1" s="1"/>
      <c r="M1" s="1"/>
      <c r="R1" s="1"/>
      <c r="T1" s="1"/>
      <c r="V1" s="1"/>
      <c r="X1" s="1"/>
      <c r="Z1" s="1"/>
      <c r="AB1" s="1"/>
      <c r="AD1" s="1"/>
      <c r="AF1" s="1"/>
      <c r="AH1" s="1"/>
    </row>
    <row r="2" spans="2:50" x14ac:dyDescent="0.2">
      <c r="C2" s="1"/>
      <c r="D2" s="1"/>
      <c r="G2" s="1"/>
      <c r="H2" s="1"/>
      <c r="K2" s="1"/>
      <c r="M2" s="1"/>
      <c r="N2" t="s">
        <v>57</v>
      </c>
      <c r="R2" s="1"/>
      <c r="T2" s="1"/>
      <c r="V2" s="1"/>
      <c r="X2" s="1"/>
      <c r="Z2" s="1"/>
      <c r="AB2" s="1"/>
      <c r="AD2" s="1"/>
      <c r="AF2" s="1"/>
      <c r="AH2" s="1"/>
    </row>
    <row r="3" spans="2:50" x14ac:dyDescent="0.2">
      <c r="B3" t="s">
        <v>58</v>
      </c>
      <c r="D3" t="s">
        <v>59</v>
      </c>
      <c r="F3" t="s">
        <v>60</v>
      </c>
      <c r="H3" t="s">
        <v>61</v>
      </c>
      <c r="J3" t="s">
        <v>62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</row>
    <row r="4" spans="2:50" x14ac:dyDescent="0.2">
      <c r="B4" t="s">
        <v>63</v>
      </c>
      <c r="C4" t="s">
        <v>10</v>
      </c>
      <c r="D4" t="s">
        <v>63</v>
      </c>
      <c r="E4" t="s">
        <v>10</v>
      </c>
      <c r="F4" t="s">
        <v>63</v>
      </c>
      <c r="G4" t="s">
        <v>10</v>
      </c>
      <c r="H4" t="s">
        <v>63</v>
      </c>
      <c r="I4" t="s">
        <v>10</v>
      </c>
      <c r="J4" t="s">
        <v>63</v>
      </c>
      <c r="K4" t="s">
        <v>10</v>
      </c>
      <c r="N4" t="s">
        <v>64</v>
      </c>
      <c r="O4" t="s">
        <v>64</v>
      </c>
      <c r="P4" t="s">
        <v>64</v>
      </c>
      <c r="Q4" t="s">
        <v>64</v>
      </c>
      <c r="R4" t="s">
        <v>64</v>
      </c>
    </row>
    <row r="5" spans="2:50" x14ac:dyDescent="0.2">
      <c r="B5" s="1">
        <v>555.39234449760795</v>
      </c>
      <c r="C5" s="1">
        <v>87.612834603529237</v>
      </c>
      <c r="D5" s="1">
        <v>1443.2990654205607</v>
      </c>
      <c r="E5" s="1">
        <v>223.76491331539759</v>
      </c>
      <c r="F5" s="1">
        <v>443.56074766355141</v>
      </c>
      <c r="G5" s="1">
        <v>66.112037154480191</v>
      </c>
      <c r="H5" s="1">
        <v>225.27570093457945</v>
      </c>
      <c r="I5" s="1">
        <v>56.520748346406734</v>
      </c>
      <c r="J5" s="1">
        <v>338.54672897196264</v>
      </c>
      <c r="K5" s="1">
        <v>88.845517473678072</v>
      </c>
      <c r="L5" s="1"/>
      <c r="N5" s="1">
        <f>B5-103</f>
        <v>452.39234449760795</v>
      </c>
      <c r="O5" s="1">
        <f>D5-103</f>
        <v>1340.2990654205607</v>
      </c>
      <c r="P5" s="1">
        <f>F5-103</f>
        <v>340.56074766355141</v>
      </c>
      <c r="Q5" s="1">
        <f>H5-103</f>
        <v>122.27570093457945</v>
      </c>
      <c r="R5" s="1">
        <f>J5-103</f>
        <v>235.54672897196264</v>
      </c>
      <c r="T5" s="1"/>
      <c r="V5" s="1"/>
      <c r="X5" s="1"/>
      <c r="Z5" s="1"/>
      <c r="AB5" s="1"/>
      <c r="AD5" s="1"/>
      <c r="AF5" s="1"/>
      <c r="AH5" s="1"/>
      <c r="AJ5" s="1"/>
      <c r="AL5" s="1"/>
      <c r="AN5" s="1"/>
      <c r="AP5" s="1"/>
      <c r="AR5" s="1"/>
      <c r="AT5" s="1"/>
      <c r="AV5" s="1"/>
      <c r="AX5" s="1"/>
    </row>
    <row r="6" spans="2:50" x14ac:dyDescent="0.2">
      <c r="B6" s="1">
        <v>610.8317757009346</v>
      </c>
      <c r="C6" s="1">
        <v>103.93108821830225</v>
      </c>
      <c r="D6" s="1">
        <v>1672.9672897196263</v>
      </c>
      <c r="E6" s="1">
        <v>498.54862953799818</v>
      </c>
      <c r="F6" s="1">
        <v>561.10280373831779</v>
      </c>
      <c r="G6" s="1">
        <v>66.940928984611546</v>
      </c>
      <c r="H6" s="1">
        <v>235.86448598130841</v>
      </c>
      <c r="I6" s="1">
        <v>58.41510312187458</v>
      </c>
      <c r="J6" s="1">
        <v>376.11483253588517</v>
      </c>
      <c r="K6" s="1">
        <v>59.235889427321538</v>
      </c>
      <c r="L6" s="1"/>
      <c r="N6" s="1">
        <f t="shared" ref="N6:N24" si="0">B6-103</f>
        <v>507.8317757009346</v>
      </c>
      <c r="O6" s="1">
        <f t="shared" ref="O6:O24" si="1">D6-103</f>
        <v>1569.9672897196263</v>
      </c>
      <c r="P6" s="1">
        <f t="shared" ref="P6:P24" si="2">F6-103</f>
        <v>458.10280373831779</v>
      </c>
      <c r="Q6" s="1">
        <f t="shared" ref="Q6:Q24" si="3">H6-103</f>
        <v>132.86448598130841</v>
      </c>
      <c r="R6" s="1">
        <f t="shared" ref="R6:R24" si="4">J6-103</f>
        <v>273.11483253588517</v>
      </c>
    </row>
    <row r="7" spans="2:50" x14ac:dyDescent="0.2">
      <c r="B7" s="1">
        <v>773.28971962616822</v>
      </c>
      <c r="C7" s="1">
        <v>108.50127186860138</v>
      </c>
      <c r="D7" s="1">
        <v>1020.4626168224299</v>
      </c>
      <c r="E7" s="1">
        <v>156.6006733587264</v>
      </c>
      <c r="F7" s="1">
        <v>313.696261682243</v>
      </c>
      <c r="G7" s="1">
        <v>54.705668141468138</v>
      </c>
      <c r="H7" s="1">
        <v>328.91121495327104</v>
      </c>
      <c r="I7" s="1">
        <v>100.00838727935013</v>
      </c>
      <c r="J7" s="1">
        <v>326.51401869158877</v>
      </c>
      <c r="K7" s="1">
        <v>70.49461265148048</v>
      </c>
      <c r="L7" s="1"/>
      <c r="N7" s="1">
        <f t="shared" si="0"/>
        <v>670.28971962616822</v>
      </c>
      <c r="O7" s="1">
        <f t="shared" si="1"/>
        <v>917.46261682242994</v>
      </c>
      <c r="P7" s="1">
        <f t="shared" si="2"/>
        <v>210.696261682243</v>
      </c>
      <c r="Q7" s="1">
        <f t="shared" si="3"/>
        <v>225.91121495327104</v>
      </c>
      <c r="R7" s="1">
        <f t="shared" si="4"/>
        <v>223.51401869158877</v>
      </c>
      <c r="S7" s="1"/>
      <c r="U7" s="1"/>
      <c r="W7" s="1"/>
      <c r="Y7" s="1"/>
      <c r="AA7" s="1"/>
      <c r="AC7" s="1"/>
      <c r="AE7" s="1"/>
      <c r="AG7" s="1"/>
      <c r="AI7" s="1"/>
      <c r="AK7" s="1"/>
      <c r="AM7" s="1"/>
    </row>
    <row r="8" spans="2:50" x14ac:dyDescent="0.2">
      <c r="B8" s="1">
        <v>676.64018691588785</v>
      </c>
      <c r="C8" s="1">
        <v>94.625758892461732</v>
      </c>
      <c r="D8" s="1">
        <v>802.29439252336454</v>
      </c>
      <c r="E8" s="1">
        <v>149.27132012098681</v>
      </c>
      <c r="F8" s="1">
        <v>424.3317757009346</v>
      </c>
      <c r="G8" s="1">
        <v>75.678943925239764</v>
      </c>
      <c r="H8" s="1">
        <v>242.21028037383178</v>
      </c>
      <c r="I8" s="1">
        <v>36.088020809271519</v>
      </c>
      <c r="J8" s="1">
        <v>342.52803738317755</v>
      </c>
      <c r="K8" s="1">
        <v>62.238573692566163</v>
      </c>
      <c r="N8" s="1">
        <f t="shared" si="0"/>
        <v>573.64018691588785</v>
      </c>
      <c r="O8" s="1">
        <f t="shared" si="1"/>
        <v>699.29439252336454</v>
      </c>
      <c r="P8" s="1">
        <f t="shared" si="2"/>
        <v>321.3317757009346</v>
      </c>
      <c r="Q8" s="1">
        <f t="shared" si="3"/>
        <v>139.21028037383178</v>
      </c>
      <c r="R8" s="1">
        <f t="shared" si="4"/>
        <v>239.52803738317755</v>
      </c>
    </row>
    <row r="9" spans="2:50" x14ac:dyDescent="0.2">
      <c r="B9" s="1">
        <v>542.70506912442397</v>
      </c>
      <c r="C9" s="1">
        <v>110.45304692962019</v>
      </c>
      <c r="D9" s="1">
        <v>1835.6124401913876</v>
      </c>
      <c r="E9" s="1">
        <v>258.78734966087063</v>
      </c>
      <c r="F9" s="1">
        <v>536.60280373831779</v>
      </c>
      <c r="G9" s="1">
        <v>110.63129217813358</v>
      </c>
      <c r="H9" s="1">
        <v>337.70334928229664</v>
      </c>
      <c r="I9" s="1">
        <v>39.458937252706065</v>
      </c>
      <c r="J9" s="1">
        <v>441.54672897196264</v>
      </c>
      <c r="K9" s="1">
        <v>94.235670825419533</v>
      </c>
      <c r="N9" s="1">
        <f t="shared" si="0"/>
        <v>439.70506912442397</v>
      </c>
      <c r="O9" s="1">
        <f t="shared" si="1"/>
        <v>1732.6124401913876</v>
      </c>
      <c r="P9" s="1">
        <f t="shared" si="2"/>
        <v>433.60280373831779</v>
      </c>
      <c r="Q9" s="1">
        <f t="shared" si="3"/>
        <v>234.70334928229664</v>
      </c>
      <c r="R9" s="1">
        <f t="shared" si="4"/>
        <v>338.54672897196264</v>
      </c>
    </row>
    <row r="10" spans="2:50" x14ac:dyDescent="0.2">
      <c r="B10" s="1">
        <v>640.52803738317755</v>
      </c>
      <c r="C10" s="1">
        <v>95.166306909419959</v>
      </c>
      <c r="D10" s="1">
        <v>1188.4392523364486</v>
      </c>
      <c r="E10" s="1">
        <v>234.08784826543558</v>
      </c>
      <c r="F10" s="1">
        <v>640.35885167464119</v>
      </c>
      <c r="G10" s="1">
        <v>99.105860411510449</v>
      </c>
      <c r="H10" s="1">
        <v>334.23831775700933</v>
      </c>
      <c r="I10" s="1">
        <v>107.79660132513762</v>
      </c>
      <c r="J10" s="1">
        <v>299.64953271028037</v>
      </c>
      <c r="K10" s="1">
        <v>54.238073479835947</v>
      </c>
      <c r="N10" s="1">
        <f t="shared" si="0"/>
        <v>537.52803738317755</v>
      </c>
      <c r="O10" s="1">
        <f t="shared" si="1"/>
        <v>1085.4392523364486</v>
      </c>
      <c r="P10" s="1">
        <f t="shared" si="2"/>
        <v>537.35885167464119</v>
      </c>
      <c r="Q10" s="1">
        <f t="shared" si="3"/>
        <v>231.23831775700933</v>
      </c>
      <c r="R10" s="1">
        <f t="shared" si="4"/>
        <v>196.64953271028037</v>
      </c>
    </row>
    <row r="11" spans="2:50" x14ac:dyDescent="0.2">
      <c r="B11" s="1">
        <v>654.26315789473688</v>
      </c>
      <c r="C11" s="1">
        <v>128.30073831993843</v>
      </c>
      <c r="D11" s="1">
        <v>1189.5654205607477</v>
      </c>
      <c r="E11" s="1">
        <v>167.52162755912181</v>
      </c>
      <c r="F11" s="1">
        <v>516.43457943925239</v>
      </c>
      <c r="G11" s="1">
        <v>70.275199617487473</v>
      </c>
      <c r="H11" s="1">
        <v>199.98130841121494</v>
      </c>
      <c r="I11" s="1">
        <v>39.65756742009129</v>
      </c>
      <c r="J11" s="1">
        <v>239.53738317757009</v>
      </c>
      <c r="K11" s="1">
        <v>31.935469039791062</v>
      </c>
      <c r="N11" s="1">
        <f t="shared" si="0"/>
        <v>551.26315789473688</v>
      </c>
      <c r="O11" s="1">
        <f t="shared" si="1"/>
        <v>1086.5654205607477</v>
      </c>
      <c r="P11" s="1">
        <f t="shared" si="2"/>
        <v>413.43457943925239</v>
      </c>
      <c r="Q11" s="1">
        <f t="shared" si="3"/>
        <v>96.98130841121494</v>
      </c>
      <c r="R11" s="1">
        <f t="shared" si="4"/>
        <v>136.53738317757009</v>
      </c>
    </row>
    <row r="12" spans="2:50" x14ac:dyDescent="0.2">
      <c r="B12" s="1">
        <v>539.97663551401865</v>
      </c>
      <c r="C12" s="1">
        <v>94.417534457537286</v>
      </c>
      <c r="D12" s="1">
        <v>1532.2248803827752</v>
      </c>
      <c r="E12" s="1">
        <v>302.7538066728697</v>
      </c>
      <c r="F12" s="1">
        <v>451.55980861244018</v>
      </c>
      <c r="G12" s="1">
        <v>64.005314622796703</v>
      </c>
      <c r="H12" s="1">
        <v>275.95693779904309</v>
      </c>
      <c r="I12" s="1">
        <v>37.618953158370694</v>
      </c>
      <c r="J12" s="1">
        <v>275.32258064516128</v>
      </c>
      <c r="K12" s="1">
        <v>49.219341809132878</v>
      </c>
      <c r="N12" s="1">
        <f t="shared" si="0"/>
        <v>436.97663551401865</v>
      </c>
      <c r="O12" s="1">
        <f t="shared" si="1"/>
        <v>1429.2248803827752</v>
      </c>
      <c r="P12" s="1">
        <f t="shared" si="2"/>
        <v>348.55980861244018</v>
      </c>
      <c r="Q12" s="1">
        <f t="shared" si="3"/>
        <v>172.95693779904309</v>
      </c>
      <c r="R12" s="1">
        <f t="shared" si="4"/>
        <v>172.32258064516128</v>
      </c>
    </row>
    <row r="13" spans="2:50" x14ac:dyDescent="0.2">
      <c r="B13" s="1">
        <v>520.1004784688995</v>
      </c>
      <c r="C13" s="1">
        <v>63.863318966252848</v>
      </c>
      <c r="D13" s="1">
        <v>1165.4066985645934</v>
      </c>
      <c r="E13" s="1">
        <v>97.814935902870872</v>
      </c>
      <c r="F13" s="1">
        <v>451.13397129186603</v>
      </c>
      <c r="G13" s="1">
        <v>60.217803750053221</v>
      </c>
      <c r="H13" s="1">
        <v>234.2336448598131</v>
      </c>
      <c r="I13" s="1">
        <v>47.554284165794854</v>
      </c>
      <c r="J13" s="1">
        <v>265.47196261682245</v>
      </c>
      <c r="K13" s="1">
        <v>38.344089026422317</v>
      </c>
      <c r="N13" s="1">
        <f t="shared" si="0"/>
        <v>417.1004784688995</v>
      </c>
      <c r="O13" s="1">
        <f t="shared" si="1"/>
        <v>1062.4066985645934</v>
      </c>
      <c r="P13" s="1">
        <f t="shared" si="2"/>
        <v>348.13397129186603</v>
      </c>
      <c r="Q13" s="1">
        <f t="shared" si="3"/>
        <v>131.2336448598131</v>
      </c>
      <c r="R13" s="1">
        <f t="shared" si="4"/>
        <v>162.47196261682245</v>
      </c>
    </row>
    <row r="14" spans="2:50" x14ac:dyDescent="0.2">
      <c r="B14" s="1">
        <v>596.41148325358847</v>
      </c>
      <c r="C14" s="1">
        <v>85.796735762504127</v>
      </c>
      <c r="D14" s="1">
        <v>1109.5263157894738</v>
      </c>
      <c r="E14" s="1">
        <v>221.17283644922557</v>
      </c>
      <c r="F14" s="1">
        <v>344.01869158878503</v>
      </c>
      <c r="G14" s="1">
        <v>63.932106198488817</v>
      </c>
      <c r="H14" s="1">
        <v>209.2663551401869</v>
      </c>
      <c r="I14" s="1">
        <v>62.981546509570002</v>
      </c>
      <c r="J14" s="1">
        <v>362.20560747663552</v>
      </c>
      <c r="K14" s="1">
        <v>84.252274687422087</v>
      </c>
      <c r="N14" s="1">
        <f t="shared" si="0"/>
        <v>493.41148325358847</v>
      </c>
      <c r="O14" s="1">
        <f t="shared" si="1"/>
        <v>1006.5263157894738</v>
      </c>
      <c r="P14" s="1">
        <f t="shared" si="2"/>
        <v>241.01869158878503</v>
      </c>
      <c r="Q14" s="1">
        <f t="shared" si="3"/>
        <v>106.2663551401869</v>
      </c>
      <c r="R14" s="1">
        <f t="shared" si="4"/>
        <v>259.20560747663552</v>
      </c>
    </row>
    <row r="15" spans="2:50" x14ac:dyDescent="0.2">
      <c r="B15" s="1">
        <v>600.36842105263156</v>
      </c>
      <c r="C15" s="1">
        <v>104.13662049800234</v>
      </c>
      <c r="D15" s="1">
        <v>1000.6401869158879</v>
      </c>
      <c r="E15" s="1">
        <v>119.10450877793215</v>
      </c>
      <c r="F15" s="1">
        <v>428.24766355140184</v>
      </c>
      <c r="G15" s="1">
        <v>87.366796634303853</v>
      </c>
      <c r="H15" s="1">
        <v>591.87081339712915</v>
      </c>
      <c r="I15" s="1">
        <v>105.05221943161557</v>
      </c>
      <c r="J15" s="1">
        <v>370.60747663551405</v>
      </c>
      <c r="K15" s="1">
        <v>68.525346670598807</v>
      </c>
      <c r="N15" s="1">
        <f t="shared" si="0"/>
        <v>497.36842105263156</v>
      </c>
      <c r="O15" s="1">
        <f t="shared" si="1"/>
        <v>897.64018691588785</v>
      </c>
      <c r="P15" s="1">
        <f t="shared" si="2"/>
        <v>325.24766355140184</v>
      </c>
      <c r="Q15" s="1">
        <f t="shared" si="3"/>
        <v>488.87081339712915</v>
      </c>
      <c r="R15" s="1">
        <f t="shared" si="4"/>
        <v>267.60747663551405</v>
      </c>
    </row>
    <row r="16" spans="2:50" x14ac:dyDescent="0.2">
      <c r="B16" s="1">
        <v>605.64018691588785</v>
      </c>
      <c r="C16" s="1">
        <v>87.036156061356152</v>
      </c>
      <c r="D16" s="1">
        <v>1151.9672897196263</v>
      </c>
      <c r="E16" s="1">
        <v>159.06801289961217</v>
      </c>
      <c r="F16" s="1">
        <v>477.33644859813086</v>
      </c>
      <c r="G16" s="1">
        <v>60.670578823233342</v>
      </c>
      <c r="H16" s="1">
        <v>187.49065420560748</v>
      </c>
      <c r="I16" s="1">
        <v>42.033603889127001</v>
      </c>
      <c r="J16" s="1">
        <v>394.29493087557603</v>
      </c>
      <c r="K16" s="1">
        <v>93.412048265853073</v>
      </c>
      <c r="N16" s="1">
        <f t="shared" si="0"/>
        <v>502.64018691588785</v>
      </c>
      <c r="O16" s="1">
        <f t="shared" si="1"/>
        <v>1048.9672897196263</v>
      </c>
      <c r="P16" s="1">
        <f t="shared" si="2"/>
        <v>374.33644859813086</v>
      </c>
      <c r="Q16" s="1">
        <f t="shared" si="3"/>
        <v>84.490654205607484</v>
      </c>
      <c r="R16" s="1">
        <f t="shared" si="4"/>
        <v>291.29493087557603</v>
      </c>
    </row>
    <row r="17" spans="1:18" x14ac:dyDescent="0.2">
      <c r="B17" s="1">
        <v>481.63551401869159</v>
      </c>
      <c r="C17" s="1">
        <v>120.93772055880625</v>
      </c>
      <c r="D17" s="1">
        <v>1095.9330143540669</v>
      </c>
      <c r="E17" s="1">
        <v>221.11821436082559</v>
      </c>
      <c r="F17" s="1">
        <v>346.28504672897196</v>
      </c>
      <c r="G17" s="1">
        <v>61.792079507845585</v>
      </c>
      <c r="H17" s="1">
        <v>298.96728971962619</v>
      </c>
      <c r="I17" s="1">
        <v>48.144674919832298</v>
      </c>
      <c r="J17" s="1">
        <v>370.10526315789474</v>
      </c>
      <c r="K17" s="1">
        <v>93.896313625991809</v>
      </c>
      <c r="N17" s="1">
        <f t="shared" si="0"/>
        <v>378.63551401869159</v>
      </c>
      <c r="O17" s="1">
        <f t="shared" si="1"/>
        <v>992.93301435406693</v>
      </c>
      <c r="P17" s="1">
        <f t="shared" si="2"/>
        <v>243.28504672897196</v>
      </c>
      <c r="Q17" s="1">
        <f t="shared" si="3"/>
        <v>195.96728971962619</v>
      </c>
      <c r="R17" s="1">
        <f t="shared" si="4"/>
        <v>267.10526315789474</v>
      </c>
    </row>
    <row r="18" spans="1:18" x14ac:dyDescent="0.2">
      <c r="B18" s="1">
        <v>530.48130841121497</v>
      </c>
      <c r="C18" s="1">
        <v>93.994141892019655</v>
      </c>
      <c r="D18" s="1">
        <v>1031.1818181818182</v>
      </c>
      <c r="E18" s="1">
        <v>217.23227024900473</v>
      </c>
      <c r="F18" s="1">
        <v>447.57009345794393</v>
      </c>
      <c r="G18" s="1">
        <v>61.647812696963271</v>
      </c>
      <c r="H18" s="1">
        <v>280.42990654205607</v>
      </c>
      <c r="I18" s="1">
        <v>80.286238175460767</v>
      </c>
      <c r="J18" s="1">
        <v>323.73364485981307</v>
      </c>
      <c r="K18" s="1">
        <v>51.424123317302168</v>
      </c>
      <c r="N18" s="1">
        <f t="shared" si="0"/>
        <v>427.48130841121497</v>
      </c>
      <c r="O18" s="1">
        <f t="shared" si="1"/>
        <v>928.18181818181824</v>
      </c>
      <c r="P18" s="1">
        <f t="shared" si="2"/>
        <v>344.57009345794393</v>
      </c>
      <c r="Q18" s="1">
        <f t="shared" si="3"/>
        <v>177.42990654205607</v>
      </c>
      <c r="R18" s="1">
        <f t="shared" si="4"/>
        <v>220.73364485981307</v>
      </c>
    </row>
    <row r="19" spans="1:18" x14ac:dyDescent="0.2">
      <c r="B19" s="1">
        <v>495.35885167464113</v>
      </c>
      <c r="C19" s="1">
        <v>73.509028949759383</v>
      </c>
      <c r="D19" s="1">
        <v>1321.4485981308412</v>
      </c>
      <c r="E19" s="1">
        <v>155.73790632825737</v>
      </c>
      <c r="F19" s="1">
        <v>462.27102803738319</v>
      </c>
      <c r="G19" s="1">
        <v>74.391941369493949</v>
      </c>
      <c r="H19" s="1">
        <v>299.9158878504673</v>
      </c>
      <c r="I19" s="1">
        <v>62.287177030649374</v>
      </c>
      <c r="J19" s="1">
        <v>359.12918660287079</v>
      </c>
      <c r="K19" s="1">
        <v>46.505350806784804</v>
      </c>
      <c r="N19" s="1">
        <f t="shared" si="0"/>
        <v>392.35885167464113</v>
      </c>
      <c r="O19" s="1">
        <f t="shared" si="1"/>
        <v>1218.4485981308412</v>
      </c>
      <c r="P19" s="1">
        <f t="shared" si="2"/>
        <v>359.27102803738319</v>
      </c>
      <c r="Q19" s="1">
        <f t="shared" si="3"/>
        <v>196.9158878504673</v>
      </c>
      <c r="R19" s="1">
        <f t="shared" si="4"/>
        <v>256.12918660287079</v>
      </c>
    </row>
    <row r="20" spans="1:18" x14ac:dyDescent="0.2">
      <c r="B20" s="1">
        <v>642.74641148325361</v>
      </c>
      <c r="C20" s="1">
        <v>97.388436167133648</v>
      </c>
      <c r="D20" s="1">
        <v>1175.5887850467291</v>
      </c>
      <c r="E20" s="1">
        <v>140.98263158575833</v>
      </c>
      <c r="F20" s="1">
        <v>481.73831775700933</v>
      </c>
      <c r="G20" s="1">
        <v>83.283985739905944</v>
      </c>
      <c r="H20" s="1">
        <v>358.26794258373207</v>
      </c>
      <c r="I20" s="1">
        <v>58.397057487090365</v>
      </c>
      <c r="J20" s="1">
        <v>301.10280373831773</v>
      </c>
      <c r="K20" s="1">
        <v>48.364312800509531</v>
      </c>
      <c r="N20" s="1">
        <f t="shared" si="0"/>
        <v>539.74641148325361</v>
      </c>
      <c r="O20" s="1">
        <f t="shared" si="1"/>
        <v>1072.5887850467291</v>
      </c>
      <c r="P20" s="1">
        <f t="shared" si="2"/>
        <v>378.73831775700933</v>
      </c>
      <c r="Q20" s="1">
        <f t="shared" si="3"/>
        <v>255.26794258373207</v>
      </c>
      <c r="R20" s="1">
        <f t="shared" si="4"/>
        <v>198.10280373831773</v>
      </c>
    </row>
    <row r="21" spans="1:18" x14ac:dyDescent="0.2">
      <c r="B21" s="1">
        <v>701.78947368421052</v>
      </c>
      <c r="C21" s="1">
        <v>79.307057137060113</v>
      </c>
      <c r="D21" s="1">
        <v>1242.9906542056074</v>
      </c>
      <c r="E21" s="1">
        <v>170.97126548389994</v>
      </c>
      <c r="F21" s="1">
        <v>557.75233644859816</v>
      </c>
      <c r="G21" s="1">
        <v>111.53276690330489</v>
      </c>
      <c r="H21" s="1">
        <v>228.92626728110599</v>
      </c>
      <c r="I21" s="1">
        <v>39.489967096467403</v>
      </c>
      <c r="J21" s="1">
        <v>298.93457943925233</v>
      </c>
      <c r="K21" s="1">
        <v>38.929277642970916</v>
      </c>
      <c r="N21" s="1">
        <f t="shared" si="0"/>
        <v>598.78947368421052</v>
      </c>
      <c r="O21" s="1">
        <f t="shared" si="1"/>
        <v>1139.9906542056074</v>
      </c>
      <c r="P21" s="1">
        <f t="shared" si="2"/>
        <v>454.75233644859816</v>
      </c>
      <c r="Q21" s="1">
        <f t="shared" si="3"/>
        <v>125.92626728110599</v>
      </c>
      <c r="R21" s="1">
        <f t="shared" si="4"/>
        <v>195.93457943925233</v>
      </c>
    </row>
    <row r="22" spans="1:18" x14ac:dyDescent="0.2">
      <c r="B22" s="1">
        <v>615.42523364485976</v>
      </c>
      <c r="C22" s="1">
        <v>102.01459675861614</v>
      </c>
      <c r="D22" s="1">
        <v>1313.9345794392523</v>
      </c>
      <c r="E22" s="1">
        <v>226.86683115946855</v>
      </c>
      <c r="F22" s="1">
        <v>479.57009345794393</v>
      </c>
      <c r="G22" s="1">
        <v>63.104818108729454</v>
      </c>
      <c r="H22" s="1">
        <v>303.79906542056074</v>
      </c>
      <c r="I22" s="1">
        <v>61.65123623010264</v>
      </c>
      <c r="J22" s="1">
        <v>310.57476635514018</v>
      </c>
      <c r="K22" s="1">
        <v>75.116132427622517</v>
      </c>
      <c r="N22" s="1">
        <f t="shared" si="0"/>
        <v>512.42523364485976</v>
      </c>
      <c r="O22" s="1">
        <f t="shared" si="1"/>
        <v>1210.9345794392523</v>
      </c>
      <c r="P22" s="1">
        <f t="shared" si="2"/>
        <v>376.57009345794393</v>
      </c>
      <c r="Q22" s="1">
        <f t="shared" si="3"/>
        <v>200.79906542056074</v>
      </c>
      <c r="R22" s="1">
        <f t="shared" si="4"/>
        <v>207.57476635514018</v>
      </c>
    </row>
    <row r="23" spans="1:18" x14ac:dyDescent="0.2">
      <c r="B23" s="1">
        <v>586.42523364485976</v>
      </c>
      <c r="C23" s="1">
        <v>89.595027940367672</v>
      </c>
      <c r="D23" s="1">
        <v>1076.7803738317757</v>
      </c>
      <c r="E23" s="1">
        <v>147.1667107051243</v>
      </c>
      <c r="F23" s="1">
        <v>485.81308411214951</v>
      </c>
      <c r="G23" s="1">
        <v>80.605820086133619</v>
      </c>
      <c r="H23" s="1">
        <v>368.81339712918663</v>
      </c>
      <c r="I23" s="1">
        <v>63.49370511227707</v>
      </c>
      <c r="J23" s="1">
        <v>266.81775700934577</v>
      </c>
      <c r="K23" s="1">
        <v>55.624997442564279</v>
      </c>
      <c r="N23" s="1">
        <f t="shared" si="0"/>
        <v>483.42523364485976</v>
      </c>
      <c r="O23" s="1">
        <f t="shared" si="1"/>
        <v>973.78037383177571</v>
      </c>
      <c r="P23" s="1">
        <f t="shared" si="2"/>
        <v>382.81308411214951</v>
      </c>
      <c r="Q23" s="1">
        <f t="shared" si="3"/>
        <v>265.81339712918663</v>
      </c>
      <c r="R23" s="1">
        <f t="shared" si="4"/>
        <v>163.81775700934577</v>
      </c>
    </row>
    <row r="24" spans="1:18" x14ac:dyDescent="0.2">
      <c r="B24" s="1">
        <v>512.14746543778801</v>
      </c>
      <c r="C24" s="1">
        <v>90.402220584462384</v>
      </c>
      <c r="D24" s="1">
        <v>1133.5837320574162</v>
      </c>
      <c r="E24" s="1">
        <v>226.6994662616402</v>
      </c>
      <c r="F24" s="1">
        <v>421.79906542056074</v>
      </c>
      <c r="G24" s="1">
        <v>80.540496908790928</v>
      </c>
      <c r="H24" s="1">
        <v>310.95794392523362</v>
      </c>
      <c r="I24" s="1">
        <v>50.777366473532865</v>
      </c>
      <c r="J24" s="1">
        <v>268.98598130841123</v>
      </c>
      <c r="K24" s="1">
        <v>38.972420604984976</v>
      </c>
      <c r="N24" s="1">
        <f t="shared" si="0"/>
        <v>409.14746543778801</v>
      </c>
      <c r="O24" s="1">
        <f t="shared" si="1"/>
        <v>1030.5837320574162</v>
      </c>
      <c r="P24" s="1">
        <f t="shared" si="2"/>
        <v>318.79906542056074</v>
      </c>
      <c r="Q24" s="1">
        <f t="shared" si="3"/>
        <v>207.95794392523362</v>
      </c>
      <c r="R24" s="1">
        <f t="shared" si="4"/>
        <v>165.98598130841123</v>
      </c>
    </row>
    <row r="28" spans="1:18" x14ac:dyDescent="0.2">
      <c r="A28" t="s">
        <v>63</v>
      </c>
      <c r="B28" s="1">
        <f>AVERAGE(B5:B24)</f>
        <v>594.10784941737404</v>
      </c>
      <c r="C28" s="1"/>
      <c r="D28" s="1">
        <f t="shared" ref="D28" si="5">AVERAGE(D5:D24)</f>
        <v>1225.1923702097215</v>
      </c>
      <c r="E28" s="1"/>
      <c r="F28" s="1">
        <f t="shared" ref="F28" si="6">AVERAGE(F5:F24)</f>
        <v>463.55917363502215</v>
      </c>
      <c r="G28" s="1"/>
      <c r="H28" s="1">
        <f t="shared" ref="H28" si="7">AVERAGE(H5:H24)</f>
        <v>292.65403817736296</v>
      </c>
      <c r="I28" s="1"/>
      <c r="J28" s="1">
        <f t="shared" ref="J28" si="8">AVERAGE(J5:J24)</f>
        <v>326.58619015815913</v>
      </c>
      <c r="K28" s="1"/>
      <c r="L28" s="1"/>
      <c r="M28" s="5" t="s">
        <v>63</v>
      </c>
      <c r="N28" s="10">
        <f>AVERAGE(N5:N24)</f>
        <v>491.10784941737404</v>
      </c>
      <c r="O28" s="10">
        <f t="shared" ref="O28:R28" si="9">AVERAGE(O5:O24)</f>
        <v>1122.1923702097215</v>
      </c>
      <c r="P28" s="10">
        <f t="shared" si="9"/>
        <v>360.55917363502203</v>
      </c>
      <c r="Q28" s="10">
        <f t="shared" si="9"/>
        <v>189.65403817736296</v>
      </c>
      <c r="R28" s="10">
        <f t="shared" si="9"/>
        <v>223.58619015815913</v>
      </c>
    </row>
    <row r="29" spans="1:18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" t="s">
        <v>65</v>
      </c>
      <c r="N29" s="10">
        <f>STDEV(N5:N24)</f>
        <v>74.458944244444993</v>
      </c>
      <c r="O29" s="10">
        <f t="shared" ref="O29:R29" si="10">STDEV(O5:O24)</f>
        <v>242.3301584586809</v>
      </c>
      <c r="P29" s="10">
        <f t="shared" si="10"/>
        <v>77.810686120965144</v>
      </c>
      <c r="Q29" s="10">
        <f t="shared" si="10"/>
        <v>88.874293426015981</v>
      </c>
      <c r="R29" s="10">
        <f t="shared" si="10"/>
        <v>51.321900655712767</v>
      </c>
    </row>
    <row r="30" spans="1:18" x14ac:dyDescent="0.2">
      <c r="B30" t="s">
        <v>66</v>
      </c>
    </row>
    <row r="31" spans="1:18" x14ac:dyDescent="0.2">
      <c r="B31">
        <v>103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5FDA-E042-4E4C-8F3B-22131C7B4E6F}">
  <dimension ref="A1:AA42"/>
  <sheetViews>
    <sheetView workbookViewId="0">
      <selection activeCell="E36" sqref="E36"/>
    </sheetView>
  </sheetViews>
  <sheetFormatPr baseColWidth="10" defaultRowHeight="16" x14ac:dyDescent="0.2"/>
  <cols>
    <col min="1" max="1" width="19" customWidth="1"/>
    <col min="5" max="5" width="14.6640625" customWidth="1"/>
    <col min="11" max="11" width="12.33203125" bestFit="1" customWidth="1"/>
  </cols>
  <sheetData>
    <row r="1" spans="1:27" x14ac:dyDescent="0.2">
      <c r="A1" t="s">
        <v>55</v>
      </c>
    </row>
    <row r="3" spans="1:27" x14ac:dyDescent="0.2">
      <c r="A3" t="s">
        <v>54</v>
      </c>
    </row>
    <row r="5" spans="1:27" x14ac:dyDescent="0.2">
      <c r="A5" t="s">
        <v>53</v>
      </c>
    </row>
    <row r="6" spans="1:27" x14ac:dyDescent="0.2">
      <c r="A6" t="s">
        <v>52</v>
      </c>
    </row>
    <row r="7" spans="1:27" x14ac:dyDescent="0.2">
      <c r="A7" t="s">
        <v>51</v>
      </c>
    </row>
    <row r="8" spans="1:27" x14ac:dyDescent="0.2">
      <c r="A8" t="s">
        <v>50</v>
      </c>
    </row>
    <row r="9" spans="1:27" x14ac:dyDescent="0.2">
      <c r="A9" t="s">
        <v>49</v>
      </c>
    </row>
    <row r="10" spans="1:27" ht="15" customHeight="1" x14ac:dyDescent="0.2">
      <c r="A10" t="s">
        <v>48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x14ac:dyDescent="0.2"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x14ac:dyDescent="0.2">
      <c r="A12" s="13"/>
      <c r="B12" s="13" t="s">
        <v>47</v>
      </c>
      <c r="C12" s="13"/>
      <c r="D12" s="13"/>
      <c r="E12" s="13"/>
      <c r="F12" s="13" t="s">
        <v>46</v>
      </c>
      <c r="G12" s="13"/>
      <c r="H12" s="13"/>
      <c r="I12" s="13"/>
      <c r="K12" s="5" t="s">
        <v>45</v>
      </c>
      <c r="L12" s="13"/>
      <c r="M12" s="13"/>
      <c r="N12" s="13"/>
      <c r="O12" s="13"/>
      <c r="P12" s="13"/>
      <c r="Q12" s="13"/>
      <c r="R12" s="13"/>
      <c r="S12" s="2"/>
      <c r="T12" s="5" t="s">
        <v>44</v>
      </c>
      <c r="U12" s="13"/>
      <c r="V12" s="13"/>
      <c r="W12" s="13"/>
      <c r="X12" s="13"/>
      <c r="Y12" s="13"/>
      <c r="Z12" s="13"/>
      <c r="AA12" s="13"/>
    </row>
    <row r="13" spans="1:27" x14ac:dyDescent="0.2">
      <c r="A13" s="13" t="s">
        <v>43</v>
      </c>
      <c r="B13" s="13" t="s">
        <v>42</v>
      </c>
      <c r="C13" s="13" t="s">
        <v>41</v>
      </c>
      <c r="D13" s="13" t="s">
        <v>40</v>
      </c>
      <c r="E13" s="13" t="s">
        <v>39</v>
      </c>
      <c r="F13" s="13" t="s">
        <v>42</v>
      </c>
      <c r="G13" s="13" t="s">
        <v>41</v>
      </c>
      <c r="H13" s="13" t="s">
        <v>40</v>
      </c>
      <c r="I13" s="13" t="s">
        <v>39</v>
      </c>
      <c r="K13" s="13" t="s">
        <v>31</v>
      </c>
      <c r="L13" s="13"/>
      <c r="M13" s="13" t="s">
        <v>21</v>
      </c>
      <c r="N13" s="13"/>
      <c r="O13" s="13" t="s">
        <v>20</v>
      </c>
      <c r="P13" s="13"/>
      <c r="Q13" s="13" t="s">
        <v>19</v>
      </c>
      <c r="R13" s="13"/>
      <c r="S13" s="2"/>
      <c r="T13" s="13" t="s">
        <v>31</v>
      </c>
      <c r="U13" s="13"/>
      <c r="V13" s="13" t="s">
        <v>21</v>
      </c>
      <c r="W13" s="13"/>
      <c r="X13" s="13" t="s">
        <v>20</v>
      </c>
      <c r="Y13" s="13"/>
      <c r="Z13" s="13" t="s">
        <v>19</v>
      </c>
      <c r="AA13" s="13"/>
    </row>
    <row r="14" spans="1:27" x14ac:dyDescent="0.2">
      <c r="A14" s="13" t="s">
        <v>38</v>
      </c>
      <c r="B14" s="13">
        <v>1.9870000000000001</v>
      </c>
      <c r="C14" s="13">
        <v>1.337</v>
      </c>
      <c r="D14" s="13">
        <v>1.095</v>
      </c>
      <c r="E14" s="13">
        <v>0.97199999999999998</v>
      </c>
      <c r="F14" s="11">
        <f>B14-$C$26</f>
        <v>0.77125000000000021</v>
      </c>
      <c r="G14" s="11">
        <f>C14-$C$26</f>
        <v>0.12125000000000008</v>
      </c>
      <c r="H14" s="11">
        <f>D14-$C$26</f>
        <v>-0.12074999999999991</v>
      </c>
      <c r="I14" s="11">
        <f>E14-$C$26</f>
        <v>-0.24374999999999991</v>
      </c>
      <c r="K14" s="13" t="s">
        <v>17</v>
      </c>
      <c r="L14" s="13" t="s">
        <v>10</v>
      </c>
      <c r="M14" s="13" t="s">
        <v>16</v>
      </c>
      <c r="N14" s="13" t="s">
        <v>15</v>
      </c>
      <c r="O14" s="13" t="s">
        <v>16</v>
      </c>
      <c r="P14" s="13" t="s">
        <v>15</v>
      </c>
      <c r="Q14" s="13" t="s">
        <v>16</v>
      </c>
      <c r="R14" s="13" t="s">
        <v>15</v>
      </c>
      <c r="S14" s="2"/>
      <c r="T14" s="13" t="s">
        <v>17</v>
      </c>
      <c r="U14" s="13" t="s">
        <v>10</v>
      </c>
      <c r="V14" s="13" t="s">
        <v>16</v>
      </c>
      <c r="W14" s="13" t="s">
        <v>15</v>
      </c>
      <c r="X14" s="13" t="s">
        <v>16</v>
      </c>
      <c r="Y14" s="13" t="s">
        <v>15</v>
      </c>
      <c r="Z14" s="13" t="s">
        <v>16</v>
      </c>
      <c r="AA14" s="13" t="s">
        <v>15</v>
      </c>
    </row>
    <row r="15" spans="1:27" x14ac:dyDescent="0.2">
      <c r="A15" s="13" t="s">
        <v>37</v>
      </c>
      <c r="B15" s="13">
        <v>1.2270000000000001</v>
      </c>
      <c r="C15" s="13">
        <v>1.135</v>
      </c>
      <c r="D15" s="13">
        <v>1.1870000000000001</v>
      </c>
      <c r="E15" s="13">
        <v>0.78600000000000003</v>
      </c>
      <c r="F15" s="11">
        <f>B15-$C$26</f>
        <v>1.1250000000000204E-2</v>
      </c>
      <c r="G15" s="11">
        <f>C15-$C$26</f>
        <v>-8.0749999999999877E-2</v>
      </c>
      <c r="H15" s="11">
        <f>D15-$C$26</f>
        <v>-2.8749999999999831E-2</v>
      </c>
      <c r="I15" s="11">
        <f>E15-$C$26</f>
        <v>-0.42974999999999985</v>
      </c>
      <c r="K15" s="12">
        <f>AVERAGE(H16:I17)</f>
        <v>3.2904999999999998</v>
      </c>
      <c r="L15" s="12">
        <f>STDEV(H16:I17)</f>
        <v>0.87713715195135622</v>
      </c>
      <c r="M15" s="11">
        <f>AVERAGE(H18:H19)</f>
        <v>1.0342500000000001</v>
      </c>
      <c r="N15" s="11">
        <f>AVERAGE(I18:I19)</f>
        <v>1.38025</v>
      </c>
      <c r="O15" s="10">
        <f>M15/K15</f>
        <v>0.31431393405257563</v>
      </c>
      <c r="P15" s="10">
        <f>N15/K15</f>
        <v>0.41946512688041332</v>
      </c>
      <c r="Q15" s="10">
        <f>1-O15</f>
        <v>0.68568606594742443</v>
      </c>
      <c r="R15" s="10">
        <f>1-P15</f>
        <v>0.58053487311958674</v>
      </c>
      <c r="S15" s="2"/>
      <c r="T15" s="12">
        <f>AVERAGE(F16:G17)</f>
        <v>3.8374999999999995</v>
      </c>
      <c r="U15" s="12">
        <f>STDEV(F16:G17)</f>
        <v>0.84874392486780148</v>
      </c>
      <c r="V15" s="11">
        <f>AVERAGE(F18:F19)</f>
        <v>1.6687500000000002</v>
      </c>
      <c r="W15" s="11">
        <f>AVERAGE(G18:G19)</f>
        <v>1.6837500000000001</v>
      </c>
      <c r="X15" s="10">
        <f>V15/T15</f>
        <v>0.43485342019543982</v>
      </c>
      <c r="Y15" s="10">
        <f>W15/T15</f>
        <v>0.43876221498371343</v>
      </c>
      <c r="Z15" s="10">
        <f>1-X15</f>
        <v>0.56514657980456018</v>
      </c>
      <c r="AA15" s="10">
        <f>1-Y15</f>
        <v>0.56123778501628663</v>
      </c>
    </row>
    <row r="16" spans="1:27" x14ac:dyDescent="0.2">
      <c r="A16" s="13" t="s">
        <v>36</v>
      </c>
      <c r="B16" s="13">
        <v>6.01</v>
      </c>
      <c r="C16" s="13">
        <v>5.5179999999999998</v>
      </c>
      <c r="D16" s="13">
        <v>3.5779999999999998</v>
      </c>
      <c r="E16" s="13">
        <v>4.9939999999999998</v>
      </c>
      <c r="F16" s="11">
        <f>B16-$C$26</f>
        <v>4.7942499999999999</v>
      </c>
      <c r="G16" s="11">
        <f>C16-$C$26</f>
        <v>4.3022499999999999</v>
      </c>
      <c r="H16" s="11">
        <f>D16-$C$26</f>
        <v>2.36225</v>
      </c>
      <c r="I16" s="11">
        <f>E16-$C$26</f>
        <v>3.7782499999999999</v>
      </c>
      <c r="K16" s="13"/>
      <c r="L16" s="13"/>
      <c r="M16" s="13"/>
      <c r="N16" s="10"/>
      <c r="O16" s="10"/>
      <c r="P16" s="10"/>
      <c r="Q16" s="10"/>
      <c r="R16" s="13"/>
      <c r="S16" s="14"/>
      <c r="T16" s="13"/>
      <c r="U16" s="13"/>
      <c r="V16" s="13"/>
      <c r="W16" s="10"/>
      <c r="X16" s="10"/>
      <c r="Y16" s="10"/>
      <c r="Z16" s="10"/>
      <c r="AA16" s="13"/>
    </row>
    <row r="17" spans="1:27" x14ac:dyDescent="0.2">
      <c r="A17" s="13" t="s">
        <v>35</v>
      </c>
      <c r="B17" s="13">
        <v>4.2439999999999998</v>
      </c>
      <c r="C17" s="13">
        <v>4.4409999999999998</v>
      </c>
      <c r="D17" s="13">
        <v>3.9809999999999999</v>
      </c>
      <c r="E17" s="13">
        <v>5.4720000000000004</v>
      </c>
      <c r="F17" s="11">
        <f>B17-$C$26</f>
        <v>3.0282499999999999</v>
      </c>
      <c r="G17" s="11">
        <f>C17-$C$26</f>
        <v>3.22525</v>
      </c>
      <c r="H17" s="11">
        <f>D17-$C$26</f>
        <v>2.76525</v>
      </c>
      <c r="I17" s="11">
        <f>E17-$C$26</f>
        <v>4.2562500000000005</v>
      </c>
      <c r="K17" s="5" t="s">
        <v>34</v>
      </c>
      <c r="L17" s="13"/>
      <c r="M17" s="13"/>
      <c r="N17" s="10"/>
      <c r="O17" s="10"/>
      <c r="P17" s="10"/>
      <c r="Q17" s="10"/>
      <c r="R17" s="10"/>
      <c r="S17" s="2"/>
      <c r="T17" s="5" t="s">
        <v>33</v>
      </c>
      <c r="U17" s="13"/>
      <c r="V17" s="13"/>
      <c r="W17" s="10"/>
      <c r="X17" s="10"/>
      <c r="Y17" s="10"/>
      <c r="Z17" s="10"/>
      <c r="AA17" s="10"/>
    </row>
    <row r="18" spans="1:27" x14ac:dyDescent="0.2">
      <c r="A18" s="13" t="s">
        <v>32</v>
      </c>
      <c r="B18" s="13">
        <v>3.1</v>
      </c>
      <c r="C18" s="13">
        <v>2.5390000000000001</v>
      </c>
      <c r="D18" s="13">
        <v>2.286</v>
      </c>
      <c r="E18" s="13">
        <v>2.7069999999999999</v>
      </c>
      <c r="F18" s="11">
        <f>B18-$C$26</f>
        <v>1.8842500000000002</v>
      </c>
      <c r="G18" s="11">
        <f>C18-$C$26</f>
        <v>1.3232500000000003</v>
      </c>
      <c r="H18" s="11">
        <f>D18-$C$26</f>
        <v>1.0702500000000001</v>
      </c>
      <c r="I18" s="11">
        <f>E18-$C$26</f>
        <v>1.49125</v>
      </c>
      <c r="K18" s="13" t="s">
        <v>31</v>
      </c>
      <c r="L18" s="13"/>
      <c r="M18" s="13" t="s">
        <v>30</v>
      </c>
      <c r="N18" s="13"/>
      <c r="O18" s="13" t="s">
        <v>20</v>
      </c>
      <c r="P18" s="13"/>
      <c r="Q18" s="13" t="s">
        <v>19</v>
      </c>
      <c r="R18" s="13"/>
      <c r="S18" s="14"/>
      <c r="T18" s="13" t="s">
        <v>31</v>
      </c>
      <c r="U18" s="13"/>
      <c r="V18" s="13" t="s">
        <v>30</v>
      </c>
      <c r="W18" s="13"/>
      <c r="X18" s="13" t="s">
        <v>20</v>
      </c>
      <c r="Y18" s="13"/>
      <c r="Z18" s="13" t="s">
        <v>19</v>
      </c>
      <c r="AA18" s="13"/>
    </row>
    <row r="19" spans="1:27" x14ac:dyDescent="0.2">
      <c r="A19" s="13" t="s">
        <v>29</v>
      </c>
      <c r="B19" s="13">
        <v>2.669</v>
      </c>
      <c r="C19" s="13">
        <v>3.26</v>
      </c>
      <c r="D19" s="13">
        <v>2.214</v>
      </c>
      <c r="E19" s="13">
        <v>2.4849999999999999</v>
      </c>
      <c r="F19" s="11">
        <f>B19-$C$26</f>
        <v>1.4532500000000002</v>
      </c>
      <c r="G19" s="11">
        <f>C19-$C$26</f>
        <v>2.0442499999999999</v>
      </c>
      <c r="H19" s="11">
        <f>D19-$C$26</f>
        <v>0.99825000000000008</v>
      </c>
      <c r="I19" s="11">
        <f>E19-$C$26</f>
        <v>1.26925</v>
      </c>
      <c r="K19" s="13" t="s">
        <v>17</v>
      </c>
      <c r="L19" s="13" t="s">
        <v>10</v>
      </c>
      <c r="M19" s="13" t="s">
        <v>16</v>
      </c>
      <c r="N19" s="13" t="s">
        <v>15</v>
      </c>
      <c r="O19" s="13" t="s">
        <v>16</v>
      </c>
      <c r="P19" s="13" t="s">
        <v>15</v>
      </c>
      <c r="Q19" s="13" t="s">
        <v>16</v>
      </c>
      <c r="R19" s="13" t="s">
        <v>15</v>
      </c>
      <c r="S19" s="2"/>
      <c r="T19" s="13" t="s">
        <v>17</v>
      </c>
      <c r="U19" s="13" t="s">
        <v>10</v>
      </c>
      <c r="V19" s="13" t="s">
        <v>16</v>
      </c>
      <c r="W19" s="13" t="s">
        <v>15</v>
      </c>
      <c r="X19" s="13" t="s">
        <v>16</v>
      </c>
      <c r="Y19" s="13" t="s">
        <v>15</v>
      </c>
      <c r="Z19" s="13" t="s">
        <v>16</v>
      </c>
      <c r="AA19" s="13" t="s">
        <v>15</v>
      </c>
    </row>
    <row r="20" spans="1:27" x14ac:dyDescent="0.2">
      <c r="A20" s="13" t="s">
        <v>28</v>
      </c>
      <c r="B20" s="13">
        <v>2.3959999999999999</v>
      </c>
      <c r="C20" s="13">
        <v>2.5950000000000002</v>
      </c>
      <c r="D20" s="13">
        <v>2.117</v>
      </c>
      <c r="E20" s="13">
        <v>1.89</v>
      </c>
      <c r="F20" s="11">
        <f>B20-$C$26</f>
        <v>1.18025</v>
      </c>
      <c r="G20" s="11">
        <f>C20-$C$26</f>
        <v>1.3792500000000003</v>
      </c>
      <c r="H20" s="11">
        <f>D20-$C$26</f>
        <v>0.90125000000000011</v>
      </c>
      <c r="I20" s="11">
        <f>E20-$C$26</f>
        <v>0.67425000000000002</v>
      </c>
      <c r="K20" s="12">
        <f>AVERAGE(H16:I17)</f>
        <v>3.2904999999999998</v>
      </c>
      <c r="L20" s="12">
        <f>STDEV(H16:I17)</f>
        <v>0.87713715195135622</v>
      </c>
      <c r="M20" s="13">
        <f>AVERAGE(H20:H21)</f>
        <v>0.8992500000000001</v>
      </c>
      <c r="N20" s="13">
        <f>AVERAGE(I20:I21)</f>
        <v>0.81775000000000009</v>
      </c>
      <c r="O20" s="10">
        <f>M20/K20</f>
        <v>0.27328673453882396</v>
      </c>
      <c r="P20" s="10">
        <f>N20/K20</f>
        <v>0.24851846223978125</v>
      </c>
      <c r="Q20" s="10">
        <f>1-O20</f>
        <v>0.72671326546117609</v>
      </c>
      <c r="R20" s="10">
        <f>1-P20</f>
        <v>0.75148153776021875</v>
      </c>
      <c r="S20" s="2"/>
      <c r="T20" s="12">
        <f>AVERAGE(F16:G17)</f>
        <v>3.8374999999999995</v>
      </c>
      <c r="U20" s="12">
        <f>STDEV(F16:G17)</f>
        <v>0.84874392486780148</v>
      </c>
      <c r="V20" s="11">
        <f>AVERAGE(F20:F21)</f>
        <v>0.9507500000000001</v>
      </c>
      <c r="W20" s="11">
        <f>AVERAGE(G20:G21)</f>
        <v>1.3802500000000002</v>
      </c>
      <c r="X20" s="10">
        <f>V20/T20</f>
        <v>0.24775244299674273</v>
      </c>
      <c r="Y20" s="10">
        <f>W20/T20</f>
        <v>0.35967426710097727</v>
      </c>
      <c r="Z20" s="10">
        <f>1-X20</f>
        <v>0.75224755700325729</v>
      </c>
      <c r="AA20" s="10">
        <f>1-Y20</f>
        <v>0.64032573289902273</v>
      </c>
    </row>
    <row r="21" spans="1:27" x14ac:dyDescent="0.2">
      <c r="A21" s="13" t="s">
        <v>27</v>
      </c>
      <c r="B21" s="13">
        <v>1.9370000000000001</v>
      </c>
      <c r="C21" s="13">
        <v>2.597</v>
      </c>
      <c r="D21" s="13">
        <v>2.113</v>
      </c>
      <c r="E21" s="13">
        <v>2.177</v>
      </c>
      <c r="F21" s="11">
        <f>B21-$C$26</f>
        <v>0.72125000000000017</v>
      </c>
      <c r="G21" s="11">
        <f>C21-$C$26</f>
        <v>1.3812500000000001</v>
      </c>
      <c r="H21" s="11">
        <f>D21-$C$26</f>
        <v>0.8972500000000001</v>
      </c>
      <c r="I21" s="11">
        <f>E21-$C$26</f>
        <v>0.96125000000000016</v>
      </c>
      <c r="K21" s="13"/>
      <c r="L21" s="13"/>
      <c r="M21" s="13"/>
      <c r="N21" s="10"/>
      <c r="O21" s="10"/>
      <c r="P21" s="10"/>
      <c r="Q21" s="10"/>
      <c r="R21" s="10"/>
      <c r="S21" s="2"/>
      <c r="T21" s="13"/>
      <c r="U21" s="13"/>
      <c r="V21" s="13"/>
      <c r="W21" s="10"/>
      <c r="X21" s="10"/>
      <c r="Y21" s="10"/>
      <c r="Z21" s="10"/>
      <c r="AA21" s="10"/>
    </row>
    <row r="22" spans="1:27" x14ac:dyDescent="0.2">
      <c r="A22" s="13" t="s">
        <v>26</v>
      </c>
      <c r="B22" s="13">
        <v>2.5630000000000002</v>
      </c>
      <c r="C22" s="13">
        <v>2.4340000000000002</v>
      </c>
      <c r="D22" s="13">
        <v>2.1579999999999999</v>
      </c>
      <c r="E22" s="13">
        <v>2.36</v>
      </c>
      <c r="F22" s="11">
        <f>B22-$C$26</f>
        <v>1.3472500000000003</v>
      </c>
      <c r="G22" s="11">
        <f>C22-$C$26</f>
        <v>1.2182500000000003</v>
      </c>
      <c r="H22" s="11">
        <f>D22-$C$26</f>
        <v>0.94225000000000003</v>
      </c>
      <c r="I22" s="11">
        <f>E22-$C$26</f>
        <v>1.14425</v>
      </c>
      <c r="K22" s="5" t="s">
        <v>25</v>
      </c>
      <c r="L22" s="13"/>
      <c r="M22" s="13"/>
      <c r="N22" s="13"/>
      <c r="O22" s="13"/>
      <c r="P22" s="13"/>
      <c r="Q22" s="13"/>
      <c r="R22" s="13"/>
      <c r="S22" s="14"/>
      <c r="T22" s="5" t="s">
        <v>24</v>
      </c>
      <c r="U22" s="13"/>
      <c r="V22" s="13"/>
      <c r="W22" s="13"/>
      <c r="X22" s="13"/>
      <c r="Y22" s="13"/>
      <c r="Z22" s="13"/>
      <c r="AA22" s="13"/>
    </row>
    <row r="23" spans="1:27" x14ac:dyDescent="0.2">
      <c r="A23" s="13" t="s">
        <v>23</v>
      </c>
      <c r="B23" s="13">
        <v>2.0539999999999998</v>
      </c>
      <c r="C23" s="13">
        <v>2.0379999999999998</v>
      </c>
      <c r="D23" s="13">
        <v>3.06</v>
      </c>
      <c r="E23" s="13">
        <v>2.2949999999999999</v>
      </c>
      <c r="F23" s="11">
        <f>B23-$C$26</f>
        <v>0.83824999999999994</v>
      </c>
      <c r="G23" s="11">
        <f>C23-$C$26</f>
        <v>0.82224999999999993</v>
      </c>
      <c r="H23" s="11">
        <f>D23-$C$26</f>
        <v>1.8442500000000002</v>
      </c>
      <c r="I23" s="11">
        <f>E23-$C$26</f>
        <v>1.07925</v>
      </c>
      <c r="K23" s="13" t="s">
        <v>22</v>
      </c>
      <c r="L23" s="13"/>
      <c r="M23" s="13" t="s">
        <v>21</v>
      </c>
      <c r="N23" s="13"/>
      <c r="O23" s="13" t="s">
        <v>20</v>
      </c>
      <c r="P23" s="13"/>
      <c r="Q23" s="13" t="s">
        <v>19</v>
      </c>
      <c r="R23" s="13"/>
      <c r="S23" s="2"/>
      <c r="T23" s="13" t="s">
        <v>22</v>
      </c>
      <c r="U23" s="13"/>
      <c r="V23" s="13" t="s">
        <v>21</v>
      </c>
      <c r="W23" s="13"/>
      <c r="X23" s="13" t="s">
        <v>20</v>
      </c>
      <c r="Y23" s="13"/>
      <c r="Z23" s="13" t="s">
        <v>19</v>
      </c>
      <c r="AA23" s="13"/>
    </row>
    <row r="24" spans="1:27" x14ac:dyDescent="0.2">
      <c r="A24" s="13" t="s">
        <v>18</v>
      </c>
      <c r="B24" s="13">
        <v>1.8580000000000001</v>
      </c>
      <c r="C24" s="13">
        <v>1.7390000000000001</v>
      </c>
      <c r="D24" s="13">
        <v>1.879</v>
      </c>
      <c r="E24" s="13">
        <v>2.012</v>
      </c>
      <c r="F24" s="11">
        <f>B24-$C$26</f>
        <v>0.64225000000000021</v>
      </c>
      <c r="G24" s="11">
        <f>C24-$C$26</f>
        <v>0.52325000000000021</v>
      </c>
      <c r="H24" s="11">
        <f>D24-$C$26</f>
        <v>0.66325000000000012</v>
      </c>
      <c r="I24" s="11">
        <f>E24-$C$26</f>
        <v>0.79625000000000012</v>
      </c>
      <c r="K24" s="13" t="s">
        <v>17</v>
      </c>
      <c r="L24" s="13" t="s">
        <v>10</v>
      </c>
      <c r="M24" s="13" t="s">
        <v>16</v>
      </c>
      <c r="N24" s="13" t="s">
        <v>15</v>
      </c>
      <c r="O24" s="13" t="s">
        <v>16</v>
      </c>
      <c r="P24" s="13" t="s">
        <v>15</v>
      </c>
      <c r="Q24" s="13" t="s">
        <v>16</v>
      </c>
      <c r="R24" s="13" t="s">
        <v>15</v>
      </c>
      <c r="S24" s="2"/>
      <c r="T24" s="13" t="s">
        <v>17</v>
      </c>
      <c r="U24" s="13" t="s">
        <v>10</v>
      </c>
      <c r="V24" s="13" t="s">
        <v>16</v>
      </c>
      <c r="W24" s="13" t="s">
        <v>15</v>
      </c>
      <c r="X24" s="13" t="s">
        <v>16</v>
      </c>
      <c r="Y24" s="13" t="s">
        <v>15</v>
      </c>
      <c r="Z24" s="13" t="s">
        <v>16</v>
      </c>
      <c r="AA24" s="13" t="s">
        <v>15</v>
      </c>
    </row>
    <row r="25" spans="1:27" x14ac:dyDescent="0.2">
      <c r="A25" s="13" t="s">
        <v>14</v>
      </c>
      <c r="B25" s="13">
        <v>1.5720000000000001</v>
      </c>
      <c r="C25" s="13">
        <v>1.827</v>
      </c>
      <c r="D25" s="13">
        <v>2.1240000000000001</v>
      </c>
      <c r="E25" s="13">
        <v>1.988</v>
      </c>
      <c r="F25" s="11">
        <f>B25-$C$26</f>
        <v>0.35625000000000018</v>
      </c>
      <c r="G25" s="11">
        <f>C25-$C$26</f>
        <v>0.61125000000000007</v>
      </c>
      <c r="H25" s="11">
        <f>D25-$C$26</f>
        <v>0.90825000000000022</v>
      </c>
      <c r="I25" s="11">
        <f>E25-$C$26</f>
        <v>0.7722500000000001</v>
      </c>
      <c r="K25" s="12">
        <f>AVERAGE(H22:I23)</f>
        <v>1.2524999999999999</v>
      </c>
      <c r="L25" s="12">
        <f>STDEV(H22:I23)</f>
        <v>0.40338432873212482</v>
      </c>
      <c r="M25" s="13">
        <f>AVERAGE(H24:H25)</f>
        <v>0.78575000000000017</v>
      </c>
      <c r="N25" s="13">
        <f>AVERAGE(I24:I25)</f>
        <v>0.78425000000000011</v>
      </c>
      <c r="O25" s="10">
        <f>M25/K25</f>
        <v>0.62734530938123767</v>
      </c>
      <c r="P25" s="10">
        <f>N25/K25</f>
        <v>0.62614770459081848</v>
      </c>
      <c r="Q25" s="10">
        <f>1-O25</f>
        <v>0.37265469061876233</v>
      </c>
      <c r="R25" s="10">
        <f>1-P25</f>
        <v>0.37385229540918152</v>
      </c>
      <c r="S25" s="2"/>
      <c r="T25" s="12">
        <f>AVERAGE(F22:G23)</f>
        <v>1.0565000000000002</v>
      </c>
      <c r="U25" s="12">
        <f>STDEV(F22:G23)</f>
        <v>0.26658628997005779</v>
      </c>
      <c r="V25" s="11">
        <f>AVERAGE(G24:G25)</f>
        <v>0.56725000000000014</v>
      </c>
      <c r="W25" s="11">
        <f>AVERAGE(G24:G25)</f>
        <v>0.56725000000000014</v>
      </c>
      <c r="X25" s="10">
        <f>V25/T25</f>
        <v>0.53691433980123049</v>
      </c>
      <c r="Y25" s="10">
        <f>W25/T25</f>
        <v>0.53691433980123049</v>
      </c>
      <c r="Z25" s="10">
        <f>1-X25</f>
        <v>0.46308566019876951</v>
      </c>
      <c r="AA25" s="10">
        <f>1-Y25</f>
        <v>0.46308566019876951</v>
      </c>
    </row>
    <row r="26" spans="1:27" x14ac:dyDescent="0.2">
      <c r="A26" s="9"/>
      <c r="B26" s="8" t="s">
        <v>13</v>
      </c>
      <c r="C26" s="7">
        <f>AVERAGE(B14:E15)</f>
        <v>1.2157499999999999</v>
      </c>
      <c r="D26" s="8"/>
      <c r="E26" s="7"/>
      <c r="F26" s="2"/>
    </row>
    <row r="27" spans="1:27" x14ac:dyDescent="0.2">
      <c r="A27" s="9"/>
      <c r="B27" s="8" t="s">
        <v>10</v>
      </c>
      <c r="C27" s="7">
        <f>STDEV((B14:E15))</f>
        <v>0.35369104758653136</v>
      </c>
      <c r="D27" s="8"/>
      <c r="E27" s="7"/>
      <c r="F27" s="2"/>
    </row>
    <row r="28" spans="1:27" x14ac:dyDescent="0.2">
      <c r="A28" s="9"/>
      <c r="D28" s="8"/>
      <c r="E28" s="7"/>
      <c r="F28" s="2"/>
    </row>
    <row r="29" spans="1:27" x14ac:dyDescent="0.2">
      <c r="A29" s="9"/>
      <c r="D29" s="8"/>
      <c r="E29" s="7"/>
      <c r="F29" s="2"/>
    </row>
    <row r="30" spans="1:27" x14ac:dyDescent="0.2">
      <c r="A30" s="9"/>
      <c r="B30" s="8"/>
      <c r="C30" s="7"/>
      <c r="D30" s="8"/>
      <c r="E30" s="7"/>
      <c r="F30" s="2"/>
    </row>
    <row r="31" spans="1:27" x14ac:dyDescent="0.2">
      <c r="A31" s="2"/>
      <c r="B31" s="2"/>
      <c r="C31" s="2"/>
      <c r="D31" s="2"/>
      <c r="E31" s="2"/>
      <c r="F31" s="2"/>
    </row>
    <row r="32" spans="1:27" x14ac:dyDescent="0.2">
      <c r="A32" s="2"/>
      <c r="B32" s="2"/>
      <c r="C32" s="2"/>
      <c r="D32" s="2"/>
      <c r="E32" s="2"/>
      <c r="F32" s="2"/>
    </row>
    <row r="33" spans="1:6" x14ac:dyDescent="0.2">
      <c r="A33" s="2"/>
      <c r="B33" s="2"/>
      <c r="C33" s="2"/>
      <c r="D33" s="2"/>
      <c r="E33" s="2"/>
      <c r="F33" s="2"/>
    </row>
    <row r="34" spans="1:6" x14ac:dyDescent="0.2">
      <c r="A34" s="2"/>
      <c r="B34" s="2"/>
      <c r="C34" s="2"/>
      <c r="D34" s="2"/>
      <c r="E34" s="2"/>
      <c r="F34" s="2"/>
    </row>
    <row r="35" spans="1:6" x14ac:dyDescent="0.2">
      <c r="A35" s="2"/>
      <c r="B35" s="2"/>
      <c r="C35" s="2"/>
      <c r="D35" s="2"/>
      <c r="E35" s="2"/>
      <c r="F35" s="2"/>
    </row>
    <row r="36" spans="1:6" x14ac:dyDescent="0.2">
      <c r="A36" s="2"/>
      <c r="B36" s="2"/>
      <c r="C36" s="2"/>
      <c r="D36" s="2"/>
      <c r="E36" s="2"/>
      <c r="F36" s="2"/>
    </row>
    <row r="37" spans="1:6" x14ac:dyDescent="0.2">
      <c r="A37" s="2"/>
      <c r="B37" s="2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  <row r="42" spans="1:6" x14ac:dyDescent="0.2">
      <c r="A42" s="2"/>
      <c r="B42" s="2"/>
      <c r="C42" s="2"/>
      <c r="D42" s="2"/>
      <c r="E42" s="2"/>
      <c r="F42" s="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8B</vt:lpstr>
      <vt:lpstr>Fig. 8D</vt:lpstr>
      <vt:lpstr>Fig. 8D--%binding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Copic</dc:creator>
  <cp:lastModifiedBy>Alenka Copic</cp:lastModifiedBy>
  <dcterms:created xsi:type="dcterms:W3CDTF">2020-12-17T16:16:40Z</dcterms:created>
  <dcterms:modified xsi:type="dcterms:W3CDTF">2020-12-17T16:57:48Z</dcterms:modified>
</cp:coreProperties>
</file>