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s37/Desktop/PuntSeq/science/results/2020-11-19_manuscript_eLife_Revision2/Tables/"/>
    </mc:Choice>
  </mc:AlternateContent>
  <xr:revisionPtr revIDLastSave="0" documentId="13_ncr:1_{F1AA7645-E136-F145-B79C-F8308C7464F9}" xr6:coauthVersionLast="36" xr6:coauthVersionMax="36" xr10:uidLastSave="{00000000-0000-0000-0000-000000000000}"/>
  <bookViews>
    <workbookView xWindow="10740" yWindow="460" windowWidth="25600" windowHeight="20080" xr2:uid="{00000000-000D-0000-FFFF-FFFF00000000}"/>
  </bookViews>
  <sheets>
    <sheet name="Water DNA extracts" sheetId="1" r:id="rId1"/>
    <sheet name="Full-length 16S extracts" sheetId="2" r:id="rId2"/>
    <sheet name="Sequencing read metrics" sheetId="3" r:id="rId3"/>
  </sheets>
  <calcPr calcId="181029"/>
  <extLst>
    <ext uri="GoogleSheetsCustomDataVersion1">
      <go:sheetsCustomData xmlns:go="http://customooxmlschemas.google.com/" r:id="rId7" roundtripDataSignature="AMtx7mjKYichasq4Ydzs8TVn0PeU8Prj7A=="/>
    </ext>
  </extLst>
</workbook>
</file>

<file path=xl/calcChain.xml><?xml version="1.0" encoding="utf-8"?>
<calcChain xmlns="http://schemas.openxmlformats.org/spreadsheetml/2006/main">
  <c r="F4" i="3" l="1"/>
  <c r="I4" i="3" s="1"/>
  <c r="F28" i="3" l="1"/>
  <c r="I39" i="3" s="1"/>
  <c r="E28" i="3"/>
  <c r="F16" i="3"/>
  <c r="I25" i="3" s="1"/>
  <c r="E16" i="3"/>
  <c r="E4" i="3"/>
  <c r="G39" i="2"/>
  <c r="E39" i="2"/>
  <c r="G38" i="2"/>
  <c r="E38" i="2"/>
  <c r="G37" i="2"/>
  <c r="E37" i="2"/>
  <c r="G36" i="2"/>
  <c r="E36" i="2"/>
  <c r="G35" i="2"/>
  <c r="E35" i="2"/>
  <c r="G34" i="2"/>
  <c r="E34" i="2"/>
  <c r="G33" i="2"/>
  <c r="E33" i="2"/>
  <c r="G32" i="2"/>
  <c r="E32" i="2"/>
  <c r="G31" i="2"/>
  <c r="E31" i="2"/>
  <c r="G30" i="2"/>
  <c r="E30" i="2"/>
  <c r="G29" i="2"/>
  <c r="E29" i="2"/>
  <c r="G28" i="2"/>
  <c r="E28" i="2"/>
  <c r="G27" i="2"/>
  <c r="E27" i="2"/>
  <c r="G26" i="2"/>
  <c r="E26" i="2"/>
  <c r="G25" i="2"/>
  <c r="E25" i="2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G12" i="2"/>
  <c r="E12" i="2"/>
  <c r="G11" i="2"/>
  <c r="E11" i="2"/>
  <c r="G10" i="2"/>
  <c r="E10" i="2"/>
  <c r="G9" i="2"/>
  <c r="E9" i="2"/>
  <c r="G8" i="2"/>
  <c r="E8" i="2"/>
  <c r="G7" i="2"/>
  <c r="E7" i="2"/>
  <c r="G6" i="2"/>
  <c r="E6" i="2"/>
  <c r="G5" i="2"/>
  <c r="E5" i="2"/>
  <c r="G4" i="2"/>
  <c r="E4" i="2"/>
  <c r="E35" i="1"/>
  <c r="E34" i="1"/>
  <c r="E33" i="1"/>
  <c r="E32" i="1"/>
  <c r="E31" i="1"/>
  <c r="E30" i="1"/>
  <c r="E29" i="1"/>
  <c r="E28" i="1"/>
  <c r="E27" i="1"/>
  <c r="E26" i="1"/>
  <c r="E23" i="1"/>
  <c r="E21" i="1"/>
  <c r="E20" i="1"/>
  <c r="E19" i="1"/>
  <c r="E18" i="1"/>
  <c r="E17" i="1"/>
  <c r="E16" i="1"/>
  <c r="E15" i="1"/>
  <c r="E13" i="1"/>
  <c r="E12" i="1"/>
  <c r="E10" i="1"/>
  <c r="E9" i="1"/>
  <c r="E8" i="1"/>
  <c r="E7" i="1"/>
  <c r="E6" i="1"/>
  <c r="E5" i="1"/>
  <c r="E4" i="1"/>
  <c r="I15" i="3" l="1"/>
  <c r="I32" i="3"/>
  <c r="I36" i="3"/>
  <c r="I8" i="3"/>
  <c r="I12" i="3"/>
  <c r="I18" i="3"/>
  <c r="I22" i="3"/>
  <c r="I26" i="3"/>
  <c r="I5" i="3"/>
  <c r="I9" i="3"/>
  <c r="I13" i="3"/>
  <c r="I16" i="3"/>
  <c r="I19" i="3"/>
  <c r="I23" i="3"/>
  <c r="I27" i="3"/>
  <c r="I29" i="3"/>
  <c r="I33" i="3"/>
  <c r="I37" i="3"/>
  <c r="I10" i="3"/>
  <c r="I30" i="3"/>
  <c r="I34" i="3"/>
  <c r="I38" i="3"/>
  <c r="I6" i="3"/>
  <c r="I14" i="3"/>
  <c r="I20" i="3"/>
  <c r="I24" i="3"/>
  <c r="I7" i="3"/>
  <c r="I11" i="3"/>
  <c r="I17" i="3"/>
  <c r="I21" i="3"/>
  <c r="I28" i="3"/>
  <c r="I31" i="3"/>
  <c r="I35" i="3"/>
</calcChain>
</file>

<file path=xl/sharedStrings.xml><?xml version="1.0" encoding="utf-8"?>
<sst xmlns="http://schemas.openxmlformats.org/spreadsheetml/2006/main" count="159" uniqueCount="30">
  <si>
    <t>Batch</t>
  </si>
  <si>
    <t>Date</t>
  </si>
  <si>
    <t>Barcode</t>
  </si>
  <si>
    <t>Concentration [ng/µl]</t>
  </si>
  <si>
    <t>Total [ng]</t>
  </si>
  <si>
    <t>Basepairs</t>
  </si>
  <si>
    <t>Total basepairs</t>
  </si>
  <si>
    <t>Volumes in pool [µl]</t>
  </si>
  <si>
    <t>Median read Q</t>
  </si>
  <si>
    <t>Total in pool [ng]</t>
  </si>
  <si>
    <t>Reads</t>
  </si>
  <si>
    <t>Reads (%)</t>
  </si>
  <si>
    <t>Total reads</t>
  </si>
  <si>
    <t>15.04.2018</t>
  </si>
  <si>
    <t>&gt; 60.00</t>
  </si>
  <si>
    <t>&gt; 3000</t>
  </si>
  <si>
    <t>N</t>
  </si>
  <si>
    <t>&lt; 0.05</t>
  </si>
  <si>
    <t>&lt; 2.5</t>
  </si>
  <si>
    <t>P</t>
  </si>
  <si>
    <t>17.06.2018</t>
  </si>
  <si>
    <t>&gt; 60</t>
  </si>
  <si>
    <t>-</t>
  </si>
  <si>
    <t>19.08.2018</t>
  </si>
  <si>
    <t>Water DNA extraction yields.</t>
  </si>
  <si>
    <t>Full-length 16S PCR amplicon extraction yields.</t>
  </si>
  <si>
    <t>Nanopore sequencing read metrics.</t>
  </si>
  <si>
    <t>Supplementary File 2a</t>
  </si>
  <si>
    <t>Supplementary File 2b</t>
  </si>
  <si>
    <t>Supplementary File 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</si>
</sst>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2"/>
      <color rgb="FF000000"/>
      <name val="Calibri"/>
    </font>
    <font>
      <b/>
      <sz val="12"/>
      <color rgb="FF000000"/>
      <name val="Calibri"/>
    </font>
    <font>
      <sz val="12"/>
      <name val="Calibri"/>
    </font>
    <font>
      <sz val="11"/>
      <color rgb="FF000000"/>
      <name val="Calibri"/>
    </font>
    <font>
      <sz val="11"/>
      <color rgb="FF24292E"/>
      <name val="Calibri"/>
    </font>
    <font>
      <sz val="11"/>
      <color theme="1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4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/>
    </xf>
    <xf numFmtId="1" fontId="3" fillId="0" borderId="3" xfId="0" applyNumberFormat="1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" fontId="0" fillId="0" borderId="0" xfId="0" applyNumberFormat="1" applyFont="1" applyAlignment="1">
      <alignment horizontal="left" vertical="center"/>
    </xf>
    <xf numFmtId="0" fontId="2" fillId="0" borderId="1" xfId="0" applyFont="1" applyBorder="1"/>
    <xf numFmtId="49" fontId="6" fillId="2" borderId="1" xfId="0" applyNumberFormat="1" applyFont="1" applyFill="1" applyBorder="1" applyAlignment="1">
      <alignment horizontal="left" vertical="center"/>
    </xf>
    <xf numFmtId="1" fontId="3" fillId="0" borderId="4" xfId="0" applyNumberFormat="1" applyFont="1" applyBorder="1" applyAlignment="1">
      <alignment horizontal="left" vertical="center"/>
    </xf>
    <xf numFmtId="0" fontId="0" fillId="0" borderId="0" xfId="0" applyFont="1" applyAlignment="1"/>
    <xf numFmtId="0" fontId="2" fillId="0" borderId="3" xfId="0" applyFont="1" applyBorder="1"/>
    <xf numFmtId="1" fontId="3" fillId="0" borderId="0" xfId="0" applyNumberFormat="1" applyFont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0" fillId="2" borderId="6" xfId="0" applyNumberFormat="1" applyFont="1" applyFill="1" applyBorder="1" applyAlignment="1">
      <alignment horizontal="left" vertical="center"/>
    </xf>
    <xf numFmtId="0" fontId="2" fillId="0" borderId="6" xfId="0" applyFont="1" applyBorder="1"/>
    <xf numFmtId="0" fontId="1" fillId="2" borderId="5" xfId="0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left" vertical="center"/>
    </xf>
    <xf numFmtId="49" fontId="7" fillId="2" borderId="6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workbookViewId="0">
      <pane ySplit="3" topLeftCell="A4" activePane="bottomLeft" state="frozen"/>
      <selection pane="bottomLeft" sqref="A1:E1"/>
    </sheetView>
  </sheetViews>
  <sheetFormatPr baseColWidth="10" defaultColWidth="11.1640625" defaultRowHeight="15" customHeight="1"/>
  <cols>
    <col min="1" max="1" width="5.83203125" customWidth="1"/>
    <col min="2" max="2" width="10.1640625" customWidth="1"/>
    <col min="3" max="3" width="7.83203125" customWidth="1"/>
    <col min="4" max="4" width="19.5" customWidth="1"/>
    <col min="5" max="5" width="9.1640625" customWidth="1"/>
    <col min="6" max="7" width="10.83203125" customWidth="1"/>
    <col min="8" max="25" width="10.5" customWidth="1"/>
    <col min="26" max="26" width="11.1640625" customWidth="1"/>
  </cols>
  <sheetData>
    <row r="1" spans="1:25" ht="15.75" customHeight="1">
      <c r="A1" s="27" t="s">
        <v>27</v>
      </c>
      <c r="B1" s="19"/>
      <c r="C1" s="19"/>
      <c r="D1" s="19"/>
      <c r="E1" s="1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>
      <c r="A2" s="28" t="s">
        <v>24</v>
      </c>
      <c r="B2" s="29"/>
      <c r="C2" s="29"/>
      <c r="D2" s="29"/>
      <c r="E2" s="2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>
      <c r="A3" s="25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>
      <c r="A4" s="3">
        <v>1</v>
      </c>
      <c r="B4" s="4" t="s">
        <v>13</v>
      </c>
      <c r="C4" s="3">
        <v>1</v>
      </c>
      <c r="D4" s="5">
        <v>2.0699999999999998</v>
      </c>
      <c r="E4" s="6">
        <f t="shared" ref="E4:E10" si="0">D4*50</f>
        <v>103.49999999999999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.75" customHeight="1">
      <c r="A5" s="3">
        <v>1</v>
      </c>
      <c r="B5" s="4" t="s">
        <v>13</v>
      </c>
      <c r="C5" s="3">
        <v>2</v>
      </c>
      <c r="D5" s="5">
        <v>4.4400000000000004</v>
      </c>
      <c r="E5" s="6">
        <f t="shared" si="0"/>
        <v>222.00000000000003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75" customHeight="1">
      <c r="A6" s="3">
        <v>1</v>
      </c>
      <c r="B6" s="4" t="s">
        <v>13</v>
      </c>
      <c r="C6" s="9">
        <v>3</v>
      </c>
      <c r="D6" s="5">
        <v>13</v>
      </c>
      <c r="E6" s="6">
        <f t="shared" si="0"/>
        <v>650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.75" customHeight="1">
      <c r="A7" s="3">
        <v>1</v>
      </c>
      <c r="B7" s="4" t="s">
        <v>13</v>
      </c>
      <c r="C7" s="9">
        <v>4</v>
      </c>
      <c r="D7" s="5">
        <v>10.9</v>
      </c>
      <c r="E7" s="6">
        <f t="shared" si="0"/>
        <v>545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>
      <c r="A8" s="3">
        <v>1</v>
      </c>
      <c r="B8" s="4" t="s">
        <v>13</v>
      </c>
      <c r="C8" s="3">
        <v>5</v>
      </c>
      <c r="D8" s="5">
        <v>8.93</v>
      </c>
      <c r="E8" s="6">
        <f t="shared" si="0"/>
        <v>446.5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>
      <c r="A9" s="3">
        <v>1</v>
      </c>
      <c r="B9" s="4" t="s">
        <v>13</v>
      </c>
      <c r="C9" s="3">
        <v>6</v>
      </c>
      <c r="D9" s="5">
        <v>60</v>
      </c>
      <c r="E9" s="6">
        <f t="shared" si="0"/>
        <v>3000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.75" customHeight="1">
      <c r="A10" s="3">
        <v>1</v>
      </c>
      <c r="B10" s="4" t="s">
        <v>13</v>
      </c>
      <c r="C10" s="9">
        <v>7</v>
      </c>
      <c r="D10" s="5">
        <v>2.89</v>
      </c>
      <c r="E10" s="6">
        <f t="shared" si="0"/>
        <v>144.5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5.75" customHeight="1">
      <c r="A11" s="3">
        <v>1</v>
      </c>
      <c r="B11" s="4" t="s">
        <v>13</v>
      </c>
      <c r="C11" s="9">
        <v>8</v>
      </c>
      <c r="D11" s="4" t="s">
        <v>14</v>
      </c>
      <c r="E11" s="6" t="s">
        <v>15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.75" customHeight="1">
      <c r="A12" s="3">
        <v>1</v>
      </c>
      <c r="B12" s="4" t="s">
        <v>13</v>
      </c>
      <c r="C12" s="3">
        <v>9.1</v>
      </c>
      <c r="D12" s="5">
        <v>41.3</v>
      </c>
      <c r="E12" s="6">
        <f t="shared" ref="E12:E13" si="1">D12*50</f>
        <v>2065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.75" customHeight="1">
      <c r="A13" s="3">
        <v>1</v>
      </c>
      <c r="B13" s="4" t="s">
        <v>13</v>
      </c>
      <c r="C13" s="3">
        <v>9.1999999999999993</v>
      </c>
      <c r="D13" s="5">
        <v>37.700000000000003</v>
      </c>
      <c r="E13" s="6">
        <f t="shared" si="1"/>
        <v>1885.0000000000002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5.75" customHeight="1">
      <c r="A14" s="10">
        <v>1</v>
      </c>
      <c r="B14" s="11" t="s">
        <v>13</v>
      </c>
      <c r="C14" s="11" t="s">
        <v>16</v>
      </c>
      <c r="D14" s="11" t="s">
        <v>17</v>
      </c>
      <c r="E14" s="12" t="s">
        <v>18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5.75" customHeight="1">
      <c r="A15" s="3">
        <v>2</v>
      </c>
      <c r="B15" s="4" t="s">
        <v>20</v>
      </c>
      <c r="C15" s="3">
        <v>1</v>
      </c>
      <c r="D15" s="5">
        <v>11.85</v>
      </c>
      <c r="E15" s="6">
        <f t="shared" ref="E15:E21" si="2">D15*50</f>
        <v>592.5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.75" customHeight="1">
      <c r="A16" s="3">
        <v>2</v>
      </c>
      <c r="B16" s="4" t="s">
        <v>20</v>
      </c>
      <c r="C16" s="3">
        <v>2</v>
      </c>
      <c r="D16" s="5">
        <v>18.55</v>
      </c>
      <c r="E16" s="6">
        <f t="shared" si="2"/>
        <v>927.5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5.75" customHeight="1">
      <c r="A17" s="3">
        <v>2</v>
      </c>
      <c r="B17" s="4" t="s">
        <v>20</v>
      </c>
      <c r="C17" s="9">
        <v>3</v>
      </c>
      <c r="D17" s="5">
        <v>17.45</v>
      </c>
      <c r="E17" s="6">
        <f t="shared" si="2"/>
        <v>872.5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5.75" customHeight="1">
      <c r="A18" s="3">
        <v>2</v>
      </c>
      <c r="B18" s="4" t="s">
        <v>20</v>
      </c>
      <c r="C18" s="9">
        <v>4</v>
      </c>
      <c r="D18" s="5">
        <v>7.4</v>
      </c>
      <c r="E18" s="6">
        <f t="shared" si="2"/>
        <v>370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5.75" customHeight="1">
      <c r="A19" s="3">
        <v>2</v>
      </c>
      <c r="B19" s="4" t="s">
        <v>20</v>
      </c>
      <c r="C19" s="3">
        <v>5</v>
      </c>
      <c r="D19" s="5">
        <v>25.4</v>
      </c>
      <c r="E19" s="6">
        <f t="shared" si="2"/>
        <v>1270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5.75" customHeight="1">
      <c r="A20" s="3">
        <v>2</v>
      </c>
      <c r="B20" s="4" t="s">
        <v>20</v>
      </c>
      <c r="C20" s="3">
        <v>6</v>
      </c>
      <c r="D20" s="5">
        <v>6.24</v>
      </c>
      <c r="E20" s="6">
        <f t="shared" si="2"/>
        <v>312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5.75" customHeight="1">
      <c r="A21" s="3">
        <v>2</v>
      </c>
      <c r="B21" s="4" t="s">
        <v>20</v>
      </c>
      <c r="C21" s="9">
        <v>7</v>
      </c>
      <c r="D21" s="5">
        <v>23.95</v>
      </c>
      <c r="E21" s="6">
        <f t="shared" si="2"/>
        <v>1197.5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5.75" customHeight="1">
      <c r="A22" s="3">
        <v>2</v>
      </c>
      <c r="B22" s="4" t="s">
        <v>20</v>
      </c>
      <c r="C22" s="9">
        <v>8</v>
      </c>
      <c r="D22" s="4" t="s">
        <v>21</v>
      </c>
      <c r="E22" s="6" t="s">
        <v>15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5.75" customHeight="1">
      <c r="A23" s="3">
        <v>2</v>
      </c>
      <c r="B23" s="4" t="s">
        <v>20</v>
      </c>
      <c r="C23" s="3">
        <v>9.1</v>
      </c>
      <c r="D23" s="5">
        <v>24.15</v>
      </c>
      <c r="E23" s="6">
        <f>D23*50</f>
        <v>1207.5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5.75" customHeight="1">
      <c r="A24" s="3">
        <v>2</v>
      </c>
      <c r="B24" s="4" t="s">
        <v>20</v>
      </c>
      <c r="C24" s="3">
        <v>9.1999999999999993</v>
      </c>
      <c r="D24" s="4" t="s">
        <v>22</v>
      </c>
      <c r="E24" s="6" t="s">
        <v>22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5.75" customHeight="1">
      <c r="A25" s="10">
        <v>2</v>
      </c>
      <c r="B25" s="11" t="s">
        <v>20</v>
      </c>
      <c r="C25" s="11" t="s">
        <v>16</v>
      </c>
      <c r="D25" s="11" t="s">
        <v>17</v>
      </c>
      <c r="E25" s="12" t="s">
        <v>18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5.75" customHeight="1">
      <c r="A26" s="3">
        <v>3</v>
      </c>
      <c r="B26" s="4" t="s">
        <v>23</v>
      </c>
      <c r="C26" s="3">
        <v>1</v>
      </c>
      <c r="D26" s="5">
        <v>13.05</v>
      </c>
      <c r="E26" s="6">
        <f t="shared" ref="E26:E35" si="3">D26*50</f>
        <v>652.5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5.75" customHeight="1">
      <c r="A27" s="3">
        <v>3</v>
      </c>
      <c r="B27" s="4" t="s">
        <v>23</v>
      </c>
      <c r="C27" s="3">
        <v>2</v>
      </c>
      <c r="D27" s="5">
        <v>18.05</v>
      </c>
      <c r="E27" s="6">
        <f t="shared" si="3"/>
        <v>902.5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customHeight="1">
      <c r="A28" s="3">
        <v>3</v>
      </c>
      <c r="B28" s="4" t="s">
        <v>23</v>
      </c>
      <c r="C28" s="9">
        <v>3</v>
      </c>
      <c r="D28" s="5">
        <v>15.65</v>
      </c>
      <c r="E28" s="6">
        <f t="shared" si="3"/>
        <v>782.5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5.75" customHeight="1">
      <c r="A29" s="3">
        <v>3</v>
      </c>
      <c r="B29" s="4" t="s">
        <v>23</v>
      </c>
      <c r="C29" s="9">
        <v>4</v>
      </c>
      <c r="D29" s="5">
        <v>5.52</v>
      </c>
      <c r="E29" s="6">
        <f t="shared" si="3"/>
        <v>276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5.75" customHeight="1">
      <c r="A30" s="3">
        <v>3</v>
      </c>
      <c r="B30" s="4" t="s">
        <v>23</v>
      </c>
      <c r="C30" s="3">
        <v>5</v>
      </c>
      <c r="D30" s="5">
        <v>23.6</v>
      </c>
      <c r="E30" s="6">
        <f t="shared" si="3"/>
        <v>1180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5.75" customHeight="1">
      <c r="A31" s="3">
        <v>3</v>
      </c>
      <c r="B31" s="4" t="s">
        <v>23</v>
      </c>
      <c r="C31" s="3">
        <v>6</v>
      </c>
      <c r="D31" s="5">
        <v>36.35</v>
      </c>
      <c r="E31" s="6">
        <f t="shared" si="3"/>
        <v>1817.5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5.75" customHeight="1">
      <c r="A32" s="3">
        <v>3</v>
      </c>
      <c r="B32" s="4" t="s">
        <v>23</v>
      </c>
      <c r="C32" s="9">
        <v>7</v>
      </c>
      <c r="D32" s="5">
        <v>28.9</v>
      </c>
      <c r="E32" s="6">
        <f t="shared" si="3"/>
        <v>1445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5.75" customHeight="1">
      <c r="A33" s="3">
        <v>3</v>
      </c>
      <c r="B33" s="4" t="s">
        <v>23</v>
      </c>
      <c r="C33" s="9">
        <v>8</v>
      </c>
      <c r="D33" s="5">
        <v>36.549999999999997</v>
      </c>
      <c r="E33" s="6">
        <f t="shared" si="3"/>
        <v>1827.4999999999998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5.75" customHeight="1">
      <c r="A34" s="3">
        <v>3</v>
      </c>
      <c r="B34" s="4" t="s">
        <v>23</v>
      </c>
      <c r="C34" s="3">
        <v>9.1</v>
      </c>
      <c r="D34" s="5">
        <v>25.6</v>
      </c>
      <c r="E34" s="6">
        <f t="shared" si="3"/>
        <v>1280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5.75" customHeight="1">
      <c r="A35" s="3">
        <v>3</v>
      </c>
      <c r="B35" s="4" t="s">
        <v>23</v>
      </c>
      <c r="C35" s="3">
        <v>9.1999999999999993</v>
      </c>
      <c r="D35" s="5">
        <v>43.05</v>
      </c>
      <c r="E35" s="6">
        <f t="shared" si="3"/>
        <v>2152.5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5.75" customHeight="1">
      <c r="A36" s="2">
        <v>3</v>
      </c>
      <c r="B36" s="4" t="s">
        <v>23</v>
      </c>
      <c r="C36" s="4" t="s">
        <v>16</v>
      </c>
      <c r="D36" s="1" t="s">
        <v>17</v>
      </c>
      <c r="E36" s="6" t="s">
        <v>18</v>
      </c>
      <c r="F36" s="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3" topLeftCell="A4" activePane="bottomLeft" state="frozen"/>
      <selection pane="bottomLeft" sqref="A1:G1"/>
    </sheetView>
  </sheetViews>
  <sheetFormatPr baseColWidth="10" defaultColWidth="11.1640625" defaultRowHeight="15" customHeight="1"/>
  <cols>
    <col min="1" max="1" width="5.83203125" customWidth="1"/>
    <col min="2" max="2" width="10.1640625" customWidth="1"/>
    <col min="3" max="3" width="7.83203125" customWidth="1"/>
    <col min="4" max="4" width="19.5" customWidth="1"/>
    <col min="5" max="5" width="9.1640625" customWidth="1"/>
    <col min="6" max="6" width="18.1640625" customWidth="1"/>
    <col min="7" max="7" width="15.1640625" customWidth="1"/>
    <col min="8" max="26" width="10.5" customWidth="1"/>
  </cols>
  <sheetData>
    <row r="1" spans="1:26" ht="15.75" customHeight="1">
      <c r="A1" s="27" t="s">
        <v>28</v>
      </c>
      <c r="B1" s="19"/>
      <c r="C1" s="19"/>
      <c r="D1" s="19"/>
      <c r="E1" s="19"/>
      <c r="F1" s="19"/>
      <c r="G1" s="1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8" t="s">
        <v>25</v>
      </c>
      <c r="B2" s="29"/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25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7</v>
      </c>
      <c r="G3" s="30" t="s">
        <v>9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>
        <v>1</v>
      </c>
      <c r="B4" s="4" t="s">
        <v>13</v>
      </c>
      <c r="C4" s="3">
        <v>1</v>
      </c>
      <c r="D4" s="6">
        <v>14.7</v>
      </c>
      <c r="E4" s="8">
        <f t="shared" ref="E4:E39" si="0">D4*30</f>
        <v>441</v>
      </c>
      <c r="F4" s="5">
        <v>1.76</v>
      </c>
      <c r="G4" s="5">
        <f t="shared" ref="G4:G39" si="1">D4*F4</f>
        <v>25.872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>
      <c r="A5" s="3">
        <v>1</v>
      </c>
      <c r="B5" s="4" t="s">
        <v>13</v>
      </c>
      <c r="C5" s="3">
        <v>2</v>
      </c>
      <c r="D5" s="6">
        <v>12.1</v>
      </c>
      <c r="E5" s="8">
        <f t="shared" si="0"/>
        <v>363</v>
      </c>
      <c r="F5" s="5">
        <v>2.14</v>
      </c>
      <c r="G5" s="5">
        <f t="shared" si="1"/>
        <v>25.894000000000002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3">
        <v>1</v>
      </c>
      <c r="B6" s="4" t="s">
        <v>13</v>
      </c>
      <c r="C6" s="9">
        <v>3</v>
      </c>
      <c r="D6" s="6">
        <v>17.399999999999999</v>
      </c>
      <c r="E6" s="8">
        <f t="shared" si="0"/>
        <v>522</v>
      </c>
      <c r="F6" s="5">
        <v>1.49</v>
      </c>
      <c r="G6" s="5">
        <f t="shared" si="1"/>
        <v>25.925999999999998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>
      <c r="A7" s="3">
        <v>1</v>
      </c>
      <c r="B7" s="4" t="s">
        <v>13</v>
      </c>
      <c r="C7" s="9">
        <v>4</v>
      </c>
      <c r="D7" s="6">
        <v>11.5</v>
      </c>
      <c r="E7" s="8">
        <f t="shared" si="0"/>
        <v>345</v>
      </c>
      <c r="F7" s="5">
        <v>2.2599999999999998</v>
      </c>
      <c r="G7" s="5">
        <f t="shared" si="1"/>
        <v>25.99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>
      <c r="A8" s="3">
        <v>1</v>
      </c>
      <c r="B8" s="4" t="s">
        <v>13</v>
      </c>
      <c r="C8" s="3">
        <v>5</v>
      </c>
      <c r="D8" s="6">
        <v>12.5</v>
      </c>
      <c r="E8" s="8">
        <f t="shared" si="0"/>
        <v>375</v>
      </c>
      <c r="F8" s="5">
        <v>2.08</v>
      </c>
      <c r="G8" s="5">
        <f t="shared" si="1"/>
        <v>26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>
      <c r="A9" s="3">
        <v>1</v>
      </c>
      <c r="B9" s="4" t="s">
        <v>13</v>
      </c>
      <c r="C9" s="3">
        <v>6</v>
      </c>
      <c r="D9" s="6">
        <v>28.3</v>
      </c>
      <c r="E9" s="8">
        <f t="shared" si="0"/>
        <v>849</v>
      </c>
      <c r="F9" s="5">
        <v>0.92</v>
      </c>
      <c r="G9" s="5">
        <f t="shared" si="1"/>
        <v>26.036000000000001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3">
        <v>1</v>
      </c>
      <c r="B10" s="4" t="s">
        <v>13</v>
      </c>
      <c r="C10" s="9">
        <v>7</v>
      </c>
      <c r="D10" s="6">
        <v>14.6</v>
      </c>
      <c r="E10" s="8">
        <f t="shared" si="0"/>
        <v>438</v>
      </c>
      <c r="F10" s="5">
        <v>1.78</v>
      </c>
      <c r="G10" s="5">
        <f t="shared" si="1"/>
        <v>25.988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3">
        <v>1</v>
      </c>
      <c r="B11" s="4" t="s">
        <v>13</v>
      </c>
      <c r="C11" s="9">
        <v>8</v>
      </c>
      <c r="D11" s="6">
        <v>20.5</v>
      </c>
      <c r="E11" s="8">
        <f t="shared" si="0"/>
        <v>615</v>
      </c>
      <c r="F11" s="5">
        <v>1.27</v>
      </c>
      <c r="G11" s="5">
        <f t="shared" si="1"/>
        <v>26.035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>
      <c r="A12" s="3">
        <v>1</v>
      </c>
      <c r="B12" s="4" t="s">
        <v>13</v>
      </c>
      <c r="C12" s="3">
        <v>9.1</v>
      </c>
      <c r="D12" s="6">
        <v>10.8</v>
      </c>
      <c r="E12" s="8">
        <f t="shared" si="0"/>
        <v>324</v>
      </c>
      <c r="F12" s="5">
        <v>2.4</v>
      </c>
      <c r="G12" s="5">
        <f t="shared" si="1"/>
        <v>25.92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>
      <c r="A13" s="3">
        <v>1</v>
      </c>
      <c r="B13" s="4" t="s">
        <v>13</v>
      </c>
      <c r="C13" s="3">
        <v>9.1999999999999993</v>
      </c>
      <c r="D13" s="6">
        <v>48.3</v>
      </c>
      <c r="E13" s="8">
        <f t="shared" si="0"/>
        <v>1449</v>
      </c>
      <c r="F13" s="5">
        <v>0.54</v>
      </c>
      <c r="G13" s="5">
        <f t="shared" si="1"/>
        <v>26.082000000000001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>
      <c r="A14" s="3">
        <v>1</v>
      </c>
      <c r="B14" s="4" t="s">
        <v>13</v>
      </c>
      <c r="C14" s="4" t="s">
        <v>19</v>
      </c>
      <c r="D14" s="6">
        <v>30.1</v>
      </c>
      <c r="E14" s="8">
        <f t="shared" si="0"/>
        <v>903</v>
      </c>
      <c r="F14" s="5">
        <v>0.86</v>
      </c>
      <c r="G14" s="5">
        <f t="shared" si="1"/>
        <v>25.885999999999999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>
      <c r="A15" s="10">
        <v>1</v>
      </c>
      <c r="B15" s="11" t="s">
        <v>13</v>
      </c>
      <c r="C15" s="11" t="s">
        <v>16</v>
      </c>
      <c r="D15" s="10">
        <v>1.92</v>
      </c>
      <c r="E15" s="13">
        <f t="shared" si="0"/>
        <v>57.599999999999994</v>
      </c>
      <c r="F15" s="14">
        <v>13.51</v>
      </c>
      <c r="G15" s="14">
        <f t="shared" si="1"/>
        <v>25.9392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>
      <c r="A16" s="3">
        <v>2</v>
      </c>
      <c r="B16" s="4" t="s">
        <v>20</v>
      </c>
      <c r="C16" s="3">
        <v>1</v>
      </c>
      <c r="D16" s="3">
        <v>4.4800000000000004</v>
      </c>
      <c r="E16" s="8">
        <f t="shared" si="0"/>
        <v>134.4</v>
      </c>
      <c r="F16" s="3">
        <v>5.68</v>
      </c>
      <c r="G16" s="5">
        <f t="shared" si="1"/>
        <v>25.446400000000001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>
      <c r="A17" s="3">
        <v>2</v>
      </c>
      <c r="B17" s="4" t="s">
        <v>20</v>
      </c>
      <c r="C17" s="3">
        <v>2</v>
      </c>
      <c r="D17" s="3">
        <v>0.97</v>
      </c>
      <c r="E17" s="8">
        <f t="shared" si="0"/>
        <v>29.099999999999998</v>
      </c>
      <c r="F17" s="3">
        <v>26.24</v>
      </c>
      <c r="G17" s="5">
        <f t="shared" si="1"/>
        <v>25.452799999999996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>
      <c r="A18" s="3">
        <v>2</v>
      </c>
      <c r="B18" s="4" t="s">
        <v>20</v>
      </c>
      <c r="C18" s="9">
        <v>3</v>
      </c>
      <c r="D18" s="3">
        <v>2.42</v>
      </c>
      <c r="E18" s="8">
        <f t="shared" si="0"/>
        <v>72.599999999999994</v>
      </c>
      <c r="F18" s="3">
        <v>10.52</v>
      </c>
      <c r="G18" s="5">
        <f t="shared" si="1"/>
        <v>25.458399999999997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>
      <c r="A19" s="3">
        <v>2</v>
      </c>
      <c r="B19" s="4" t="s">
        <v>20</v>
      </c>
      <c r="C19" s="9">
        <v>4</v>
      </c>
      <c r="D19" s="3">
        <v>3.06</v>
      </c>
      <c r="E19" s="8">
        <f t="shared" si="0"/>
        <v>91.8</v>
      </c>
      <c r="F19" s="3">
        <v>8.32</v>
      </c>
      <c r="G19" s="5">
        <f t="shared" si="1"/>
        <v>25.459200000000003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>
      <c r="A20" s="3">
        <v>2</v>
      </c>
      <c r="B20" s="4" t="s">
        <v>20</v>
      </c>
      <c r="C20" s="3">
        <v>5</v>
      </c>
      <c r="D20" s="3">
        <v>2.15</v>
      </c>
      <c r="E20" s="8">
        <f t="shared" si="0"/>
        <v>64.5</v>
      </c>
      <c r="F20" s="3">
        <v>11.84</v>
      </c>
      <c r="G20" s="5">
        <f t="shared" si="1"/>
        <v>25.456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3">
        <v>2</v>
      </c>
      <c r="B21" s="4" t="s">
        <v>20</v>
      </c>
      <c r="C21" s="3">
        <v>6</v>
      </c>
      <c r="D21" s="3">
        <v>10.9</v>
      </c>
      <c r="E21" s="8">
        <f t="shared" si="0"/>
        <v>327</v>
      </c>
      <c r="F21" s="3">
        <v>2.34</v>
      </c>
      <c r="G21" s="5">
        <f t="shared" si="1"/>
        <v>25.506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3">
        <v>2</v>
      </c>
      <c r="B22" s="4" t="s">
        <v>20</v>
      </c>
      <c r="C22" s="9">
        <v>7</v>
      </c>
      <c r="D22" s="3">
        <v>1.1299999999999999</v>
      </c>
      <c r="E22" s="8">
        <f t="shared" si="0"/>
        <v>33.9</v>
      </c>
      <c r="F22" s="3">
        <v>22.53</v>
      </c>
      <c r="G22" s="5">
        <f t="shared" si="1"/>
        <v>25.4589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3">
        <v>2</v>
      </c>
      <c r="B23" s="4" t="s">
        <v>20</v>
      </c>
      <c r="C23" s="9">
        <v>8</v>
      </c>
      <c r="D23" s="3">
        <v>17.8</v>
      </c>
      <c r="E23" s="8">
        <f t="shared" si="0"/>
        <v>534</v>
      </c>
      <c r="F23" s="3">
        <v>1.43</v>
      </c>
      <c r="G23" s="5">
        <f t="shared" si="1"/>
        <v>25.454000000000001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3">
        <v>2</v>
      </c>
      <c r="B24" s="4" t="s">
        <v>20</v>
      </c>
      <c r="C24" s="3">
        <v>9.1</v>
      </c>
      <c r="D24" s="3">
        <v>7.93</v>
      </c>
      <c r="E24" s="8">
        <f t="shared" si="0"/>
        <v>237.89999999999998</v>
      </c>
      <c r="F24" s="3">
        <v>3.21</v>
      </c>
      <c r="G24" s="5">
        <f t="shared" si="1"/>
        <v>25.455299999999998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3">
        <v>2</v>
      </c>
      <c r="B25" s="4" t="s">
        <v>20</v>
      </c>
      <c r="C25" s="3">
        <v>9.1999999999999993</v>
      </c>
      <c r="D25" s="3">
        <v>2.92</v>
      </c>
      <c r="E25" s="8">
        <f t="shared" si="0"/>
        <v>87.6</v>
      </c>
      <c r="F25" s="3">
        <v>8.7200000000000006</v>
      </c>
      <c r="G25" s="5">
        <f t="shared" si="1"/>
        <v>25.462400000000002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3">
        <v>2</v>
      </c>
      <c r="B26" s="4" t="s">
        <v>20</v>
      </c>
      <c r="C26" s="4" t="s">
        <v>19</v>
      </c>
      <c r="D26" s="3">
        <v>12.2</v>
      </c>
      <c r="E26" s="8">
        <f t="shared" si="0"/>
        <v>366</v>
      </c>
      <c r="F26" s="3">
        <v>2.09</v>
      </c>
      <c r="G26" s="5">
        <f t="shared" si="1"/>
        <v>25.497999999999998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10">
        <v>2</v>
      </c>
      <c r="B27" s="11" t="s">
        <v>20</v>
      </c>
      <c r="C27" s="11" t="s">
        <v>16</v>
      </c>
      <c r="D27" s="10">
        <v>1.49</v>
      </c>
      <c r="E27" s="13">
        <f t="shared" si="0"/>
        <v>44.7</v>
      </c>
      <c r="F27" s="10">
        <v>17.09</v>
      </c>
      <c r="G27" s="14">
        <f t="shared" si="1"/>
        <v>25.464099999999998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3">
        <v>3</v>
      </c>
      <c r="B28" s="4" t="s">
        <v>23</v>
      </c>
      <c r="C28" s="3">
        <v>1</v>
      </c>
      <c r="D28" s="3">
        <v>17.899999999999999</v>
      </c>
      <c r="E28" s="8">
        <f t="shared" si="0"/>
        <v>537</v>
      </c>
      <c r="F28" s="5">
        <v>1.45</v>
      </c>
      <c r="G28" s="5">
        <f t="shared" si="1"/>
        <v>25.954999999999998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3">
        <v>3</v>
      </c>
      <c r="B29" s="4" t="s">
        <v>23</v>
      </c>
      <c r="C29" s="3">
        <v>2</v>
      </c>
      <c r="D29" s="3">
        <v>1.75</v>
      </c>
      <c r="E29" s="8">
        <f t="shared" si="0"/>
        <v>52.5</v>
      </c>
      <c r="F29" s="5">
        <v>14.84</v>
      </c>
      <c r="G29" s="5">
        <f t="shared" si="1"/>
        <v>25.97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3">
        <v>3</v>
      </c>
      <c r="B30" s="4" t="s">
        <v>23</v>
      </c>
      <c r="C30" s="9">
        <v>3</v>
      </c>
      <c r="D30" s="3">
        <v>2.72</v>
      </c>
      <c r="E30" s="8">
        <f t="shared" si="0"/>
        <v>81.600000000000009</v>
      </c>
      <c r="F30" s="5">
        <v>9.5500000000000007</v>
      </c>
      <c r="G30" s="5">
        <f t="shared" si="1"/>
        <v>25.976000000000003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3">
        <v>3</v>
      </c>
      <c r="B31" s="4" t="s">
        <v>23</v>
      </c>
      <c r="C31" s="9">
        <v>4</v>
      </c>
      <c r="D31" s="3">
        <v>7.87</v>
      </c>
      <c r="E31" s="8">
        <f t="shared" si="0"/>
        <v>236.1</v>
      </c>
      <c r="F31" s="5">
        <v>3.3</v>
      </c>
      <c r="G31" s="5">
        <f t="shared" si="1"/>
        <v>25.971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3">
        <v>3</v>
      </c>
      <c r="B32" s="4" t="s">
        <v>23</v>
      </c>
      <c r="C32" s="3">
        <v>5</v>
      </c>
      <c r="D32" s="3">
        <v>26.1</v>
      </c>
      <c r="E32" s="8">
        <f t="shared" si="0"/>
        <v>783</v>
      </c>
      <c r="F32" s="5">
        <v>0.99</v>
      </c>
      <c r="G32" s="5">
        <f t="shared" si="1"/>
        <v>25.839000000000002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3">
        <v>3</v>
      </c>
      <c r="B33" s="4" t="s">
        <v>23</v>
      </c>
      <c r="C33" s="3">
        <v>6</v>
      </c>
      <c r="D33" s="3">
        <v>16.2</v>
      </c>
      <c r="E33" s="8">
        <f t="shared" si="0"/>
        <v>486</v>
      </c>
      <c r="F33" s="5">
        <v>1.6</v>
      </c>
      <c r="G33" s="5">
        <f t="shared" si="1"/>
        <v>25.92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3">
        <v>3</v>
      </c>
      <c r="B34" s="4" t="s">
        <v>23</v>
      </c>
      <c r="C34" s="9">
        <v>7</v>
      </c>
      <c r="D34" s="3">
        <v>1.1499999999999999</v>
      </c>
      <c r="E34" s="8">
        <f t="shared" si="0"/>
        <v>34.5</v>
      </c>
      <c r="F34" s="5">
        <v>22.58</v>
      </c>
      <c r="G34" s="5">
        <f t="shared" si="1"/>
        <v>25.966999999999995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3">
        <v>3</v>
      </c>
      <c r="B35" s="4" t="s">
        <v>23</v>
      </c>
      <c r="C35" s="9">
        <v>8</v>
      </c>
      <c r="D35" s="3">
        <v>2.94</v>
      </c>
      <c r="E35" s="8">
        <f t="shared" si="0"/>
        <v>88.2</v>
      </c>
      <c r="F35" s="5">
        <v>8.83</v>
      </c>
      <c r="G35" s="5">
        <f t="shared" si="1"/>
        <v>25.9602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3">
        <v>3</v>
      </c>
      <c r="B36" s="4" t="s">
        <v>23</v>
      </c>
      <c r="C36" s="3">
        <v>9.1</v>
      </c>
      <c r="D36" s="3">
        <v>3.31</v>
      </c>
      <c r="E36" s="8">
        <f t="shared" si="0"/>
        <v>99.3</v>
      </c>
      <c r="F36" s="5">
        <v>7.85</v>
      </c>
      <c r="G36" s="5">
        <f t="shared" si="1"/>
        <v>25.983499999999999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3">
        <v>3</v>
      </c>
      <c r="B37" s="4" t="s">
        <v>23</v>
      </c>
      <c r="C37" s="3">
        <v>9.1999999999999993</v>
      </c>
      <c r="D37" s="3">
        <v>2.34</v>
      </c>
      <c r="E37" s="8">
        <f t="shared" si="0"/>
        <v>70.199999999999989</v>
      </c>
      <c r="F37" s="5">
        <v>11.1</v>
      </c>
      <c r="G37" s="5">
        <f t="shared" si="1"/>
        <v>25.973999999999997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3">
        <v>3</v>
      </c>
      <c r="B38" s="4" t="s">
        <v>23</v>
      </c>
      <c r="C38" s="4" t="s">
        <v>19</v>
      </c>
      <c r="D38" s="3">
        <v>43.7</v>
      </c>
      <c r="E38" s="8">
        <f t="shared" si="0"/>
        <v>1311</v>
      </c>
      <c r="F38" s="5">
        <v>0.59</v>
      </c>
      <c r="G38" s="5">
        <f t="shared" si="1"/>
        <v>25.783000000000001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3">
        <v>3</v>
      </c>
      <c r="B39" s="4" t="s">
        <v>23</v>
      </c>
      <c r="C39" s="4" t="s">
        <v>16</v>
      </c>
      <c r="D39" s="3">
        <v>1.95</v>
      </c>
      <c r="E39" s="8">
        <f t="shared" si="0"/>
        <v>58.5</v>
      </c>
      <c r="F39" s="5">
        <v>13.32</v>
      </c>
      <c r="G39" s="5">
        <f t="shared" si="1"/>
        <v>25.974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G1"/>
    <mergeCell ref="A2:G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X1000"/>
  <sheetViews>
    <sheetView workbookViewId="0">
      <pane ySplit="3" topLeftCell="A4" activePane="bottomLeft" state="frozen"/>
      <selection pane="bottomLeft" sqref="A1:I1"/>
    </sheetView>
  </sheetViews>
  <sheetFormatPr baseColWidth="10" defaultColWidth="11.1640625" defaultRowHeight="15" customHeight="1"/>
  <cols>
    <col min="1" max="1" width="5.83203125" bestFit="1" customWidth="1"/>
    <col min="2" max="2" width="10.1640625" customWidth="1"/>
    <col min="3" max="3" width="7.83203125" bestFit="1" customWidth="1"/>
    <col min="4" max="4" width="11.1640625" customWidth="1"/>
    <col min="5" max="5" width="13.6640625" bestFit="1" customWidth="1"/>
    <col min="6" max="6" width="10.33203125" bestFit="1" customWidth="1"/>
    <col min="7" max="7" width="13.33203125" bestFit="1" customWidth="1"/>
    <col min="8" max="8" width="8.1640625" customWidth="1"/>
    <col min="9" max="9" width="9.5" bestFit="1" customWidth="1"/>
    <col min="10" max="24" width="11.1640625" customWidth="1"/>
  </cols>
  <sheetData>
    <row r="1" spans="1:24" ht="16">
      <c r="A1" s="20" t="s">
        <v>29</v>
      </c>
      <c r="B1" s="20"/>
      <c r="C1" s="20"/>
      <c r="D1" s="20"/>
      <c r="E1" s="20"/>
      <c r="F1" s="20"/>
      <c r="G1" s="20"/>
      <c r="H1" s="20"/>
      <c r="I1" s="20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6">
      <c r="A2" s="33" t="s">
        <v>26</v>
      </c>
      <c r="B2" s="33"/>
      <c r="C2" s="33"/>
      <c r="D2" s="33"/>
      <c r="E2" s="33"/>
      <c r="F2" s="33"/>
      <c r="G2" s="33"/>
      <c r="H2" s="33"/>
      <c r="I2" s="3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6">
      <c r="A3" s="31" t="s">
        <v>0</v>
      </c>
      <c r="B3" s="32" t="s">
        <v>1</v>
      </c>
      <c r="C3" s="32" t="s">
        <v>2</v>
      </c>
      <c r="D3" s="32" t="s">
        <v>5</v>
      </c>
      <c r="E3" s="32" t="s">
        <v>6</v>
      </c>
      <c r="F3" s="32" t="s">
        <v>12</v>
      </c>
      <c r="G3" s="32" t="s">
        <v>8</v>
      </c>
      <c r="H3" s="32" t="s">
        <v>10</v>
      </c>
      <c r="I3" s="32" t="s">
        <v>11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6">
      <c r="A4" s="3">
        <v>1</v>
      </c>
      <c r="B4" s="4" t="s">
        <v>13</v>
      </c>
      <c r="C4" s="3">
        <v>1</v>
      </c>
      <c r="D4" s="7">
        <v>289748027</v>
      </c>
      <c r="E4" s="24">
        <f>SUM(D4:D15)</f>
        <v>3024600519</v>
      </c>
      <c r="F4" s="24">
        <f>SUM(H4:H15)</f>
        <v>2080266</v>
      </c>
      <c r="G4" s="6">
        <v>11.1</v>
      </c>
      <c r="H4" s="8">
        <v>200307</v>
      </c>
      <c r="I4" s="5">
        <f>H4/$F$4*100</f>
        <v>9.6289128409539924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">
      <c r="A5" s="3">
        <v>1</v>
      </c>
      <c r="B5" s="4" t="s">
        <v>13</v>
      </c>
      <c r="C5" s="3">
        <v>2</v>
      </c>
      <c r="D5" s="7">
        <v>447554174</v>
      </c>
      <c r="E5" s="22"/>
      <c r="F5" s="22"/>
      <c r="G5" s="6">
        <v>11</v>
      </c>
      <c r="H5" s="8">
        <v>307575</v>
      </c>
      <c r="I5" s="5">
        <f t="shared" ref="I5:I15" si="0">H5/$F$4*100</f>
        <v>14.785368794183052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">
      <c r="A6" s="3">
        <v>1</v>
      </c>
      <c r="B6" s="4" t="s">
        <v>13</v>
      </c>
      <c r="C6" s="9">
        <v>3</v>
      </c>
      <c r="D6" s="7">
        <v>334839810</v>
      </c>
      <c r="E6" s="22"/>
      <c r="F6" s="22"/>
      <c r="G6" s="6">
        <v>11.1</v>
      </c>
      <c r="H6" s="8">
        <v>231219</v>
      </c>
      <c r="I6" s="5">
        <f t="shared" si="0"/>
        <v>11.11487665519698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">
      <c r="A7" s="3">
        <v>1</v>
      </c>
      <c r="B7" s="4" t="s">
        <v>13</v>
      </c>
      <c r="C7" s="9">
        <v>4</v>
      </c>
      <c r="D7" s="7">
        <v>335782479</v>
      </c>
      <c r="E7" s="22"/>
      <c r="F7" s="22"/>
      <c r="G7" s="6">
        <v>11.1</v>
      </c>
      <c r="H7" s="8">
        <v>231223</v>
      </c>
      <c r="I7" s="5">
        <f t="shared" si="0"/>
        <v>11.115068938299236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">
      <c r="A8" s="3">
        <v>1</v>
      </c>
      <c r="B8" s="4" t="s">
        <v>13</v>
      </c>
      <c r="C8" s="3">
        <v>5</v>
      </c>
      <c r="D8" s="7">
        <v>289070263</v>
      </c>
      <c r="E8" s="22"/>
      <c r="F8" s="22"/>
      <c r="G8" s="6">
        <v>11.2</v>
      </c>
      <c r="H8" s="8">
        <v>199990</v>
      </c>
      <c r="I8" s="5">
        <f t="shared" si="0"/>
        <v>9.6136744051001166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">
      <c r="A9" s="3">
        <v>1</v>
      </c>
      <c r="B9" s="4" t="s">
        <v>13</v>
      </c>
      <c r="C9" s="3">
        <v>6</v>
      </c>
      <c r="D9" s="7">
        <v>1387966</v>
      </c>
      <c r="E9" s="22"/>
      <c r="F9" s="22"/>
      <c r="G9" s="6">
        <v>10</v>
      </c>
      <c r="H9" s="8">
        <v>927</v>
      </c>
      <c r="I9" s="5">
        <f t="shared" si="0"/>
        <v>4.4561608948086445E-2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6">
      <c r="A10" s="3">
        <v>1</v>
      </c>
      <c r="B10" s="4" t="s">
        <v>13</v>
      </c>
      <c r="C10" s="9">
        <v>7</v>
      </c>
      <c r="D10" s="7">
        <v>439084680</v>
      </c>
      <c r="E10" s="22"/>
      <c r="F10" s="22"/>
      <c r="G10" s="6">
        <v>11</v>
      </c>
      <c r="H10" s="8">
        <v>302948</v>
      </c>
      <c r="I10" s="5">
        <f t="shared" si="0"/>
        <v>14.562945315647132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">
      <c r="A11" s="3">
        <v>1</v>
      </c>
      <c r="B11" s="4" t="s">
        <v>13</v>
      </c>
      <c r="C11" s="9">
        <v>8</v>
      </c>
      <c r="D11" s="7">
        <v>321570658</v>
      </c>
      <c r="E11" s="22"/>
      <c r="F11" s="22"/>
      <c r="G11" s="6">
        <v>11</v>
      </c>
      <c r="H11" s="8">
        <v>221273</v>
      </c>
      <c r="I11" s="5">
        <f t="shared" si="0"/>
        <v>10.636764721434663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6">
      <c r="A12" s="3">
        <v>1</v>
      </c>
      <c r="B12" s="4" t="s">
        <v>13</v>
      </c>
      <c r="C12" s="3">
        <v>9.1</v>
      </c>
      <c r="D12" s="7">
        <v>16640011</v>
      </c>
      <c r="E12" s="22"/>
      <c r="F12" s="22"/>
      <c r="G12" s="6">
        <v>11</v>
      </c>
      <c r="H12" s="8">
        <v>11453</v>
      </c>
      <c r="I12" s="5">
        <f t="shared" si="0"/>
        <v>0.55055459253768513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">
      <c r="A13" s="3">
        <v>1</v>
      </c>
      <c r="B13" s="4" t="s">
        <v>13</v>
      </c>
      <c r="C13" s="3">
        <v>9.1999999999999993</v>
      </c>
      <c r="D13" s="7">
        <v>16764500</v>
      </c>
      <c r="E13" s="22"/>
      <c r="F13" s="22"/>
      <c r="G13" s="6">
        <v>11</v>
      </c>
      <c r="H13" s="8">
        <v>11540</v>
      </c>
      <c r="I13" s="5">
        <f t="shared" si="0"/>
        <v>0.55473675001177736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6">
      <c r="A14" s="3">
        <v>1</v>
      </c>
      <c r="B14" s="4" t="s">
        <v>13</v>
      </c>
      <c r="C14" s="4" t="s">
        <v>19</v>
      </c>
      <c r="D14" s="7">
        <v>531819437</v>
      </c>
      <c r="E14" s="22"/>
      <c r="F14" s="22"/>
      <c r="G14" s="6">
        <v>10.9</v>
      </c>
      <c r="H14" s="8">
        <v>361582</v>
      </c>
      <c r="I14" s="5">
        <f t="shared" si="0"/>
        <v>17.381527170083054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">
      <c r="A15" s="10">
        <v>1</v>
      </c>
      <c r="B15" s="11" t="s">
        <v>13</v>
      </c>
      <c r="C15" s="11" t="s">
        <v>16</v>
      </c>
      <c r="D15" s="15">
        <v>338514</v>
      </c>
      <c r="E15" s="23"/>
      <c r="F15" s="23"/>
      <c r="G15" s="12">
        <v>10.199999999999999</v>
      </c>
      <c r="H15" s="13">
        <v>229</v>
      </c>
      <c r="I15" s="5">
        <f t="shared" si="0"/>
        <v>1.1008207604219845E-2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">
      <c r="A16" s="3">
        <v>2</v>
      </c>
      <c r="B16" s="4" t="s">
        <v>20</v>
      </c>
      <c r="C16" s="3">
        <v>1</v>
      </c>
      <c r="D16" s="7">
        <v>116718633</v>
      </c>
      <c r="E16" s="21">
        <f>SUM(D16:D27)</f>
        <v>1065409240</v>
      </c>
      <c r="F16" s="21">
        <f>SUM(H16:H27)</f>
        <v>737164</v>
      </c>
      <c r="G16" s="6">
        <v>12.6</v>
      </c>
      <c r="H16" s="8">
        <v>80300</v>
      </c>
      <c r="I16" s="16">
        <f t="shared" ref="I16:I27" si="1">H16/$F$16*100</f>
        <v>10.893098415006701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">
      <c r="A17" s="3">
        <v>2</v>
      </c>
      <c r="B17" s="4" t="s">
        <v>20</v>
      </c>
      <c r="C17" s="3">
        <v>2</v>
      </c>
      <c r="D17" s="7">
        <v>13387</v>
      </c>
      <c r="E17" s="22"/>
      <c r="F17" s="22"/>
      <c r="G17" s="6">
        <v>9.3000000000000007</v>
      </c>
      <c r="H17" s="8">
        <v>9</v>
      </c>
      <c r="I17" s="5">
        <f t="shared" si="1"/>
        <v>1.2208952146333788E-3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">
      <c r="A18" s="3">
        <v>2</v>
      </c>
      <c r="B18" s="4" t="s">
        <v>20</v>
      </c>
      <c r="C18" s="9">
        <v>3</v>
      </c>
      <c r="D18" s="7">
        <v>29619</v>
      </c>
      <c r="E18" s="22"/>
      <c r="F18" s="22"/>
      <c r="G18" s="6">
        <v>11.5</v>
      </c>
      <c r="H18" s="8">
        <v>20</v>
      </c>
      <c r="I18" s="5">
        <f t="shared" si="1"/>
        <v>2.7131004769630641E-3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">
      <c r="A19" s="3">
        <v>2</v>
      </c>
      <c r="B19" s="4" t="s">
        <v>20</v>
      </c>
      <c r="C19" s="9">
        <v>4</v>
      </c>
      <c r="D19" s="7">
        <v>35086</v>
      </c>
      <c r="E19" s="22"/>
      <c r="F19" s="22"/>
      <c r="G19" s="6">
        <v>10.4</v>
      </c>
      <c r="H19" s="17">
        <v>24</v>
      </c>
      <c r="I19" s="5">
        <f t="shared" si="1"/>
        <v>3.2557205723556769E-3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">
      <c r="A20" s="3">
        <v>2</v>
      </c>
      <c r="B20" s="4" t="s">
        <v>20</v>
      </c>
      <c r="C20" s="3">
        <v>5</v>
      </c>
      <c r="D20" s="7">
        <v>36689</v>
      </c>
      <c r="E20" s="22"/>
      <c r="F20" s="22"/>
      <c r="G20" s="6">
        <v>11.5</v>
      </c>
      <c r="H20" s="8">
        <v>25</v>
      </c>
      <c r="I20" s="5">
        <f t="shared" si="1"/>
        <v>3.3913755962038301E-3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>
      <c r="A21" s="3">
        <v>2</v>
      </c>
      <c r="B21" s="4" t="s">
        <v>20</v>
      </c>
      <c r="C21" s="3">
        <v>6</v>
      </c>
      <c r="D21" s="7">
        <v>243524565</v>
      </c>
      <c r="E21" s="22"/>
      <c r="F21" s="22"/>
      <c r="G21" s="6">
        <v>12.9</v>
      </c>
      <c r="H21" s="8">
        <v>169073</v>
      </c>
      <c r="I21" s="5">
        <f t="shared" si="1"/>
        <v>22.935601847078804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>
      <c r="A22" s="3">
        <v>2</v>
      </c>
      <c r="B22" s="4" t="s">
        <v>20</v>
      </c>
      <c r="C22" s="9">
        <v>7</v>
      </c>
      <c r="D22" s="7">
        <v>30553</v>
      </c>
      <c r="E22" s="22"/>
      <c r="F22" s="22"/>
      <c r="G22" s="6">
        <v>13.2</v>
      </c>
      <c r="H22" s="8">
        <v>21</v>
      </c>
      <c r="I22" s="5">
        <f t="shared" si="1"/>
        <v>2.8487555008112173E-3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>
      <c r="A23" s="3">
        <v>2</v>
      </c>
      <c r="B23" s="4" t="s">
        <v>20</v>
      </c>
      <c r="C23" s="9">
        <v>8</v>
      </c>
      <c r="D23" s="7">
        <v>200590462</v>
      </c>
      <c r="E23" s="22"/>
      <c r="F23" s="22"/>
      <c r="G23" s="6">
        <v>13</v>
      </c>
      <c r="H23" s="8">
        <v>140567</v>
      </c>
      <c r="I23" s="5">
        <f t="shared" si="1"/>
        <v>19.068619737263351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>
      <c r="A24" s="3">
        <v>2</v>
      </c>
      <c r="B24" s="4" t="s">
        <v>20</v>
      </c>
      <c r="C24" s="3">
        <v>9.1</v>
      </c>
      <c r="D24" s="7">
        <v>245859805</v>
      </c>
      <c r="E24" s="22"/>
      <c r="F24" s="22"/>
      <c r="G24" s="6">
        <v>13</v>
      </c>
      <c r="H24" s="8">
        <v>172125</v>
      </c>
      <c r="I24" s="5">
        <f t="shared" si="1"/>
        <v>23.349620979863367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>
      <c r="A25" s="3">
        <v>2</v>
      </c>
      <c r="B25" s="4" t="s">
        <v>20</v>
      </c>
      <c r="C25" s="3">
        <v>9.1999999999999993</v>
      </c>
      <c r="D25" s="7">
        <v>8054377</v>
      </c>
      <c r="E25" s="22"/>
      <c r="F25" s="22"/>
      <c r="G25" s="6">
        <v>12.9</v>
      </c>
      <c r="H25" s="8">
        <v>5620</v>
      </c>
      <c r="I25" s="5">
        <f t="shared" si="1"/>
        <v>0.76238123402662095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>
      <c r="A26" s="3">
        <v>2</v>
      </c>
      <c r="B26" s="4" t="s">
        <v>20</v>
      </c>
      <c r="C26" s="4" t="s">
        <v>19</v>
      </c>
      <c r="D26" s="7">
        <v>250480627</v>
      </c>
      <c r="E26" s="22"/>
      <c r="F26" s="22"/>
      <c r="G26" s="6">
        <v>12.5</v>
      </c>
      <c r="H26" s="8">
        <v>169356</v>
      </c>
      <c r="I26" s="5">
        <f t="shared" si="1"/>
        <v>22.973992218827831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>
      <c r="A27" s="10">
        <v>2</v>
      </c>
      <c r="B27" s="11" t="s">
        <v>20</v>
      </c>
      <c r="C27" s="11" t="s">
        <v>16</v>
      </c>
      <c r="D27" s="15">
        <v>35437</v>
      </c>
      <c r="E27" s="23"/>
      <c r="F27" s="23"/>
      <c r="G27" s="12">
        <v>11.7</v>
      </c>
      <c r="H27" s="13">
        <v>24</v>
      </c>
      <c r="I27" s="5">
        <f t="shared" si="1"/>
        <v>3.2557205723556769E-3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>
      <c r="A28" s="3">
        <v>3</v>
      </c>
      <c r="B28" s="4" t="s">
        <v>23</v>
      </c>
      <c r="C28" s="3">
        <v>1</v>
      </c>
      <c r="D28" s="7">
        <v>1226829701</v>
      </c>
      <c r="E28" s="21">
        <f>SUM(D28:D39)</f>
        <v>7988767552</v>
      </c>
      <c r="F28" s="21">
        <f>SUM(H28:H39)</f>
        <v>5491510</v>
      </c>
      <c r="G28" s="6">
        <v>12.8</v>
      </c>
      <c r="H28" s="8">
        <v>848511</v>
      </c>
      <c r="I28" s="16">
        <f t="shared" ref="I28:I39" si="2">H28/$F$28*100</f>
        <v>15.451323952792585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>
      <c r="A29" s="3">
        <v>3</v>
      </c>
      <c r="B29" s="4" t="s">
        <v>23</v>
      </c>
      <c r="C29" s="3">
        <v>2</v>
      </c>
      <c r="D29" s="7">
        <v>189035272</v>
      </c>
      <c r="E29" s="22"/>
      <c r="F29" s="22"/>
      <c r="G29" s="6">
        <v>12.9</v>
      </c>
      <c r="H29" s="8">
        <v>130892</v>
      </c>
      <c r="I29" s="5">
        <f t="shared" si="2"/>
        <v>2.3835338549870619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>
      <c r="A30" s="3">
        <v>3</v>
      </c>
      <c r="B30" s="4" t="s">
        <v>23</v>
      </c>
      <c r="C30" s="9">
        <v>3</v>
      </c>
      <c r="D30" s="7">
        <v>354333</v>
      </c>
      <c r="E30" s="22"/>
      <c r="F30" s="22"/>
      <c r="G30" s="6">
        <v>11.9</v>
      </c>
      <c r="H30" s="8">
        <v>239</v>
      </c>
      <c r="I30" s="5">
        <f t="shared" si="2"/>
        <v>4.3521727175221394E-3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>
      <c r="A31" s="3">
        <v>3</v>
      </c>
      <c r="B31" s="4" t="s">
        <v>23</v>
      </c>
      <c r="C31" s="9">
        <v>4</v>
      </c>
      <c r="D31" s="7">
        <v>1043731325</v>
      </c>
      <c r="E31" s="22"/>
      <c r="F31" s="22"/>
      <c r="G31" s="6">
        <v>12.8</v>
      </c>
      <c r="H31" s="8">
        <v>718556</v>
      </c>
      <c r="I31" s="5">
        <f t="shared" si="2"/>
        <v>13.084852800049532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>
      <c r="A32" s="3">
        <v>3</v>
      </c>
      <c r="B32" s="4" t="s">
        <v>23</v>
      </c>
      <c r="C32" s="3">
        <v>5</v>
      </c>
      <c r="D32" s="7">
        <v>1256482340</v>
      </c>
      <c r="E32" s="22"/>
      <c r="F32" s="22"/>
      <c r="G32" s="6">
        <v>12.9</v>
      </c>
      <c r="H32" s="8">
        <v>866955</v>
      </c>
      <c r="I32" s="5">
        <f t="shared" si="2"/>
        <v>15.787187859077012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>
      <c r="A33" s="3">
        <v>3</v>
      </c>
      <c r="B33" s="4" t="s">
        <v>23</v>
      </c>
      <c r="C33" s="3">
        <v>6</v>
      </c>
      <c r="D33" s="7">
        <v>1249578127</v>
      </c>
      <c r="E33" s="22"/>
      <c r="F33" s="22"/>
      <c r="G33" s="6">
        <v>12.9</v>
      </c>
      <c r="H33" s="8">
        <v>862541</v>
      </c>
      <c r="I33" s="5">
        <f t="shared" si="2"/>
        <v>15.706809238260517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>
      <c r="A34" s="3">
        <v>3</v>
      </c>
      <c r="B34" s="4" t="s">
        <v>23</v>
      </c>
      <c r="C34" s="9">
        <v>7</v>
      </c>
      <c r="D34" s="7">
        <v>474836</v>
      </c>
      <c r="E34" s="22"/>
      <c r="F34" s="22"/>
      <c r="G34" s="6">
        <v>12.5</v>
      </c>
      <c r="H34" s="8">
        <v>323</v>
      </c>
      <c r="I34" s="5">
        <f t="shared" si="2"/>
        <v>5.8818066433458192E-3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3">
        <v>3</v>
      </c>
      <c r="B35" s="4" t="s">
        <v>23</v>
      </c>
      <c r="C35" s="9">
        <v>8</v>
      </c>
      <c r="D35" s="7">
        <v>312441</v>
      </c>
      <c r="E35" s="22"/>
      <c r="F35" s="22"/>
      <c r="G35" s="6">
        <v>11.6</v>
      </c>
      <c r="H35" s="8">
        <v>213</v>
      </c>
      <c r="I35" s="5">
        <f t="shared" si="2"/>
        <v>3.8787145976243325E-3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3">
        <v>3</v>
      </c>
      <c r="B36" s="4" t="s">
        <v>23</v>
      </c>
      <c r="C36" s="3">
        <v>9.1</v>
      </c>
      <c r="D36" s="7">
        <v>437619443</v>
      </c>
      <c r="E36" s="22"/>
      <c r="F36" s="22"/>
      <c r="G36" s="6">
        <v>12.9</v>
      </c>
      <c r="H36" s="8">
        <v>303112</v>
      </c>
      <c r="I36" s="5">
        <f t="shared" si="2"/>
        <v>5.5196476014793747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3">
        <v>3</v>
      </c>
      <c r="B37" s="4" t="s">
        <v>23</v>
      </c>
      <c r="C37" s="3">
        <v>9.1999999999999993</v>
      </c>
      <c r="D37" s="7">
        <v>64141681</v>
      </c>
      <c r="E37" s="22"/>
      <c r="F37" s="22"/>
      <c r="G37" s="6">
        <v>12.9</v>
      </c>
      <c r="H37" s="8">
        <v>44441</v>
      </c>
      <c r="I37" s="5">
        <f t="shared" si="2"/>
        <v>0.80926739639916889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3">
        <v>3</v>
      </c>
      <c r="B38" s="4" t="s">
        <v>23</v>
      </c>
      <c r="C38" s="4" t="s">
        <v>19</v>
      </c>
      <c r="D38" s="7">
        <v>2457094114</v>
      </c>
      <c r="E38" s="22"/>
      <c r="F38" s="22"/>
      <c r="G38" s="6">
        <v>12.7</v>
      </c>
      <c r="H38" s="8">
        <v>1672018</v>
      </c>
      <c r="I38" s="5">
        <f t="shared" si="2"/>
        <v>30.447326873664988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>
      <c r="A39" s="3">
        <v>3</v>
      </c>
      <c r="B39" s="4" t="s">
        <v>23</v>
      </c>
      <c r="C39" s="4" t="s">
        <v>16</v>
      </c>
      <c r="D39" s="7">
        <v>63113939</v>
      </c>
      <c r="E39" s="22"/>
      <c r="F39" s="22"/>
      <c r="G39" s="6">
        <v>12.9</v>
      </c>
      <c r="H39" s="8">
        <v>43709</v>
      </c>
      <c r="I39" s="5">
        <f t="shared" si="2"/>
        <v>0.79593772933127682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2"/>
      <c r="B40" s="2"/>
      <c r="C40" s="2"/>
      <c r="D40" s="2"/>
      <c r="E40" s="2"/>
      <c r="F40" s="1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mergeCells count="8">
    <mergeCell ref="A1:I1"/>
    <mergeCell ref="A2:I2"/>
    <mergeCell ref="E16:E27"/>
    <mergeCell ref="E28:E39"/>
    <mergeCell ref="F28:F39"/>
    <mergeCell ref="E4:E15"/>
    <mergeCell ref="F4:F15"/>
    <mergeCell ref="F16:F2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Water DNA extracts</vt:lpstr>
      <vt:lpstr>Full-length 16S extracts</vt:lpstr>
      <vt:lpstr>Sequencing read metrics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Maximilian R. Stammnitz</cp:lastModifiedBy>
  <dcterms:modified xsi:type="dcterms:W3CDTF">2020-11-19T13:49:21Z</dcterms:modified>
</cp:coreProperties>
</file>