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s37/Desktop/PuntSeq/science/results/2020-11-19_manuscript_eLife_Revision2/Tables/"/>
    </mc:Choice>
  </mc:AlternateContent>
  <xr:revisionPtr revIDLastSave="0" documentId="13_ncr:1_{B0514C80-8819-6D44-A9F3-0F0A67AE5E96}" xr6:coauthVersionLast="36" xr6:coauthVersionMax="36" xr10:uidLastSave="{00000000-0000-0000-0000-000000000000}"/>
  <bookViews>
    <workbookView xWindow="0" yWindow="460" windowWidth="25600" windowHeight="14580" tabRatio="500" xr2:uid="{00000000-000D-0000-FFFF-FFFF00000000}"/>
  </bookViews>
  <sheets>
    <sheet name="Total project cost estimate" sheetId="1" r:id="rId1"/>
    <sheet name="Cost per sample for 12-plex" sheetId="2" r:id="rId2"/>
    <sheet name="Cost per sample for 100-plex" sheetId="3" r:id="rId3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3" l="1"/>
  <c r="B4" i="3"/>
  <c r="B6" i="3"/>
  <c r="C6" i="3"/>
  <c r="C5" i="3"/>
  <c r="B8" i="3"/>
  <c r="C6" i="2"/>
  <c r="C5" i="2"/>
  <c r="C4" i="2"/>
  <c r="B6" i="2"/>
  <c r="B4" i="2"/>
  <c r="B5" i="2"/>
  <c r="C4" i="3" l="1"/>
  <c r="C8" i="3" s="1"/>
  <c r="C8" i="2"/>
  <c r="B8" i="2"/>
  <c r="C15" i="1" l="1"/>
  <c r="C11" i="1"/>
  <c r="C18" i="1"/>
  <c r="B5" i="1"/>
  <c r="C10" i="1"/>
  <c r="C8" i="1" l="1"/>
  <c r="C14" i="1"/>
  <c r="C20" i="1"/>
  <c r="C19" i="1"/>
  <c r="C7" i="1"/>
  <c r="B22" i="1"/>
  <c r="C5" i="1" l="1"/>
  <c r="C6" i="1"/>
  <c r="C4" i="1"/>
  <c r="C16" i="1"/>
  <c r="C9" i="1"/>
  <c r="C12" i="1"/>
  <c r="C17" i="1"/>
  <c r="C13" i="1" l="1"/>
  <c r="C22" i="1" s="1"/>
</calcChain>
</file>

<file path=xl/sharedStrings.xml><?xml version="1.0" encoding="utf-8"?>
<sst xmlns="http://schemas.openxmlformats.org/spreadsheetml/2006/main" count="44" uniqueCount="33">
  <si>
    <t>GBP</t>
  </si>
  <si>
    <t>USD</t>
  </si>
  <si>
    <t>Component</t>
  </si>
  <si>
    <t>Total</t>
  </si>
  <si>
    <t>2 x USB 3.0 hard discs with 1 TB storage (Freecom)</t>
  </si>
  <si>
    <t>50 x DNeasy PowerWater kit (Qiagen)</t>
  </si>
  <si>
    <t>24 x ultra II end repair/dA-tailing module (NEB)</t>
  </si>
  <si>
    <t>50 x blunt/TA ligase mastermix (NEB)</t>
  </si>
  <si>
    <t>24 x full-length 16S rRNA gene primers with barcodes (Sigma)</t>
  </si>
  <si>
    <t>100 x 0.22µl nitrocellulose filter (MilliporeSigma)</t>
  </si>
  <si>
    <t>100 x Qubit dsDNA HS Assay (ThermoFisher)</t>
  </si>
  <si>
    <t>50 x QIaquick PCR purification kit (Qiagen)</t>
  </si>
  <si>
    <t>1 x Microbial community DNA standard D6305 (Zymo Research)</t>
  </si>
  <si>
    <t>250 unit Taq PCR master mix (Qiagen)</t>
  </si>
  <si>
    <t>5 mL magnetic DNA beads (KAPA)</t>
  </si>
  <si>
    <t>1 x Ligation sequencing kit SQK-LSK 109 (ONT)</t>
  </si>
  <si>
    <t>1 x Nalgene bottletop filtration holder (ThermoFisher)</t>
  </si>
  <si>
    <t>1 x Arduino digital water temperature sensor DS18B20 (Jwqidi)</t>
  </si>
  <si>
    <t>1 x Arduino nano V3.0 and cables (Arduino)</t>
  </si>
  <si>
    <t>Basic sequencing workflow cost estimate.</t>
  </si>
  <si>
    <t>1/50 x DNeasy PowerWater kit (Qiagen)</t>
  </si>
  <si>
    <t>1/6*1/12 x Ligation sequencing kit SQK-LSK 109 (ONT)</t>
  </si>
  <si>
    <t>1/6*1/100 x Ligation sequencing kit SQK-LSK 109 (ONT)</t>
  </si>
  <si>
    <t>Cost estimate per sample, based on 12-plex MinION sequencing run.</t>
  </si>
  <si>
    <t>Projected cost estimate per sample, based on a 100-plex MinION sequencing run.</t>
  </si>
  <si>
    <t>1/12 x R 9.4 flow cell (ONT)</t>
  </si>
  <si>
    <t>1/100 x R 9.4 flow cell (ONT)</t>
  </si>
  <si>
    <t>1 x ONT basic starter pack incl. MinION and 2 x R 9.4 flow cells (ONT)</t>
  </si>
  <si>
    <t>1 x R 9.4 flow cell (ONT)</t>
  </si>
  <si>
    <t>Exchange rate (17.11.2020)</t>
  </si>
  <si>
    <t>Supplementary File 6a</t>
  </si>
  <si>
    <t>Supplementary File 6b</t>
  </si>
  <si>
    <t>Supplementary File 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</si>
</sst>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 vertical="top"/>
    </xf>
    <xf numFmtId="2" fontId="4" fillId="0" borderId="0" xfId="0" applyNumberFormat="1" applyFont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2" fontId="4" fillId="0" borderId="0" xfId="0" applyNumberFormat="1" applyFont="1" applyFill="1" applyAlignment="1">
      <alignment horizontal="left" vertical="top"/>
    </xf>
    <xf numFmtId="49" fontId="1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0" fontId="5" fillId="0" borderId="0" xfId="0" applyFont="1" applyAlignment="1">
      <alignment horizontal="left" vertical="top"/>
    </xf>
    <xf numFmtId="49" fontId="1" fillId="2" borderId="0" xfId="0" applyNumberFormat="1" applyFont="1" applyFill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top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pane ySplit="3" topLeftCell="A4" activePane="bottomLeft" state="frozen"/>
      <selection pane="bottomLeft" sqref="A1:C1"/>
    </sheetView>
  </sheetViews>
  <sheetFormatPr baseColWidth="10" defaultRowHeight="16" x14ac:dyDescent="0.2"/>
  <cols>
    <col min="1" max="1" width="52.6640625" style="1" bestFit="1" customWidth="1"/>
    <col min="2" max="3" width="7.6640625" style="1" bestFit="1" customWidth="1"/>
    <col min="4" max="4" width="10.83203125" style="1"/>
    <col min="5" max="5" width="24" style="1" bestFit="1" customWidth="1"/>
    <col min="6" max="16384" width="10.83203125" style="1"/>
  </cols>
  <sheetData>
    <row r="1" spans="1:5" s="4" customFormat="1" x14ac:dyDescent="0.2">
      <c r="A1" s="12" t="s">
        <v>30</v>
      </c>
      <c r="B1" s="12"/>
      <c r="C1" s="12"/>
      <c r="D1" s="9"/>
      <c r="E1" s="3"/>
    </row>
    <row r="2" spans="1:5" s="4" customFormat="1" x14ac:dyDescent="0.2">
      <c r="A2" s="13" t="s">
        <v>19</v>
      </c>
      <c r="B2" s="13"/>
      <c r="C2" s="13"/>
      <c r="D2" s="10"/>
      <c r="E2" s="3"/>
    </row>
    <row r="3" spans="1:5" x14ac:dyDescent="0.2">
      <c r="A3" s="14" t="s">
        <v>2</v>
      </c>
      <c r="B3" s="14" t="s">
        <v>0</v>
      </c>
      <c r="C3" s="14" t="s">
        <v>1</v>
      </c>
      <c r="D3" s="2"/>
      <c r="E3" s="2" t="s">
        <v>29</v>
      </c>
    </row>
    <row r="4" spans="1:5" x14ac:dyDescent="0.2">
      <c r="A4" s="5" t="s">
        <v>27</v>
      </c>
      <c r="B4" s="6">
        <v>820</v>
      </c>
      <c r="C4" s="6">
        <f>B4/E4</f>
        <v>1078.9473684210527</v>
      </c>
      <c r="D4" s="5"/>
      <c r="E4" s="5">
        <v>0.76</v>
      </c>
    </row>
    <row r="5" spans="1:5" x14ac:dyDescent="0.2">
      <c r="A5" s="5" t="s">
        <v>28</v>
      </c>
      <c r="B5" s="8">
        <f>720</f>
        <v>720</v>
      </c>
      <c r="C5" s="6">
        <f>B5/E4</f>
        <v>947.36842105263156</v>
      </c>
      <c r="D5" s="5"/>
      <c r="E5" s="5"/>
    </row>
    <row r="6" spans="1:5" x14ac:dyDescent="0.2">
      <c r="A6" s="5" t="s">
        <v>15</v>
      </c>
      <c r="B6" s="8">
        <v>480</v>
      </c>
      <c r="C6" s="6">
        <f>B6/E4</f>
        <v>631.57894736842104</v>
      </c>
      <c r="D6" s="5"/>
      <c r="E6" s="5"/>
    </row>
    <row r="7" spans="1:5" x14ac:dyDescent="0.2">
      <c r="A7" s="5" t="s">
        <v>5</v>
      </c>
      <c r="B7" s="8">
        <v>380</v>
      </c>
      <c r="C7" s="6">
        <f>B7/E4</f>
        <v>500</v>
      </c>
      <c r="D7" s="5"/>
      <c r="E7" s="5"/>
    </row>
    <row r="8" spans="1:5" x14ac:dyDescent="0.2">
      <c r="A8" s="5" t="s">
        <v>6</v>
      </c>
      <c r="B8" s="8">
        <v>220</v>
      </c>
      <c r="C8" s="6">
        <f>B8/E4</f>
        <v>289.4736842105263</v>
      </c>
      <c r="D8" s="5"/>
      <c r="E8" s="5"/>
    </row>
    <row r="9" spans="1:5" x14ac:dyDescent="0.2">
      <c r="A9" s="7" t="s">
        <v>8</v>
      </c>
      <c r="B9" s="8">
        <v>150</v>
      </c>
      <c r="C9" s="8">
        <f>B9/E4</f>
        <v>197.36842105263159</v>
      </c>
      <c r="D9" s="5"/>
      <c r="E9" s="5"/>
    </row>
    <row r="10" spans="1:5" x14ac:dyDescent="0.2">
      <c r="A10" s="7" t="s">
        <v>14</v>
      </c>
      <c r="B10" s="8">
        <v>120</v>
      </c>
      <c r="C10" s="8">
        <f>B10/E4</f>
        <v>157.89473684210526</v>
      </c>
      <c r="D10" s="5"/>
      <c r="E10" s="5"/>
    </row>
    <row r="11" spans="1:5" x14ac:dyDescent="0.2">
      <c r="A11" s="7" t="s">
        <v>13</v>
      </c>
      <c r="B11" s="8">
        <v>120</v>
      </c>
      <c r="C11" s="8">
        <f>B11/E4</f>
        <v>157.89473684210526</v>
      </c>
      <c r="D11" s="5"/>
      <c r="E11" s="5"/>
    </row>
    <row r="12" spans="1:5" x14ac:dyDescent="0.2">
      <c r="A12" s="5" t="s">
        <v>12</v>
      </c>
      <c r="B12" s="6">
        <v>115</v>
      </c>
      <c r="C12" s="6">
        <f>B12/E4</f>
        <v>151.31578947368422</v>
      </c>
      <c r="D12" s="5"/>
      <c r="E12" s="5"/>
    </row>
    <row r="13" spans="1:5" x14ac:dyDescent="0.2">
      <c r="A13" s="5" t="s">
        <v>4</v>
      </c>
      <c r="B13" s="6">
        <v>105</v>
      </c>
      <c r="C13" s="6">
        <f>B13/E4</f>
        <v>138.15789473684211</v>
      </c>
      <c r="D13" s="5"/>
      <c r="E13" s="5"/>
    </row>
    <row r="14" spans="1:5" x14ac:dyDescent="0.2">
      <c r="A14" s="5" t="s">
        <v>7</v>
      </c>
      <c r="B14" s="8">
        <v>95</v>
      </c>
      <c r="C14" s="6">
        <f>B14/E4</f>
        <v>125</v>
      </c>
      <c r="D14" s="5"/>
      <c r="E14" s="5"/>
    </row>
    <row r="15" spans="1:5" x14ac:dyDescent="0.2">
      <c r="A15" s="5" t="s">
        <v>11</v>
      </c>
      <c r="B15" s="8">
        <v>90</v>
      </c>
      <c r="C15" s="6">
        <f>B15/E4</f>
        <v>118.42105263157895</v>
      </c>
      <c r="D15" s="5"/>
      <c r="E15" s="5"/>
    </row>
    <row r="16" spans="1:5" x14ac:dyDescent="0.2">
      <c r="A16" s="5" t="s">
        <v>16</v>
      </c>
      <c r="B16" s="8">
        <v>85</v>
      </c>
      <c r="C16" s="8">
        <f>B16/E4</f>
        <v>111.84210526315789</v>
      </c>
      <c r="D16" s="5"/>
      <c r="E16" s="5"/>
    </row>
    <row r="17" spans="1:5" x14ac:dyDescent="0.2">
      <c r="A17" s="5" t="s">
        <v>9</v>
      </c>
      <c r="B17" s="6">
        <v>75</v>
      </c>
      <c r="C17" s="6">
        <f>B17/E4</f>
        <v>98.684210526315795</v>
      </c>
      <c r="D17" s="5"/>
      <c r="E17" s="5"/>
    </row>
    <row r="18" spans="1:5" x14ac:dyDescent="0.2">
      <c r="A18" s="5" t="s">
        <v>10</v>
      </c>
      <c r="B18" s="6">
        <v>70</v>
      </c>
      <c r="C18" s="6">
        <f>B18/E4</f>
        <v>92.10526315789474</v>
      </c>
      <c r="D18" s="5"/>
      <c r="E18" s="5"/>
    </row>
    <row r="19" spans="1:5" x14ac:dyDescent="0.2">
      <c r="A19" s="5" t="s">
        <v>18</v>
      </c>
      <c r="B19" s="8">
        <v>15</v>
      </c>
      <c r="C19" s="6">
        <f>B19/E4</f>
        <v>19.736842105263158</v>
      </c>
      <c r="D19" s="5"/>
      <c r="E19" s="5"/>
    </row>
    <row r="20" spans="1:5" x14ac:dyDescent="0.2">
      <c r="A20" s="5" t="s">
        <v>17</v>
      </c>
      <c r="B20" s="8">
        <v>10</v>
      </c>
      <c r="C20" s="6">
        <f>B20/E4</f>
        <v>13.157894736842104</v>
      </c>
      <c r="D20" s="5"/>
      <c r="E20" s="5"/>
    </row>
    <row r="21" spans="1:5" x14ac:dyDescent="0.2">
      <c r="A21" s="5"/>
      <c r="B21" s="7"/>
      <c r="C21" s="5"/>
      <c r="D21" s="5"/>
      <c r="E21" s="5"/>
    </row>
    <row r="22" spans="1:5" x14ac:dyDescent="0.2">
      <c r="A22" s="5" t="s">
        <v>3</v>
      </c>
      <c r="B22" s="6">
        <f>SUM(B4:B20)</f>
        <v>3670</v>
      </c>
      <c r="C22" s="6">
        <f>SUM(C4:C20)</f>
        <v>4828.9473684210543</v>
      </c>
      <c r="D22" s="5"/>
      <c r="E22" s="5"/>
    </row>
  </sheetData>
  <mergeCells count="2">
    <mergeCell ref="A1:C1"/>
    <mergeCell ref="A2:C2"/>
  </mergeCell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1677E-7566-AA4A-B036-1DB66CB0A853}">
  <dimension ref="A1:E8"/>
  <sheetViews>
    <sheetView workbookViewId="0">
      <pane ySplit="3" topLeftCell="A4" activePane="bottomLeft" state="frozen"/>
      <selection pane="bottomLeft" sqref="A1:C1"/>
    </sheetView>
  </sheetViews>
  <sheetFormatPr baseColWidth="10" defaultRowHeight="16" x14ac:dyDescent="0.2"/>
  <cols>
    <col min="1" max="1" width="42.5" bestFit="1" customWidth="1"/>
    <col min="2" max="2" width="5.6640625" bestFit="1" customWidth="1"/>
    <col min="3" max="3" width="9.33203125" customWidth="1"/>
    <col min="5" max="5" width="24" bestFit="1" customWidth="1"/>
  </cols>
  <sheetData>
    <row r="1" spans="1:5" s="4" customFormat="1" x14ac:dyDescent="0.2">
      <c r="A1" s="12" t="s">
        <v>31</v>
      </c>
      <c r="B1" s="12"/>
      <c r="C1" s="12"/>
      <c r="D1" s="9"/>
      <c r="E1" s="3"/>
    </row>
    <row r="2" spans="1:5" s="4" customFormat="1" x14ac:dyDescent="0.2">
      <c r="A2" s="13" t="s">
        <v>23</v>
      </c>
      <c r="B2" s="13"/>
      <c r="C2" s="13"/>
      <c r="D2" s="10"/>
      <c r="E2" s="3"/>
    </row>
    <row r="3" spans="1:5" s="1" customFormat="1" x14ac:dyDescent="0.2">
      <c r="A3" s="14" t="s">
        <v>2</v>
      </c>
      <c r="B3" s="14" t="s">
        <v>0</v>
      </c>
      <c r="C3" s="14" t="s">
        <v>1</v>
      </c>
      <c r="D3" s="2"/>
      <c r="E3" s="2" t="s">
        <v>29</v>
      </c>
    </row>
    <row r="4" spans="1:5" s="1" customFormat="1" x14ac:dyDescent="0.2">
      <c r="A4" s="5" t="s">
        <v>25</v>
      </c>
      <c r="B4" s="8">
        <f>720/12</f>
        <v>60</v>
      </c>
      <c r="C4" s="6">
        <f>B4/E4</f>
        <v>78.94736842105263</v>
      </c>
      <c r="D4" s="5"/>
      <c r="E4" s="5">
        <v>0.76</v>
      </c>
    </row>
    <row r="5" spans="1:5" s="1" customFormat="1" x14ac:dyDescent="0.2">
      <c r="A5" s="5" t="s">
        <v>21</v>
      </c>
      <c r="B5" s="8">
        <f>480/6/12</f>
        <v>6.666666666666667</v>
      </c>
      <c r="C5" s="6">
        <f>B5/E4</f>
        <v>8.7719298245614041</v>
      </c>
      <c r="D5" s="5"/>
      <c r="E5" s="5"/>
    </row>
    <row r="6" spans="1:5" s="1" customFormat="1" x14ac:dyDescent="0.2">
      <c r="A6" s="5" t="s">
        <v>20</v>
      </c>
      <c r="B6" s="8">
        <f>380/50</f>
        <v>7.6</v>
      </c>
      <c r="C6" s="6">
        <f>B6/E4</f>
        <v>10</v>
      </c>
      <c r="D6" s="5"/>
      <c r="E6" s="5"/>
    </row>
    <row r="7" spans="1:5" s="1" customFormat="1" x14ac:dyDescent="0.2">
      <c r="A7" s="5"/>
      <c r="B7" s="7"/>
      <c r="C7" s="5"/>
      <c r="D7" s="5"/>
      <c r="E7" s="5"/>
    </row>
    <row r="8" spans="1:5" s="1" customFormat="1" x14ac:dyDescent="0.2">
      <c r="A8" s="5" t="s">
        <v>3</v>
      </c>
      <c r="B8" s="6">
        <f>SUM(B4:B6)</f>
        <v>74.266666666666666</v>
      </c>
      <c r="C8" s="6">
        <f>SUM(C4:C6)</f>
        <v>97.719298245614027</v>
      </c>
      <c r="D8" s="5"/>
      <c r="E8" s="5"/>
    </row>
  </sheetData>
  <mergeCells count="2">
    <mergeCell ref="A1:C1"/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AF5D4-7F67-AD4E-8F9E-1069C58CEF92}">
  <dimension ref="A1:E8"/>
  <sheetViews>
    <sheetView workbookViewId="0">
      <pane ySplit="3" topLeftCell="A4" activePane="bottomLeft" state="frozen"/>
      <selection pane="bottomLeft" sqref="A1:C1"/>
    </sheetView>
  </sheetViews>
  <sheetFormatPr baseColWidth="10" defaultRowHeight="16" x14ac:dyDescent="0.2"/>
  <cols>
    <col min="1" max="1" width="48" customWidth="1"/>
    <col min="2" max="2" width="5.6640625" bestFit="1" customWidth="1"/>
    <col min="3" max="3" width="14.5" customWidth="1"/>
    <col min="5" max="5" width="24" bestFit="1" customWidth="1"/>
  </cols>
  <sheetData>
    <row r="1" spans="1:5" s="4" customFormat="1" x14ac:dyDescent="0.2">
      <c r="A1" s="12" t="s">
        <v>32</v>
      </c>
      <c r="B1" s="12"/>
      <c r="C1" s="12"/>
      <c r="D1" s="9"/>
      <c r="E1" s="3"/>
    </row>
    <row r="2" spans="1:5" s="4" customFormat="1" x14ac:dyDescent="0.2">
      <c r="A2" s="13" t="s">
        <v>24</v>
      </c>
      <c r="B2" s="13"/>
      <c r="C2" s="13"/>
      <c r="D2" s="10"/>
      <c r="E2" s="3"/>
    </row>
    <row r="3" spans="1:5" s="1" customFormat="1" x14ac:dyDescent="0.2">
      <c r="A3" s="14" t="s">
        <v>2</v>
      </c>
      <c r="B3" s="14" t="s">
        <v>0</v>
      </c>
      <c r="C3" s="14" t="s">
        <v>1</v>
      </c>
      <c r="D3" s="2"/>
      <c r="E3" s="11" t="s">
        <v>29</v>
      </c>
    </row>
    <row r="4" spans="1:5" s="1" customFormat="1" x14ac:dyDescent="0.2">
      <c r="A4" s="5" t="s">
        <v>26</v>
      </c>
      <c r="B4" s="8">
        <f>720/100</f>
        <v>7.2</v>
      </c>
      <c r="C4" s="6">
        <f>B4/E4</f>
        <v>9.473684210526315</v>
      </c>
      <c r="D4" s="5"/>
      <c r="E4" s="5">
        <v>0.76</v>
      </c>
    </row>
    <row r="5" spans="1:5" s="1" customFormat="1" x14ac:dyDescent="0.2">
      <c r="A5" s="5" t="s">
        <v>22</v>
      </c>
      <c r="B5" s="8">
        <f>480/6/100</f>
        <v>0.8</v>
      </c>
      <c r="C5" s="6">
        <f>B5/E4</f>
        <v>1.0526315789473684</v>
      </c>
      <c r="D5" s="5"/>
      <c r="E5" s="5"/>
    </row>
    <row r="6" spans="1:5" s="1" customFormat="1" x14ac:dyDescent="0.2">
      <c r="A6" s="5" t="s">
        <v>20</v>
      </c>
      <c r="B6" s="8">
        <f>380/50</f>
        <v>7.6</v>
      </c>
      <c r="C6" s="6">
        <f>B6/E4</f>
        <v>10</v>
      </c>
      <c r="D6" s="5"/>
      <c r="E6" s="5"/>
    </row>
    <row r="7" spans="1:5" s="1" customFormat="1" x14ac:dyDescent="0.2">
      <c r="A7" s="5"/>
      <c r="B7" s="7"/>
      <c r="C7" s="5"/>
      <c r="D7" s="5"/>
      <c r="E7" s="5"/>
    </row>
    <row r="8" spans="1:5" s="1" customFormat="1" x14ac:dyDescent="0.2">
      <c r="A8" s="5" t="s">
        <v>3</v>
      </c>
      <c r="B8" s="6">
        <f>SUM(B4:B6)</f>
        <v>15.6</v>
      </c>
      <c r="C8" s="6">
        <f>SUM(C4:C6)</f>
        <v>20.526315789473685</v>
      </c>
      <c r="D8" s="5"/>
      <c r="E8" s="5"/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project cost estimate</vt:lpstr>
      <vt:lpstr>Cost per sample for 12-plex</vt:lpstr>
      <vt:lpstr>Cost per sample for 100-plex</vt:lpstr>
    </vt:vector>
  </TitlesOfParts>
  <Company>WTSI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Maximilian Stammnitz</dc:creator>
  <cp:lastModifiedBy>Maximilian R. Stammnitz</cp:lastModifiedBy>
  <dcterms:created xsi:type="dcterms:W3CDTF">2017-10-24T11:32:07Z</dcterms:created>
  <dcterms:modified xsi:type="dcterms:W3CDTF">2020-11-19T13:52:46Z</dcterms:modified>
</cp:coreProperties>
</file>