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lizabethegan/Library/Application Support/Box/Box Edit/Documents/805509776190/"/>
    </mc:Choice>
  </mc:AlternateContent>
  <xr:revisionPtr revIDLastSave="0" documentId="13_ncr:1_{6297A385-0896-1047-A45F-96A2A5F47ED8}" xr6:coauthVersionLast="45" xr6:coauthVersionMax="45" xr10:uidLastSave="{00000000-0000-0000-0000-000000000000}"/>
  <bookViews>
    <workbookView xWindow="0" yWindow="460" windowWidth="28800" windowHeight="16760" activeTab="3" xr2:uid="{00000000-000D-0000-FFFF-FFFF00000000}"/>
  </bookViews>
  <sheets>
    <sheet name="Fig 4A" sheetId="1" r:id="rId1"/>
    <sheet name="Fig 4B" sheetId="2" r:id="rId2"/>
    <sheet name="Fig 4C" sheetId="3" r:id="rId3"/>
    <sheet name="Fig 4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4" l="1"/>
  <c r="O9" i="4"/>
  <c r="M9" i="4"/>
  <c r="R9" i="4" s="1"/>
  <c r="I9" i="4"/>
  <c r="G9" i="4"/>
  <c r="E9" i="4"/>
  <c r="J9" i="4" s="1"/>
  <c r="Q8" i="4"/>
  <c r="O8" i="4"/>
  <c r="M8" i="4"/>
  <c r="R8" i="4" s="1"/>
  <c r="I8" i="4"/>
  <c r="G8" i="4"/>
  <c r="E8" i="4"/>
  <c r="J8" i="4" s="1"/>
  <c r="Q7" i="4"/>
  <c r="O7" i="4"/>
  <c r="M7" i="4"/>
  <c r="R7" i="4" s="1"/>
  <c r="I7" i="4"/>
  <c r="G7" i="4"/>
  <c r="E7" i="4"/>
  <c r="J7" i="4" s="1"/>
  <c r="Q6" i="4"/>
  <c r="O6" i="4"/>
  <c r="M6" i="4"/>
  <c r="R6" i="4" s="1"/>
  <c r="I6" i="4"/>
  <c r="G6" i="4"/>
  <c r="E6" i="4"/>
  <c r="J6" i="4" s="1"/>
  <c r="P10" i="3"/>
  <c r="N10" i="3"/>
  <c r="L10" i="3"/>
  <c r="I10" i="3"/>
  <c r="G10" i="3"/>
  <c r="E10" i="3"/>
  <c r="P9" i="3"/>
  <c r="N9" i="3"/>
  <c r="L9" i="3"/>
  <c r="I9" i="3"/>
  <c r="G9" i="3"/>
  <c r="E9" i="3"/>
  <c r="P8" i="3"/>
  <c r="N8" i="3"/>
  <c r="L8" i="3"/>
  <c r="I8" i="3"/>
  <c r="G8" i="3"/>
  <c r="E8" i="3"/>
  <c r="P7" i="3"/>
  <c r="N7" i="3"/>
  <c r="L7" i="3"/>
  <c r="I7" i="3"/>
  <c r="G7" i="3"/>
  <c r="E7" i="3"/>
  <c r="R7" i="1"/>
  <c r="S7" i="1" s="1"/>
  <c r="Q7" i="1"/>
  <c r="O7" i="1"/>
  <c r="M7" i="1"/>
  <c r="I7" i="1"/>
  <c r="J7" i="1" s="1"/>
  <c r="H7" i="1"/>
  <c r="F7" i="1"/>
  <c r="D7" i="1"/>
  <c r="R6" i="1"/>
  <c r="S6" i="1" s="1"/>
  <c r="Q6" i="1"/>
  <c r="O6" i="1"/>
  <c r="M6" i="1"/>
  <c r="J6" i="1"/>
  <c r="I6" i="1"/>
  <c r="H6" i="1"/>
  <c r="F6" i="1"/>
  <c r="D6" i="1"/>
  <c r="R5" i="1"/>
  <c r="S5" i="1" s="1"/>
  <c r="Q5" i="1"/>
  <c r="O5" i="1"/>
  <c r="M5" i="1"/>
  <c r="J5" i="1"/>
  <c r="I5" i="1"/>
  <c r="H5" i="1"/>
  <c r="F5" i="1"/>
  <c r="D5" i="1"/>
</calcChain>
</file>

<file path=xl/sharedStrings.xml><?xml version="1.0" encoding="utf-8"?>
<sst xmlns="http://schemas.openxmlformats.org/spreadsheetml/2006/main" count="74" uniqueCount="32">
  <si>
    <t xml:space="preserve"> % of deformation out of total contacts</t>
  </si>
  <si>
    <t>IgG</t>
  </si>
  <si>
    <t>anti-CD55</t>
  </si>
  <si>
    <t>Total contacts</t>
  </si>
  <si>
    <t>1 deg deform</t>
  </si>
  <si>
    <t>% 1 deg deform</t>
  </si>
  <si>
    <t>2 deg deform</t>
  </si>
  <si>
    <t>% 2 deg deform</t>
  </si>
  <si>
    <t>3 deg deform</t>
  </si>
  <si>
    <t>% 3 deg deform</t>
  </si>
  <si>
    <t>Total deform</t>
  </si>
  <si>
    <t>% deform out of total contacts</t>
  </si>
  <si>
    <t>% 1 deg</t>
  </si>
  <si>
    <t>% 2 deg</t>
  </si>
  <si>
    <t>% 3 deg</t>
  </si>
  <si>
    <t>1st expt</t>
  </si>
  <si>
    <t>2nd expt</t>
  </si>
  <si>
    <t>3rd expt</t>
  </si>
  <si>
    <t>Length of deformation (s) in presence of IgG or anti-CD55 ab</t>
  </si>
  <si>
    <t>Anti-CD55</t>
  </si>
  <si>
    <t>% of different degree of deformation out of successful invasions</t>
  </si>
  <si>
    <t>Total invasion</t>
  </si>
  <si>
    <t>% of different degree of deformation out of failed invasions</t>
  </si>
  <si>
    <t>Total failed invasion</t>
  </si>
  <si>
    <t>% 0 deg deform</t>
  </si>
  <si>
    <t>IgG isotype control</t>
  </si>
  <si>
    <t>Figure 4A source data</t>
  </si>
  <si>
    <t>Figure 4B source data</t>
  </si>
  <si>
    <t>Figure 4C source data</t>
  </si>
  <si>
    <t xml:space="preserve">Note: Two invasions with unknown deform in expt 3 were excluded			</t>
  </si>
  <si>
    <t>Figure 4D source data</t>
  </si>
  <si>
    <t>Anti-CD55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</si>
</sst>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2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0"/>
  <sheetViews>
    <sheetView workbookViewId="0">
      <selection activeCell="U13" sqref="U13"/>
    </sheetView>
  </sheetViews>
  <sheetFormatPr baseColWidth="10" defaultColWidth="14.5" defaultRowHeight="15.75" customHeight="1" x14ac:dyDescent="0.15"/>
  <cols>
    <col min="10" max="10" width="29.5" customWidth="1"/>
    <col min="19" max="19" width="26" customWidth="1"/>
  </cols>
  <sheetData>
    <row r="1" spans="1:2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2" t="s">
        <v>25</v>
      </c>
      <c r="C3" s="12"/>
      <c r="D3" s="12"/>
      <c r="E3" s="12"/>
      <c r="F3" s="12"/>
      <c r="G3" s="12"/>
      <c r="H3" s="12"/>
      <c r="I3" s="12"/>
      <c r="J3" s="12"/>
      <c r="K3" s="12" t="s">
        <v>2</v>
      </c>
      <c r="L3" s="13"/>
      <c r="M3" s="13"/>
      <c r="N3" s="13"/>
      <c r="O3" s="13"/>
      <c r="P3" s="13"/>
      <c r="Q3" s="13"/>
      <c r="R3" s="13"/>
      <c r="S3" s="13"/>
      <c r="T3" s="13"/>
      <c r="U3" s="1"/>
      <c r="V3" s="1"/>
      <c r="W3" s="1"/>
      <c r="X3" s="1"/>
      <c r="Y3" s="1"/>
      <c r="Z3" s="1"/>
    </row>
    <row r="4" spans="1:26" x14ac:dyDescent="0.2">
      <c r="A4" s="1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7" t="s">
        <v>11</v>
      </c>
      <c r="K4" s="13" t="s">
        <v>3</v>
      </c>
      <c r="L4" s="13" t="s">
        <v>4</v>
      </c>
      <c r="M4" s="13" t="s">
        <v>12</v>
      </c>
      <c r="N4" s="13" t="s">
        <v>6</v>
      </c>
      <c r="O4" s="13" t="s">
        <v>13</v>
      </c>
      <c r="P4" s="13" t="s">
        <v>8</v>
      </c>
      <c r="Q4" s="13" t="s">
        <v>14</v>
      </c>
      <c r="R4" s="13" t="s">
        <v>10</v>
      </c>
      <c r="S4" s="17" t="s">
        <v>11</v>
      </c>
      <c r="T4" s="13"/>
      <c r="U4" s="1"/>
      <c r="V4" s="1"/>
      <c r="W4" s="1"/>
      <c r="X4" s="1"/>
      <c r="Y4" s="1"/>
      <c r="Z4" s="1"/>
    </row>
    <row r="5" spans="1:26" x14ac:dyDescent="0.2">
      <c r="A5" s="1" t="s">
        <v>15</v>
      </c>
      <c r="B5" s="14">
        <v>96</v>
      </c>
      <c r="C5" s="14">
        <v>19</v>
      </c>
      <c r="D5" s="14">
        <f>C5/50*100</f>
        <v>38</v>
      </c>
      <c r="E5" s="14">
        <v>22</v>
      </c>
      <c r="F5" s="14">
        <f>E5/50*100</f>
        <v>44</v>
      </c>
      <c r="G5" s="14">
        <v>9</v>
      </c>
      <c r="H5" s="14">
        <f>G5/50*100</f>
        <v>18</v>
      </c>
      <c r="I5" s="14">
        <f t="shared" ref="I5:I7" si="0">SUM(C5,E5,G5)</f>
        <v>50</v>
      </c>
      <c r="J5" s="16">
        <f t="shared" ref="J5:J7" si="1">I5/B5*100</f>
        <v>52.083333333333336</v>
      </c>
      <c r="K5" s="14">
        <v>97</v>
      </c>
      <c r="L5" s="14">
        <v>29</v>
      </c>
      <c r="M5" s="14">
        <f>L5/61*100</f>
        <v>47.540983606557376</v>
      </c>
      <c r="N5" s="14">
        <v>20</v>
      </c>
      <c r="O5" s="14">
        <f>N5/61*100</f>
        <v>32.786885245901637</v>
      </c>
      <c r="P5" s="14">
        <v>12</v>
      </c>
      <c r="Q5" s="14">
        <f>P5/61*100</f>
        <v>19.672131147540984</v>
      </c>
      <c r="R5" s="14">
        <f t="shared" ref="R5:R7" si="2">SUM(L5,N5,P5)</f>
        <v>61</v>
      </c>
      <c r="S5" s="16">
        <f t="shared" ref="S5:S7" si="3">R5/K5*100</f>
        <v>62.886597938144327</v>
      </c>
      <c r="T5" s="13"/>
      <c r="U5" s="1"/>
      <c r="V5" s="1"/>
      <c r="W5" s="1"/>
      <c r="X5" s="1"/>
      <c r="Y5" s="1"/>
      <c r="Z5" s="1"/>
    </row>
    <row r="6" spans="1:26" x14ac:dyDescent="0.2">
      <c r="A6" s="1" t="s">
        <v>16</v>
      </c>
      <c r="B6" s="14">
        <v>80</v>
      </c>
      <c r="C6" s="14">
        <v>35</v>
      </c>
      <c r="D6" s="14">
        <f>C6/52*100</f>
        <v>67.307692307692307</v>
      </c>
      <c r="E6" s="14">
        <v>13</v>
      </c>
      <c r="F6" s="14">
        <f>E6/52*100</f>
        <v>25</v>
      </c>
      <c r="G6" s="14">
        <v>4</v>
      </c>
      <c r="H6" s="14">
        <f>G6/52*100</f>
        <v>7.6923076923076925</v>
      </c>
      <c r="I6" s="14">
        <f t="shared" si="0"/>
        <v>52</v>
      </c>
      <c r="J6" s="16">
        <f t="shared" si="1"/>
        <v>65</v>
      </c>
      <c r="K6" s="14">
        <v>60</v>
      </c>
      <c r="L6" s="14">
        <v>20</v>
      </c>
      <c r="M6" s="14">
        <f>L6/46*100</f>
        <v>43.478260869565219</v>
      </c>
      <c r="N6" s="14">
        <v>21</v>
      </c>
      <c r="O6" s="14">
        <f>N6/46*100</f>
        <v>45.652173913043477</v>
      </c>
      <c r="P6" s="14">
        <v>5</v>
      </c>
      <c r="Q6" s="14">
        <f>P6/46*100</f>
        <v>10.869565217391305</v>
      </c>
      <c r="R6" s="14">
        <f t="shared" si="2"/>
        <v>46</v>
      </c>
      <c r="S6" s="16">
        <f t="shared" si="3"/>
        <v>76.666666666666671</v>
      </c>
      <c r="T6" s="13"/>
      <c r="U6" s="1"/>
      <c r="V6" s="1"/>
      <c r="W6" s="1"/>
      <c r="X6" s="1"/>
      <c r="Y6" s="1"/>
      <c r="Z6" s="1"/>
    </row>
    <row r="7" spans="1:26" x14ac:dyDescent="0.2">
      <c r="A7" s="1" t="s">
        <v>17</v>
      </c>
      <c r="B7" s="14">
        <v>169</v>
      </c>
      <c r="C7" s="14">
        <v>50</v>
      </c>
      <c r="D7" s="14">
        <f>C7/92*100</f>
        <v>54.347826086956516</v>
      </c>
      <c r="E7" s="14">
        <v>34</v>
      </c>
      <c r="F7" s="14">
        <f>E7/92*100</f>
        <v>36.95652173913043</v>
      </c>
      <c r="G7" s="14">
        <v>8</v>
      </c>
      <c r="H7" s="14">
        <f>G7/92*100</f>
        <v>8.695652173913043</v>
      </c>
      <c r="I7" s="14">
        <f t="shared" si="0"/>
        <v>92</v>
      </c>
      <c r="J7" s="16">
        <f t="shared" si="1"/>
        <v>54.437869822485204</v>
      </c>
      <c r="K7" s="14">
        <v>155</v>
      </c>
      <c r="L7" s="14">
        <v>58</v>
      </c>
      <c r="M7" s="14">
        <f>L7/95*100</f>
        <v>61.05263157894737</v>
      </c>
      <c r="N7" s="14">
        <v>30</v>
      </c>
      <c r="O7" s="14">
        <f>N7/95*100</f>
        <v>31.578947368421051</v>
      </c>
      <c r="P7" s="14">
        <v>7</v>
      </c>
      <c r="Q7" s="14">
        <f>P7/95*100</f>
        <v>7.3684210526315779</v>
      </c>
      <c r="R7" s="14">
        <f t="shared" si="2"/>
        <v>95</v>
      </c>
      <c r="S7" s="16">
        <f t="shared" si="3"/>
        <v>61.29032258064516</v>
      </c>
      <c r="T7" s="13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57"/>
  <sheetViews>
    <sheetView workbookViewId="0"/>
  </sheetViews>
  <sheetFormatPr baseColWidth="10" defaultColWidth="14.5" defaultRowHeight="15.75" customHeight="1" x14ac:dyDescent="0.15"/>
  <cols>
    <col min="3" max="3" width="18.5" customWidth="1"/>
  </cols>
  <sheetData>
    <row r="1" spans="1:3" ht="15.75" customHeight="1" x14ac:dyDescent="0.15">
      <c r="A1" s="18" t="s">
        <v>27</v>
      </c>
    </row>
    <row r="5" spans="1:3" x14ac:dyDescent="0.2">
      <c r="B5" s="4" t="s">
        <v>18</v>
      </c>
      <c r="C5" s="5"/>
    </row>
    <row r="6" spans="1:3" x14ac:dyDescent="0.2">
      <c r="B6" s="5" t="s">
        <v>1</v>
      </c>
      <c r="C6" s="6" t="s">
        <v>19</v>
      </c>
    </row>
    <row r="7" spans="1:3" x14ac:dyDescent="0.2">
      <c r="B7" s="7">
        <v>4.5999999999999996</v>
      </c>
      <c r="C7" s="7">
        <v>5.8</v>
      </c>
    </row>
    <row r="8" spans="1:3" x14ac:dyDescent="0.2">
      <c r="B8" s="7">
        <v>11.4</v>
      </c>
      <c r="C8" s="7">
        <v>5.8</v>
      </c>
    </row>
    <row r="9" spans="1:3" x14ac:dyDescent="0.2">
      <c r="B9" s="7">
        <v>7.4</v>
      </c>
      <c r="C9" s="7">
        <v>9.6</v>
      </c>
    </row>
    <row r="10" spans="1:3" x14ac:dyDescent="0.2">
      <c r="B10" s="7">
        <v>7.4</v>
      </c>
      <c r="C10" s="7">
        <v>8.6</v>
      </c>
    </row>
    <row r="11" spans="1:3" x14ac:dyDescent="0.2">
      <c r="B11" s="7">
        <v>5.4</v>
      </c>
      <c r="C11" s="7">
        <v>5.8</v>
      </c>
    </row>
    <row r="12" spans="1:3" x14ac:dyDescent="0.2">
      <c r="B12" s="7">
        <v>4.2</v>
      </c>
      <c r="C12" s="7">
        <v>11.4</v>
      </c>
    </row>
    <row r="13" spans="1:3" x14ac:dyDescent="0.2">
      <c r="B13" s="7">
        <v>8.4</v>
      </c>
      <c r="C13" s="7">
        <v>9.8000000000000007</v>
      </c>
    </row>
    <row r="14" spans="1:3" x14ac:dyDescent="0.2">
      <c r="B14" s="7">
        <v>14.6</v>
      </c>
      <c r="C14" s="7">
        <v>12.4</v>
      </c>
    </row>
    <row r="15" spans="1:3" x14ac:dyDescent="0.2">
      <c r="B15" s="7">
        <v>10.8</v>
      </c>
      <c r="C15" s="7">
        <v>5.6</v>
      </c>
    </row>
    <row r="16" spans="1:3" x14ac:dyDescent="0.2">
      <c r="B16" s="7">
        <v>8</v>
      </c>
      <c r="C16" s="7">
        <v>3.6</v>
      </c>
    </row>
    <row r="17" spans="2:3" x14ac:dyDescent="0.2">
      <c r="B17" s="7">
        <v>8.6</v>
      </c>
      <c r="C17" s="7">
        <v>8</v>
      </c>
    </row>
    <row r="18" spans="2:3" x14ac:dyDescent="0.2">
      <c r="B18" s="7">
        <v>4.8</v>
      </c>
      <c r="C18" s="7">
        <v>4</v>
      </c>
    </row>
    <row r="19" spans="2:3" x14ac:dyDescent="0.2">
      <c r="B19" s="7">
        <v>11</v>
      </c>
      <c r="C19" s="7">
        <v>4</v>
      </c>
    </row>
    <row r="20" spans="2:3" x14ac:dyDescent="0.2">
      <c r="B20" s="7">
        <v>8</v>
      </c>
      <c r="C20" s="7">
        <v>5</v>
      </c>
    </row>
    <row r="21" spans="2:3" x14ac:dyDescent="0.2">
      <c r="B21" s="7">
        <v>11.8</v>
      </c>
      <c r="C21" s="7">
        <v>10.6</v>
      </c>
    </row>
    <row r="22" spans="2:3" x14ac:dyDescent="0.2">
      <c r="B22" s="7">
        <v>20.2</v>
      </c>
      <c r="C22" s="7">
        <v>1.6</v>
      </c>
    </row>
    <row r="23" spans="2:3" x14ac:dyDescent="0.2">
      <c r="B23" s="7">
        <v>15.4</v>
      </c>
      <c r="C23" s="7">
        <v>3.4</v>
      </c>
    </row>
    <row r="24" spans="2:3" x14ac:dyDescent="0.2">
      <c r="B24" s="7">
        <v>6.8</v>
      </c>
      <c r="C24" s="7">
        <v>11.6</v>
      </c>
    </row>
    <row r="25" spans="2:3" x14ac:dyDescent="0.2">
      <c r="B25" s="7">
        <v>8.1999999999999993</v>
      </c>
      <c r="C25" s="7">
        <v>9</v>
      </c>
    </row>
    <row r="26" spans="2:3" x14ac:dyDescent="0.2">
      <c r="B26" s="7">
        <v>17.600000000000001</v>
      </c>
      <c r="C26" s="8"/>
    </row>
    <row r="27" spans="2:3" x14ac:dyDescent="0.2">
      <c r="B27" s="7">
        <v>8.1999999999999993</v>
      </c>
      <c r="C27" s="8"/>
    </row>
    <row r="28" spans="2:3" x14ac:dyDescent="0.2">
      <c r="B28" s="7">
        <v>6</v>
      </c>
      <c r="C28" s="8"/>
    </row>
    <row r="29" spans="2:3" x14ac:dyDescent="0.2">
      <c r="B29" s="7">
        <v>10</v>
      </c>
      <c r="C29" s="8"/>
    </row>
    <row r="30" spans="2:3" x14ac:dyDescent="0.2">
      <c r="B30" s="7">
        <v>8</v>
      </c>
      <c r="C30" s="8"/>
    </row>
    <row r="31" spans="2:3" x14ac:dyDescent="0.2">
      <c r="B31" s="7">
        <v>8</v>
      </c>
      <c r="C31" s="8"/>
    </row>
    <row r="32" spans="2:3" x14ac:dyDescent="0.2">
      <c r="B32" s="7">
        <v>7</v>
      </c>
      <c r="C32" s="8"/>
    </row>
    <row r="33" spans="2:3" x14ac:dyDescent="0.2">
      <c r="B33" s="7">
        <v>7</v>
      </c>
      <c r="C33" s="8"/>
    </row>
    <row r="34" spans="2:3" x14ac:dyDescent="0.2">
      <c r="B34" s="7">
        <v>7</v>
      </c>
      <c r="C34" s="8"/>
    </row>
    <row r="35" spans="2:3" x14ac:dyDescent="0.2">
      <c r="B35" s="7">
        <v>11</v>
      </c>
      <c r="C35" s="8"/>
    </row>
    <row r="36" spans="2:3" x14ac:dyDescent="0.2">
      <c r="B36" s="7">
        <v>4.4000000000000004</v>
      </c>
      <c r="C36" s="8"/>
    </row>
    <row r="37" spans="2:3" x14ac:dyDescent="0.2">
      <c r="B37" s="7">
        <v>8.8000000000000007</v>
      </c>
      <c r="C37" s="8"/>
    </row>
    <row r="38" spans="2:3" x14ac:dyDescent="0.2">
      <c r="B38" s="7">
        <v>10</v>
      </c>
      <c r="C38" s="8"/>
    </row>
    <row r="39" spans="2:3" x14ac:dyDescent="0.2">
      <c r="B39" s="7">
        <v>3.2</v>
      </c>
      <c r="C39" s="8"/>
    </row>
    <row r="40" spans="2:3" x14ac:dyDescent="0.2">
      <c r="B40" s="7">
        <v>6.4</v>
      </c>
      <c r="C40" s="8"/>
    </row>
    <row r="41" spans="2:3" x14ac:dyDescent="0.2">
      <c r="B41" s="7">
        <v>7.4</v>
      </c>
      <c r="C41" s="8"/>
    </row>
    <row r="42" spans="2:3" x14ac:dyDescent="0.2">
      <c r="B42" s="7">
        <v>4.8</v>
      </c>
      <c r="C42" s="8"/>
    </row>
    <row r="43" spans="2:3" x14ac:dyDescent="0.2">
      <c r="B43" s="7">
        <v>13</v>
      </c>
      <c r="C43" s="8"/>
    </row>
    <row r="44" spans="2:3" x14ac:dyDescent="0.2">
      <c r="B44" s="7">
        <v>28.8</v>
      </c>
      <c r="C44" s="8"/>
    </row>
    <row r="45" spans="2:3" x14ac:dyDescent="0.2">
      <c r="B45" s="7">
        <v>18.399999999999999</v>
      </c>
      <c r="C45" s="8"/>
    </row>
    <row r="46" spans="2:3" x14ac:dyDescent="0.2">
      <c r="B46" s="7">
        <v>7.2</v>
      </c>
      <c r="C46" s="8"/>
    </row>
    <row r="47" spans="2:3" x14ac:dyDescent="0.2">
      <c r="B47" s="7">
        <v>10</v>
      </c>
      <c r="C47" s="8"/>
    </row>
    <row r="48" spans="2:3" x14ac:dyDescent="0.2">
      <c r="B48" s="7">
        <v>22</v>
      </c>
      <c r="C48" s="8"/>
    </row>
    <row r="49" spans="2:3" x14ac:dyDescent="0.2">
      <c r="B49" s="7">
        <v>3.4</v>
      </c>
      <c r="C49" s="8"/>
    </row>
    <row r="50" spans="2:3" x14ac:dyDescent="0.2">
      <c r="B50" s="7">
        <v>7.4</v>
      </c>
      <c r="C50" s="8"/>
    </row>
    <row r="51" spans="2:3" x14ac:dyDescent="0.2">
      <c r="B51" s="7">
        <v>4.5999999999999996</v>
      </c>
      <c r="C51" s="8"/>
    </row>
    <row r="52" spans="2:3" x14ac:dyDescent="0.2">
      <c r="B52" s="7">
        <v>5.8</v>
      </c>
      <c r="C52" s="8"/>
    </row>
    <row r="53" spans="2:3" x14ac:dyDescent="0.2">
      <c r="B53" s="7">
        <v>7.6</v>
      </c>
      <c r="C53" s="8"/>
    </row>
    <row r="54" spans="2:3" x14ac:dyDescent="0.2">
      <c r="B54" s="7">
        <v>7</v>
      </c>
      <c r="C54" s="8"/>
    </row>
    <row r="55" spans="2:3" x14ac:dyDescent="0.2">
      <c r="B55" s="7">
        <v>4.5999999999999996</v>
      </c>
      <c r="C55" s="8"/>
    </row>
    <row r="56" spans="2:3" x14ac:dyDescent="0.2">
      <c r="B56" s="7">
        <v>9.8000000000000007</v>
      </c>
      <c r="C56" s="8"/>
    </row>
    <row r="57" spans="2:3" x14ac:dyDescent="0.2">
      <c r="B57" s="7">
        <v>17.8</v>
      </c>
      <c r="C5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10"/>
  <sheetViews>
    <sheetView workbookViewId="0">
      <selection activeCell="R10" sqref="R10:U10"/>
    </sheetView>
  </sheetViews>
  <sheetFormatPr baseColWidth="10" defaultColWidth="14.5" defaultRowHeight="15.75" customHeight="1" x14ac:dyDescent="0.15"/>
  <cols>
    <col min="17" max="17" width="65.6640625" customWidth="1"/>
  </cols>
  <sheetData>
    <row r="1" spans="1:21" ht="15.75" customHeight="1" x14ac:dyDescent="0.15">
      <c r="A1" s="18" t="s">
        <v>28</v>
      </c>
    </row>
    <row r="4" spans="1:21" x14ac:dyDescent="0.2">
      <c r="B4" s="9" t="s">
        <v>20</v>
      </c>
      <c r="C4" s="10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B5" s="8"/>
      <c r="C5" s="12" t="s">
        <v>25</v>
      </c>
      <c r="D5" s="8"/>
      <c r="E5" s="8"/>
      <c r="F5" s="8"/>
      <c r="G5" s="8"/>
      <c r="H5" s="8"/>
      <c r="I5" s="8"/>
      <c r="J5" s="12" t="s">
        <v>19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">
      <c r="B6" s="8"/>
      <c r="C6" s="13" t="s">
        <v>21</v>
      </c>
      <c r="D6" s="13" t="s">
        <v>4</v>
      </c>
      <c r="E6" s="13" t="s">
        <v>12</v>
      </c>
      <c r="F6" s="13" t="s">
        <v>6</v>
      </c>
      <c r="G6" s="13" t="s">
        <v>13</v>
      </c>
      <c r="H6" s="13" t="s">
        <v>8</v>
      </c>
      <c r="I6" s="13" t="s">
        <v>14</v>
      </c>
      <c r="J6" s="13" t="s">
        <v>21</v>
      </c>
      <c r="K6" s="13" t="s">
        <v>4</v>
      </c>
      <c r="L6" s="13" t="s">
        <v>12</v>
      </c>
      <c r="M6" s="13" t="s">
        <v>6</v>
      </c>
      <c r="N6" s="13" t="s">
        <v>13</v>
      </c>
      <c r="O6" s="13" t="s">
        <v>8</v>
      </c>
      <c r="P6" s="13" t="s">
        <v>14</v>
      </c>
      <c r="Q6" s="8"/>
      <c r="R6" s="8"/>
      <c r="S6" s="8"/>
      <c r="T6" s="8"/>
      <c r="U6" s="8"/>
    </row>
    <row r="7" spans="1:21" x14ac:dyDescent="0.2">
      <c r="B7" s="5" t="s">
        <v>15</v>
      </c>
      <c r="C7" s="14">
        <v>16</v>
      </c>
      <c r="D7" s="14">
        <v>0</v>
      </c>
      <c r="E7" s="14">
        <f t="shared" ref="E7:E10" si="0">D7/C7*100</f>
        <v>0</v>
      </c>
      <c r="F7" s="14">
        <v>9</v>
      </c>
      <c r="G7" s="14">
        <f t="shared" ref="G7:G10" si="1">F7/C7*100</f>
        <v>56.25</v>
      </c>
      <c r="H7" s="14">
        <v>7</v>
      </c>
      <c r="I7" s="14">
        <f t="shared" ref="I7:I10" si="2">H7/C7*100</f>
        <v>43.75</v>
      </c>
      <c r="J7" s="14">
        <v>8</v>
      </c>
      <c r="K7" s="14">
        <v>0</v>
      </c>
      <c r="L7" s="14">
        <f t="shared" ref="L7:L10" si="3">K7/J7*100</f>
        <v>0</v>
      </c>
      <c r="M7" s="14">
        <v>0</v>
      </c>
      <c r="N7" s="14">
        <f t="shared" ref="N7:N10" si="4">M7/J7*100</f>
        <v>0</v>
      </c>
      <c r="O7" s="14">
        <v>8</v>
      </c>
      <c r="P7" s="14">
        <f t="shared" ref="P7:P10" si="5">O7/J7*100</f>
        <v>100</v>
      </c>
      <c r="Q7" s="8"/>
      <c r="R7" s="8"/>
      <c r="S7" s="8"/>
      <c r="T7" s="8"/>
      <c r="U7" s="8"/>
    </row>
    <row r="8" spans="1:21" x14ac:dyDescent="0.2">
      <c r="B8" s="5" t="s">
        <v>16</v>
      </c>
      <c r="C8" s="14">
        <v>7</v>
      </c>
      <c r="D8" s="14">
        <v>0</v>
      </c>
      <c r="E8" s="14">
        <f t="shared" si="0"/>
        <v>0</v>
      </c>
      <c r="F8" s="14">
        <v>3</v>
      </c>
      <c r="G8" s="14">
        <f t="shared" si="1"/>
        <v>42.857142857142854</v>
      </c>
      <c r="H8" s="14">
        <v>4</v>
      </c>
      <c r="I8" s="14">
        <f t="shared" si="2"/>
        <v>57.142857142857139</v>
      </c>
      <c r="J8" s="14">
        <v>2</v>
      </c>
      <c r="K8" s="14">
        <v>0</v>
      </c>
      <c r="L8" s="14">
        <f t="shared" si="3"/>
        <v>0</v>
      </c>
      <c r="M8" s="14">
        <v>1</v>
      </c>
      <c r="N8" s="14">
        <f t="shared" si="4"/>
        <v>50</v>
      </c>
      <c r="O8" s="14">
        <v>1</v>
      </c>
      <c r="P8" s="14">
        <f t="shared" si="5"/>
        <v>50</v>
      </c>
      <c r="Q8" s="8"/>
      <c r="R8" s="8"/>
      <c r="S8" s="8"/>
      <c r="T8" s="8"/>
      <c r="U8" s="8"/>
    </row>
    <row r="9" spans="1:21" x14ac:dyDescent="0.2">
      <c r="B9" s="5" t="s">
        <v>17</v>
      </c>
      <c r="C9" s="14">
        <v>30</v>
      </c>
      <c r="D9" s="14">
        <v>2</v>
      </c>
      <c r="E9" s="14">
        <f t="shared" si="0"/>
        <v>6.666666666666667</v>
      </c>
      <c r="F9" s="14">
        <v>21</v>
      </c>
      <c r="G9" s="14">
        <f t="shared" si="1"/>
        <v>70</v>
      </c>
      <c r="H9" s="14">
        <v>7</v>
      </c>
      <c r="I9" s="14">
        <f t="shared" si="2"/>
        <v>23.333333333333332</v>
      </c>
      <c r="J9" s="14">
        <v>9</v>
      </c>
      <c r="K9" s="14">
        <v>1</v>
      </c>
      <c r="L9" s="14">
        <f t="shared" si="3"/>
        <v>11.111111111111111</v>
      </c>
      <c r="M9" s="14">
        <v>7</v>
      </c>
      <c r="N9" s="14">
        <f t="shared" si="4"/>
        <v>77.777777777777786</v>
      </c>
      <c r="O9" s="14">
        <v>1</v>
      </c>
      <c r="P9" s="14">
        <f t="shared" si="5"/>
        <v>11.111111111111111</v>
      </c>
      <c r="Q9" s="8"/>
      <c r="R9" s="8"/>
      <c r="S9" s="8"/>
      <c r="T9" s="8"/>
      <c r="U9" s="8"/>
    </row>
    <row r="10" spans="1:21" x14ac:dyDescent="0.2">
      <c r="B10" s="8"/>
      <c r="C10" s="19">
        <v>53</v>
      </c>
      <c r="D10" s="19">
        <v>2</v>
      </c>
      <c r="E10" s="14">
        <f t="shared" si="0"/>
        <v>3.7735849056603774</v>
      </c>
      <c r="F10" s="19">
        <v>33</v>
      </c>
      <c r="G10" s="14">
        <f t="shared" si="1"/>
        <v>62.264150943396224</v>
      </c>
      <c r="H10" s="19">
        <v>18</v>
      </c>
      <c r="I10" s="14">
        <f t="shared" si="2"/>
        <v>33.962264150943398</v>
      </c>
      <c r="J10" s="19">
        <v>19</v>
      </c>
      <c r="K10" s="19">
        <v>1</v>
      </c>
      <c r="L10" s="14">
        <f t="shared" si="3"/>
        <v>5.2631578947368416</v>
      </c>
      <c r="M10" s="19">
        <v>8</v>
      </c>
      <c r="N10" s="14">
        <f t="shared" si="4"/>
        <v>42.105263157894733</v>
      </c>
      <c r="O10" s="19">
        <v>10</v>
      </c>
      <c r="P10" s="14">
        <f t="shared" si="5"/>
        <v>52.631578947368418</v>
      </c>
      <c r="Q10" s="15" t="s">
        <v>29</v>
      </c>
      <c r="R10" s="11"/>
      <c r="S10" s="10"/>
      <c r="T10" s="10"/>
      <c r="U10" s="10"/>
    </row>
  </sheetData>
  <mergeCells count="2">
    <mergeCell ref="B4:F4"/>
    <mergeCell ref="R10:U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9"/>
  <sheetViews>
    <sheetView tabSelected="1" workbookViewId="0">
      <selection activeCell="L19" sqref="L19"/>
    </sheetView>
  </sheetViews>
  <sheetFormatPr baseColWidth="10" defaultColWidth="14.5" defaultRowHeight="15.75" customHeight="1" x14ac:dyDescent="0.15"/>
  <cols>
    <col min="3" max="3" width="21.5" customWidth="1"/>
    <col min="11" max="11" width="21.5" customWidth="1"/>
  </cols>
  <sheetData>
    <row r="1" spans="1:18" ht="15.75" customHeight="1" x14ac:dyDescent="0.15">
      <c r="A1" s="18" t="s">
        <v>30</v>
      </c>
    </row>
    <row r="3" spans="1:18" x14ac:dyDescent="0.2">
      <c r="B3" s="9" t="s">
        <v>22</v>
      </c>
      <c r="C3" s="10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">
      <c r="B4" s="8"/>
      <c r="C4" s="13" t="s">
        <v>25</v>
      </c>
      <c r="D4" s="8"/>
      <c r="E4" s="8"/>
      <c r="F4" s="8"/>
      <c r="G4" s="8"/>
      <c r="H4" s="8"/>
      <c r="I4" s="8"/>
      <c r="J4" s="8"/>
      <c r="K4" s="13" t="s">
        <v>31</v>
      </c>
      <c r="L4" s="8"/>
      <c r="M4" s="8"/>
      <c r="N4" s="8"/>
      <c r="O4" s="8"/>
      <c r="P4" s="8"/>
      <c r="Q4" s="8"/>
      <c r="R4" s="8"/>
    </row>
    <row r="5" spans="1:18" x14ac:dyDescent="0.2">
      <c r="B5" s="8"/>
      <c r="C5" s="13" t="s">
        <v>23</v>
      </c>
      <c r="D5" s="13" t="s">
        <v>4</v>
      </c>
      <c r="E5" s="13" t="s">
        <v>12</v>
      </c>
      <c r="F5" s="13" t="s">
        <v>6</v>
      </c>
      <c r="G5" s="13" t="s">
        <v>13</v>
      </c>
      <c r="H5" s="13" t="s">
        <v>8</v>
      </c>
      <c r="I5" s="13" t="s">
        <v>14</v>
      </c>
      <c r="J5" s="8" t="s">
        <v>24</v>
      </c>
      <c r="K5" s="13" t="s">
        <v>23</v>
      </c>
      <c r="L5" s="13" t="s">
        <v>4</v>
      </c>
      <c r="M5" s="13" t="s">
        <v>12</v>
      </c>
      <c r="N5" s="13" t="s">
        <v>6</v>
      </c>
      <c r="O5" s="13" t="s">
        <v>13</v>
      </c>
      <c r="P5" s="13" t="s">
        <v>8</v>
      </c>
      <c r="Q5" s="13" t="s">
        <v>14</v>
      </c>
      <c r="R5" s="8" t="s">
        <v>24</v>
      </c>
    </row>
    <row r="6" spans="1:18" x14ac:dyDescent="0.2">
      <c r="B6" s="13" t="s">
        <v>15</v>
      </c>
      <c r="C6" s="14">
        <v>80</v>
      </c>
      <c r="D6" s="14">
        <v>19</v>
      </c>
      <c r="E6" s="14">
        <f t="shared" ref="E6:E9" si="0">D6/C6*100</f>
        <v>23.75</v>
      </c>
      <c r="F6" s="14">
        <v>13</v>
      </c>
      <c r="G6" s="14">
        <f t="shared" ref="G6:G9" si="1">F6/C6*100</f>
        <v>16.25</v>
      </c>
      <c r="H6" s="14">
        <v>2</v>
      </c>
      <c r="I6" s="14">
        <f t="shared" ref="I6:I9" si="2">H6/C6*100</f>
        <v>2.5</v>
      </c>
      <c r="J6" s="20">
        <f t="shared" ref="J6:J9" si="3">100-(E6+G6+I6)</f>
        <v>57.5</v>
      </c>
      <c r="K6" s="14">
        <v>89</v>
      </c>
      <c r="L6" s="14">
        <v>29</v>
      </c>
      <c r="M6" s="14">
        <f t="shared" ref="M6:M9" si="4">L6/K6*100</f>
        <v>32.584269662921351</v>
      </c>
      <c r="N6" s="14">
        <v>20</v>
      </c>
      <c r="O6" s="14">
        <f t="shared" ref="O6:O9" si="5">N6/K6*100</f>
        <v>22.471910112359549</v>
      </c>
      <c r="P6" s="14">
        <v>4</v>
      </c>
      <c r="Q6" s="14">
        <f t="shared" ref="Q6:Q9" si="6">P6/K6*100</f>
        <v>4.4943820224719104</v>
      </c>
      <c r="R6" s="20">
        <f t="shared" ref="R6:R9" si="7">100-(M6+O6+Q6)</f>
        <v>40.449438202247194</v>
      </c>
    </row>
    <row r="7" spans="1:18" x14ac:dyDescent="0.2">
      <c r="B7" s="13" t="s">
        <v>16</v>
      </c>
      <c r="C7" s="14">
        <v>73</v>
      </c>
      <c r="D7" s="14">
        <v>35</v>
      </c>
      <c r="E7" s="14">
        <f t="shared" si="0"/>
        <v>47.945205479452049</v>
      </c>
      <c r="F7" s="14">
        <v>10</v>
      </c>
      <c r="G7" s="14">
        <f t="shared" si="1"/>
        <v>13.698630136986301</v>
      </c>
      <c r="H7" s="14">
        <v>0</v>
      </c>
      <c r="I7" s="14">
        <f t="shared" si="2"/>
        <v>0</v>
      </c>
      <c r="J7" s="20">
        <f t="shared" si="3"/>
        <v>38.356164383561648</v>
      </c>
      <c r="K7" s="14">
        <v>58</v>
      </c>
      <c r="L7" s="14">
        <v>20</v>
      </c>
      <c r="M7" s="14">
        <f t="shared" si="4"/>
        <v>34.482758620689658</v>
      </c>
      <c r="N7" s="14">
        <v>20</v>
      </c>
      <c r="O7" s="14">
        <f t="shared" si="5"/>
        <v>34.482758620689658</v>
      </c>
      <c r="P7" s="14">
        <v>4</v>
      </c>
      <c r="Q7" s="14">
        <f t="shared" si="6"/>
        <v>6.8965517241379306</v>
      </c>
      <c r="R7" s="20">
        <f t="shared" si="7"/>
        <v>24.137931034482747</v>
      </c>
    </row>
    <row r="8" spans="1:18" x14ac:dyDescent="0.2">
      <c r="B8" s="13" t="s">
        <v>17</v>
      </c>
      <c r="C8" s="14">
        <v>139</v>
      </c>
      <c r="D8" s="14">
        <v>48</v>
      </c>
      <c r="E8" s="14">
        <f t="shared" si="0"/>
        <v>34.532374100719423</v>
      </c>
      <c r="F8" s="14">
        <v>13</v>
      </c>
      <c r="G8" s="14">
        <f t="shared" si="1"/>
        <v>9.3525179856115113</v>
      </c>
      <c r="H8" s="14">
        <v>1</v>
      </c>
      <c r="I8" s="14">
        <f t="shared" si="2"/>
        <v>0.71942446043165476</v>
      </c>
      <c r="J8" s="20">
        <f t="shared" si="3"/>
        <v>55.39568345323741</v>
      </c>
      <c r="K8" s="14">
        <v>144</v>
      </c>
      <c r="L8" s="14">
        <v>57</v>
      </c>
      <c r="M8" s="14">
        <f t="shared" si="4"/>
        <v>39.583333333333329</v>
      </c>
      <c r="N8" s="14">
        <v>23</v>
      </c>
      <c r="O8" s="14">
        <f t="shared" si="5"/>
        <v>15.972222222222221</v>
      </c>
      <c r="P8" s="14">
        <v>6</v>
      </c>
      <c r="Q8" s="14">
        <f t="shared" si="6"/>
        <v>4.1666666666666661</v>
      </c>
      <c r="R8" s="20">
        <f t="shared" si="7"/>
        <v>40.277777777777786</v>
      </c>
    </row>
    <row r="9" spans="1:18" x14ac:dyDescent="0.2">
      <c r="B9" s="8"/>
      <c r="C9" s="19">
        <v>292</v>
      </c>
      <c r="D9" s="19">
        <v>102</v>
      </c>
      <c r="E9" s="14">
        <f t="shared" si="0"/>
        <v>34.93150684931507</v>
      </c>
      <c r="F9" s="19">
        <v>36</v>
      </c>
      <c r="G9" s="14">
        <f t="shared" si="1"/>
        <v>12.328767123287671</v>
      </c>
      <c r="H9" s="19">
        <v>3</v>
      </c>
      <c r="I9" s="14">
        <f t="shared" si="2"/>
        <v>1.0273972602739725</v>
      </c>
      <c r="J9" s="20">
        <f t="shared" si="3"/>
        <v>51.712328767123289</v>
      </c>
      <c r="K9" s="19">
        <v>291</v>
      </c>
      <c r="L9" s="19">
        <v>106</v>
      </c>
      <c r="M9" s="14">
        <f t="shared" si="4"/>
        <v>36.426116838487971</v>
      </c>
      <c r="N9" s="19">
        <v>63</v>
      </c>
      <c r="O9" s="14">
        <f t="shared" si="5"/>
        <v>21.649484536082475</v>
      </c>
      <c r="P9" s="19">
        <v>14</v>
      </c>
      <c r="Q9" s="14">
        <f t="shared" si="6"/>
        <v>4.8109965635738838</v>
      </c>
      <c r="R9" s="20">
        <f t="shared" si="7"/>
        <v>37.113402061855666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4A</vt:lpstr>
      <vt:lpstr>Fig 4B</vt:lpstr>
      <vt:lpstr>Fig 4C</vt:lpstr>
      <vt:lpstr>Fig 4D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Egan</cp:lastModifiedBy>
  <dcterms:modified xsi:type="dcterms:W3CDTF">2021-04-30T04:50:15Z</dcterms:modified>
</cp:coreProperties>
</file>