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/>
  <mc:AlternateContent xmlns:mc="http://schemas.openxmlformats.org/markup-compatibility/2006">
    <mc:Choice Requires="x15">
      <x15ac:absPath xmlns:x15ac="http://schemas.microsoft.com/office/spreadsheetml/2010/11/ac" url="/Users/jean-juchung/Box Sync 4/Box Sync/Manuscripts/ 2020_04 Aug 11_In situ Molecular Imaging/07_eLife Decision and Revision/05_Other_Miscellaneous/Source files/for Figure 4B/"/>
    </mc:Choice>
  </mc:AlternateContent>
  <xr:revisionPtr revIDLastSave="0" documentId="13_ncr:1_{44EFF7F2-6BBB-4C41-AFC6-CD5DCB6C7691}" xr6:coauthVersionLast="45" xr6:coauthVersionMax="45" xr10:uidLastSave="{00000000-0000-0000-0000-000000000000}"/>
  <bookViews>
    <workbookView xWindow="-34760" yWindow="460" windowWidth="34780" windowHeight="28240" xr2:uid="{00000000-000D-0000-FFFF-FFFF00000000}"/>
  </bookViews>
  <sheets>
    <sheet name="CatSper1 Data" sheetId="10" r:id="rId1"/>
    <sheet name="Acr-Data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14" l="1"/>
  <c r="D12" i="14"/>
  <c r="E12" i="14"/>
  <c r="F12" i="14"/>
  <c r="C13" i="14"/>
  <c r="D13" i="14"/>
  <c r="E13" i="14"/>
  <c r="F13" i="14"/>
  <c r="C18" i="14"/>
  <c r="D18" i="14"/>
  <c r="E18" i="14"/>
  <c r="F18" i="14"/>
  <c r="C19" i="14"/>
  <c r="D19" i="14"/>
  <c r="E19" i="14"/>
  <c r="F19" i="14"/>
  <c r="C20" i="14"/>
  <c r="D20" i="14"/>
  <c r="E20" i="14"/>
  <c r="F20" i="14"/>
  <c r="C21" i="14"/>
  <c r="D21" i="14"/>
  <c r="E21" i="14"/>
  <c r="F21" i="14"/>
  <c r="C23" i="14"/>
  <c r="D23" i="14"/>
  <c r="E23" i="14"/>
  <c r="F23" i="14"/>
  <c r="F21" i="10"/>
  <c r="E21" i="10"/>
  <c r="D21" i="10"/>
  <c r="C21" i="10"/>
  <c r="F20" i="10"/>
  <c r="E20" i="10"/>
  <c r="D20" i="10"/>
  <c r="C20" i="10"/>
  <c r="F19" i="10"/>
  <c r="E19" i="10"/>
  <c r="D19" i="10"/>
  <c r="C19" i="10"/>
  <c r="F18" i="10"/>
  <c r="F23" i="10" s="1"/>
  <c r="E18" i="10"/>
  <c r="D18" i="10"/>
  <c r="C18" i="10"/>
  <c r="F22" i="14" l="1"/>
  <c r="E22" i="14"/>
  <c r="D22" i="14"/>
  <c r="C22" i="14"/>
  <c r="C23" i="10"/>
  <c r="C22" i="10"/>
  <c r="D23" i="10"/>
  <c r="D22" i="10"/>
  <c r="E23" i="10"/>
  <c r="E22" i="10"/>
  <c r="F22" i="10"/>
  <c r="D12" i="10"/>
  <c r="E12" i="10"/>
  <c r="F12" i="10"/>
  <c r="C12" i="10"/>
  <c r="F13" i="10" l="1"/>
  <c r="E13" i="10"/>
  <c r="D13" i="10"/>
  <c r="C13" i="10"/>
</calcChain>
</file>

<file path=xl/sharedStrings.xml><?xml version="1.0" encoding="utf-8"?>
<sst xmlns="http://schemas.openxmlformats.org/spreadsheetml/2006/main" count="175" uniqueCount="72">
  <si>
    <t>Ampulla</t>
  </si>
  <si>
    <t>PNA+</t>
  </si>
  <si>
    <t>Average</t>
  </si>
  <si>
    <t>CatSper1</t>
  </si>
  <si>
    <t>PNA</t>
  </si>
  <si>
    <t>Number of families</t>
  </si>
  <si>
    <t>Number of comparisons per family</t>
  </si>
  <si>
    <t>Alpha</t>
  </si>
  <si>
    <t>Mean Diff.</t>
  </si>
  <si>
    <t>95.00% CI of diff.</t>
  </si>
  <si>
    <t>Significant?</t>
  </si>
  <si>
    <t>Summary</t>
  </si>
  <si>
    <t>Adjusted P Value</t>
  </si>
  <si>
    <t>Yes</t>
  </si>
  <si>
    <t>*</t>
  </si>
  <si>
    <t>A-B</t>
  </si>
  <si>
    <t>A-C</t>
  </si>
  <si>
    <t>****</t>
  </si>
  <si>
    <t>&lt;0.0001</t>
  </si>
  <si>
    <t>A-D</t>
  </si>
  <si>
    <t>No</t>
  </si>
  <si>
    <t>ns</t>
  </si>
  <si>
    <t>B-C</t>
  </si>
  <si>
    <t>B-D</t>
  </si>
  <si>
    <t>***</t>
  </si>
  <si>
    <t>C-D</t>
  </si>
  <si>
    <t>Test details</t>
  </si>
  <si>
    <t>Mean 1</t>
  </si>
  <si>
    <t>Mean 2</t>
  </si>
  <si>
    <t>SE of diff.</t>
  </si>
  <si>
    <t>n1</t>
  </si>
  <si>
    <t>n2</t>
  </si>
  <si>
    <t>DF</t>
  </si>
  <si>
    <t>Tukey's multiple comparisons test</t>
  </si>
  <si>
    <t>**</t>
  </si>
  <si>
    <t>q</t>
  </si>
  <si>
    <t>Distal</t>
  </si>
  <si>
    <t>Middle</t>
  </si>
  <si>
    <t>Close to UTJ</t>
  </si>
  <si>
    <t>Isthmus</t>
  </si>
  <si>
    <t>#1</t>
  </si>
  <si>
    <t>#2</t>
  </si>
  <si>
    <t>#3</t>
  </si>
  <si>
    <t>#4</t>
  </si>
  <si>
    <t>PNA +</t>
  </si>
  <si>
    <t>Intact</t>
  </si>
  <si>
    <t>None</t>
  </si>
  <si>
    <t>Positive</t>
  </si>
  <si>
    <t>Negative</t>
  </si>
  <si>
    <t>CatSper1 Intact</t>
  </si>
  <si>
    <t>Total</t>
  </si>
  <si>
    <t>Animal</t>
  </si>
  <si>
    <t>S.E.M</t>
  </si>
  <si>
    <t>CatSper1
Intact</t>
  </si>
  <si>
    <t>Ampulla vs. Distal</t>
  </si>
  <si>
    <t>-6.678 to 11.54</t>
  </si>
  <si>
    <t>Ampulla vs. Middle</t>
  </si>
  <si>
    <t>-6.018 to 26.65</t>
  </si>
  <si>
    <t>Ampulla vs. Close to UTJ</t>
  </si>
  <si>
    <t>64.78 to 90.20</t>
  </si>
  <si>
    <t>Distal vs. Middle</t>
  </si>
  <si>
    <t>-5.130 to 20.90</t>
  </si>
  <si>
    <t>Distal vs. Close to UTJ</t>
  </si>
  <si>
    <t>70.77 to 79.35</t>
  </si>
  <si>
    <t>Middle vs. Close to UTJ</t>
  </si>
  <si>
    <t>56.54 to 77.81</t>
  </si>
  <si>
    <t>-75.45 to -12.48</t>
  </si>
  <si>
    <t>-77.23 to -16.95</t>
  </si>
  <si>
    <t>-87.92 to -26.35</t>
  </si>
  <si>
    <t>-22.87 to 16.62</t>
  </si>
  <si>
    <t>-15.99 to -10.35</t>
  </si>
  <si>
    <t>-31.17 to 11.08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</si>
</sst>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0" fillId="0" borderId="0" xfId="0" applyNumberFormat="1"/>
    <xf numFmtId="0" fontId="0" fillId="0" borderId="1" xfId="0" applyBorder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5" xfId="0" applyBorder="1"/>
    <xf numFmtId="0" fontId="0" fillId="2" borderId="1" xfId="0" applyFill="1" applyBorder="1"/>
    <xf numFmtId="10" fontId="0" fillId="0" borderId="1" xfId="0" applyNumberFormat="1" applyBorder="1"/>
    <xf numFmtId="10" fontId="0" fillId="0" borderId="1" xfId="0" applyNumberFormat="1" applyFill="1" applyBorder="1"/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zoomScale="231" zoomScaleNormal="231" workbookViewId="0">
      <selection activeCell="N12" sqref="N12"/>
    </sheetView>
  </sheetViews>
  <sheetFormatPr baseColWidth="10" defaultColWidth="8.83203125" defaultRowHeight="15" x14ac:dyDescent="0.2"/>
  <cols>
    <col min="1" max="6" width="11.6640625" customWidth="1"/>
    <col min="7" max="9" width="12.6640625" customWidth="1"/>
    <col min="10" max="10" width="29.83203125" bestFit="1" customWidth="1"/>
    <col min="11" max="11" width="13.1640625" customWidth="1"/>
    <col min="12" max="12" width="15.5" bestFit="1" customWidth="1"/>
    <col min="13" max="13" width="10.5" bestFit="1" customWidth="1"/>
    <col min="14" max="14" width="9" bestFit="1" customWidth="1"/>
    <col min="15" max="15" width="15.5" bestFit="1" customWidth="1"/>
    <col min="16" max="16" width="4.1640625" bestFit="1" customWidth="1"/>
  </cols>
  <sheetData>
    <row r="1" spans="1:18" x14ac:dyDescent="0.2">
      <c r="A1" s="13" t="s">
        <v>51</v>
      </c>
      <c r="B1" s="13" t="s">
        <v>3</v>
      </c>
      <c r="C1" s="13" t="s">
        <v>0</v>
      </c>
      <c r="D1" s="14" t="s">
        <v>39</v>
      </c>
      <c r="E1" s="14"/>
      <c r="F1" s="14"/>
      <c r="G1" s="6"/>
    </row>
    <row r="2" spans="1:18" x14ac:dyDescent="0.2">
      <c r="A2" s="13"/>
      <c r="B2" s="13"/>
      <c r="C2" s="13"/>
      <c r="D2" s="2" t="s">
        <v>36</v>
      </c>
      <c r="E2" s="2" t="s">
        <v>37</v>
      </c>
      <c r="F2" s="2" t="s">
        <v>38</v>
      </c>
      <c r="G2" s="7"/>
    </row>
    <row r="3" spans="1:18" x14ac:dyDescent="0.2">
      <c r="A3" s="13" t="s">
        <v>40</v>
      </c>
      <c r="B3" s="9" t="s">
        <v>45</v>
      </c>
      <c r="C3" s="9">
        <v>22</v>
      </c>
      <c r="D3" s="9">
        <v>40</v>
      </c>
      <c r="E3" s="9">
        <v>23</v>
      </c>
      <c r="F3" s="9">
        <v>6</v>
      </c>
      <c r="G3" s="7"/>
      <c r="J3" s="5" t="s">
        <v>5</v>
      </c>
      <c r="K3" s="3">
        <v>1</v>
      </c>
      <c r="L3" s="3"/>
      <c r="M3" s="3"/>
      <c r="N3" s="3"/>
      <c r="O3" s="3"/>
      <c r="P3" s="3"/>
      <c r="Q3" s="3"/>
      <c r="R3" s="3"/>
    </row>
    <row r="4" spans="1:18" x14ac:dyDescent="0.2">
      <c r="A4" s="13"/>
      <c r="B4" s="2" t="s">
        <v>46</v>
      </c>
      <c r="C4" s="2">
        <v>3</v>
      </c>
      <c r="D4" s="2">
        <v>6</v>
      </c>
      <c r="E4" s="2">
        <v>7</v>
      </c>
      <c r="F4" s="2">
        <v>46</v>
      </c>
      <c r="G4" s="7"/>
      <c r="J4" s="5" t="s">
        <v>6</v>
      </c>
      <c r="K4" s="3">
        <v>6</v>
      </c>
      <c r="L4" s="3"/>
      <c r="M4" s="3"/>
      <c r="N4" s="3"/>
      <c r="O4" s="3"/>
      <c r="P4" s="3"/>
      <c r="Q4" s="3"/>
      <c r="R4" s="3"/>
    </row>
    <row r="5" spans="1:18" x14ac:dyDescent="0.2">
      <c r="A5" s="13" t="s">
        <v>41</v>
      </c>
      <c r="B5" s="9" t="s">
        <v>45</v>
      </c>
      <c r="C5" s="9">
        <v>20</v>
      </c>
      <c r="D5" s="9">
        <v>21</v>
      </c>
      <c r="E5" s="9">
        <v>44</v>
      </c>
      <c r="F5" s="9">
        <v>3</v>
      </c>
      <c r="J5" s="5" t="s">
        <v>7</v>
      </c>
      <c r="K5" s="3">
        <v>0.05</v>
      </c>
      <c r="L5" s="3"/>
      <c r="M5" s="3"/>
      <c r="N5" s="3"/>
      <c r="O5" s="3"/>
      <c r="P5" s="3"/>
      <c r="Q5" s="3"/>
      <c r="R5" s="3"/>
    </row>
    <row r="6" spans="1:18" x14ac:dyDescent="0.2">
      <c r="A6" s="13"/>
      <c r="B6" s="2" t="s">
        <v>46</v>
      </c>
      <c r="C6" s="2">
        <v>3</v>
      </c>
      <c r="D6" s="2">
        <v>5</v>
      </c>
      <c r="E6" s="2">
        <v>12</v>
      </c>
      <c r="F6" s="2">
        <v>51</v>
      </c>
      <c r="J6" s="5"/>
      <c r="K6" s="3"/>
      <c r="L6" s="3"/>
      <c r="M6" s="3"/>
      <c r="N6" s="3"/>
      <c r="O6" s="3"/>
      <c r="P6" s="3"/>
      <c r="Q6" s="3"/>
      <c r="R6" s="3"/>
    </row>
    <row r="7" spans="1:18" x14ac:dyDescent="0.2">
      <c r="A7" s="13" t="s">
        <v>42</v>
      </c>
      <c r="B7" s="9" t="s">
        <v>45</v>
      </c>
      <c r="C7" s="9">
        <v>19</v>
      </c>
      <c r="D7" s="9">
        <v>31</v>
      </c>
      <c r="E7" s="9">
        <v>36</v>
      </c>
      <c r="F7" s="9">
        <v>7</v>
      </c>
      <c r="J7" s="12" t="s">
        <v>33</v>
      </c>
      <c r="K7" s="3" t="s">
        <v>8</v>
      </c>
      <c r="L7" s="3" t="s">
        <v>9</v>
      </c>
      <c r="M7" s="3" t="s">
        <v>10</v>
      </c>
      <c r="N7" s="3" t="s">
        <v>11</v>
      </c>
      <c r="O7" s="3" t="s">
        <v>12</v>
      </c>
      <c r="P7" s="3"/>
      <c r="Q7" s="3"/>
      <c r="R7" s="3"/>
    </row>
    <row r="8" spans="1:18" x14ac:dyDescent="0.2">
      <c r="A8" s="13"/>
      <c r="B8" s="2" t="s">
        <v>46</v>
      </c>
      <c r="C8" s="2">
        <v>3</v>
      </c>
      <c r="D8" s="2">
        <v>4</v>
      </c>
      <c r="E8" s="2">
        <v>7</v>
      </c>
      <c r="F8" s="2">
        <v>37</v>
      </c>
      <c r="J8" s="5" t="s">
        <v>54</v>
      </c>
      <c r="K8" s="3">
        <v>2.4300000000000002</v>
      </c>
      <c r="L8" s="3" t="s">
        <v>55</v>
      </c>
      <c r="M8" s="3" t="s">
        <v>20</v>
      </c>
      <c r="N8" s="3" t="s">
        <v>21</v>
      </c>
      <c r="O8" s="3">
        <v>0.62590000000000001</v>
      </c>
      <c r="P8" s="3" t="s">
        <v>15</v>
      </c>
      <c r="Q8" s="3"/>
      <c r="R8" s="3"/>
    </row>
    <row r="9" spans="1:18" x14ac:dyDescent="0.2">
      <c r="A9" s="13" t="s">
        <v>43</v>
      </c>
      <c r="B9" s="9" t="s">
        <v>45</v>
      </c>
      <c r="C9" s="9">
        <v>10</v>
      </c>
      <c r="D9" s="9">
        <v>25</v>
      </c>
      <c r="E9" s="9">
        <v>36</v>
      </c>
      <c r="F9" s="9">
        <v>5</v>
      </c>
      <c r="J9" s="5" t="s">
        <v>56</v>
      </c>
      <c r="K9" s="3">
        <v>10.32</v>
      </c>
      <c r="L9" s="3" t="s">
        <v>57</v>
      </c>
      <c r="M9" s="3" t="s">
        <v>20</v>
      </c>
      <c r="N9" s="3" t="s">
        <v>21</v>
      </c>
      <c r="O9" s="3">
        <v>0.15509999999999999</v>
      </c>
      <c r="P9" s="3" t="s">
        <v>16</v>
      </c>
      <c r="Q9" s="3"/>
      <c r="R9" s="3"/>
    </row>
    <row r="10" spans="1:18" x14ac:dyDescent="0.2">
      <c r="A10" s="13"/>
      <c r="B10" s="2" t="s">
        <v>46</v>
      </c>
      <c r="C10" s="2">
        <v>1</v>
      </c>
      <c r="D10" s="2">
        <v>4</v>
      </c>
      <c r="E10" s="2">
        <v>14</v>
      </c>
      <c r="F10" s="2">
        <v>49</v>
      </c>
      <c r="J10" s="5" t="s">
        <v>58</v>
      </c>
      <c r="K10" s="3">
        <v>77.489999999999995</v>
      </c>
      <c r="L10" s="3" t="s">
        <v>59</v>
      </c>
      <c r="M10" s="3" t="s">
        <v>13</v>
      </c>
      <c r="N10" s="3" t="s">
        <v>24</v>
      </c>
      <c r="O10" s="3">
        <v>2.0000000000000001E-4</v>
      </c>
      <c r="P10" s="3" t="s">
        <v>19</v>
      </c>
      <c r="Q10" s="3"/>
      <c r="R10" s="3"/>
    </row>
    <row r="11" spans="1:18" x14ac:dyDescent="0.2">
      <c r="J11" s="5" t="s">
        <v>60</v>
      </c>
      <c r="K11" s="3">
        <v>7.8879999999999999</v>
      </c>
      <c r="L11" s="3" t="s">
        <v>61</v>
      </c>
      <c r="M11" s="3" t="s">
        <v>20</v>
      </c>
      <c r="N11" s="3" t="s">
        <v>21</v>
      </c>
      <c r="O11" s="3">
        <v>0.17</v>
      </c>
      <c r="P11" s="3" t="s">
        <v>22</v>
      </c>
      <c r="Q11" s="3"/>
      <c r="R11" s="3"/>
    </row>
    <row r="12" spans="1:18" x14ac:dyDescent="0.2">
      <c r="B12" s="9" t="s">
        <v>49</v>
      </c>
      <c r="C12" s="9">
        <f>SUM(C3,C5,C7,C9)</f>
        <v>71</v>
      </c>
      <c r="D12" s="9">
        <f>SUM(D3,D5,D7,D9)</f>
        <v>117</v>
      </c>
      <c r="E12" s="9">
        <f>SUM(E3,E5,E7,E9)</f>
        <v>139</v>
      </c>
      <c r="F12" s="9">
        <f>SUM(F3,F5,F7,F9)</f>
        <v>21</v>
      </c>
      <c r="J12" s="5" t="s">
        <v>62</v>
      </c>
      <c r="K12" s="3">
        <v>75.06</v>
      </c>
      <c r="L12" s="3" t="s">
        <v>63</v>
      </c>
      <c r="M12" s="3" t="s">
        <v>13</v>
      </c>
      <c r="N12" s="3" t="s">
        <v>17</v>
      </c>
      <c r="O12" s="3" t="s">
        <v>18</v>
      </c>
      <c r="P12" s="3" t="s">
        <v>23</v>
      </c>
      <c r="Q12" s="3"/>
      <c r="R12" s="3"/>
    </row>
    <row r="13" spans="1:18" x14ac:dyDescent="0.2">
      <c r="B13" s="2" t="s">
        <v>50</v>
      </c>
      <c r="C13" s="2">
        <f>SUM(C3:C4,C5:C6,C7:C8,C9:C10)</f>
        <v>81</v>
      </c>
      <c r="D13" s="2">
        <f>SUM(D3:D4,D5:D6,D7:D8,D9:D10)</f>
        <v>136</v>
      </c>
      <c r="E13" s="2">
        <f>SUM(E3:E4,E5:E6,E7:E8,E9:E10)</f>
        <v>179</v>
      </c>
      <c r="F13" s="2">
        <f>SUM(F3:F4,F5:F6,F7:F8,F9:F10)</f>
        <v>204</v>
      </c>
      <c r="J13" s="5" t="s">
        <v>64</v>
      </c>
      <c r="K13" s="3">
        <v>67.17</v>
      </c>
      <c r="L13" s="3" t="s">
        <v>65</v>
      </c>
      <c r="M13" s="3" t="s">
        <v>13</v>
      </c>
      <c r="N13" s="3" t="s">
        <v>24</v>
      </c>
      <c r="O13" s="3">
        <v>2.0000000000000001E-4</v>
      </c>
      <c r="P13" s="3" t="s">
        <v>25</v>
      </c>
      <c r="Q13" s="3"/>
      <c r="R13" s="3"/>
    </row>
    <row r="14" spans="1:18" x14ac:dyDescent="0.2">
      <c r="J14" s="5"/>
      <c r="K14" s="3"/>
      <c r="L14" s="3"/>
      <c r="M14" s="3"/>
      <c r="N14" s="3"/>
      <c r="O14" s="3"/>
      <c r="P14" s="3"/>
      <c r="Q14" s="3"/>
      <c r="R14" s="3"/>
    </row>
    <row r="15" spans="1:18" x14ac:dyDescent="0.2">
      <c r="J15" s="5" t="s">
        <v>26</v>
      </c>
      <c r="K15" s="3" t="s">
        <v>27</v>
      </c>
      <c r="L15" s="3" t="s">
        <v>28</v>
      </c>
      <c r="M15" s="3" t="s">
        <v>8</v>
      </c>
      <c r="N15" s="3" t="s">
        <v>29</v>
      </c>
      <c r="O15" s="3" t="s">
        <v>30</v>
      </c>
      <c r="P15" s="3" t="s">
        <v>31</v>
      </c>
      <c r="Q15" s="3" t="s">
        <v>35</v>
      </c>
      <c r="R15" s="3" t="s">
        <v>32</v>
      </c>
    </row>
    <row r="16" spans="1:18" x14ac:dyDescent="0.2">
      <c r="B16" s="15" t="s">
        <v>53</v>
      </c>
      <c r="C16" s="13" t="s">
        <v>0</v>
      </c>
      <c r="D16" s="14" t="s">
        <v>39</v>
      </c>
      <c r="E16" s="14"/>
      <c r="F16" s="14"/>
      <c r="J16" s="5" t="s">
        <v>54</v>
      </c>
      <c r="K16" s="3">
        <v>88.06</v>
      </c>
      <c r="L16" s="3">
        <v>85.63</v>
      </c>
      <c r="M16" s="3">
        <v>2.4300000000000002</v>
      </c>
      <c r="N16" s="3">
        <v>1.8879999999999999</v>
      </c>
      <c r="O16" s="3">
        <v>4</v>
      </c>
      <c r="P16" s="3">
        <v>4</v>
      </c>
      <c r="Q16" s="3">
        <v>1.821</v>
      </c>
      <c r="R16" s="3">
        <v>3</v>
      </c>
    </row>
    <row r="17" spans="2:18" x14ac:dyDescent="0.2">
      <c r="B17" s="16"/>
      <c r="C17" s="13"/>
      <c r="D17" s="2" t="s">
        <v>36</v>
      </c>
      <c r="E17" s="2" t="s">
        <v>37</v>
      </c>
      <c r="F17" s="2" t="s">
        <v>38</v>
      </c>
      <c r="J17" s="5" t="s">
        <v>56</v>
      </c>
      <c r="K17" s="3">
        <v>88.06</v>
      </c>
      <c r="L17" s="3">
        <v>77.739999999999995</v>
      </c>
      <c r="M17" s="3">
        <v>10.32</v>
      </c>
      <c r="N17" s="3">
        <v>3.3849999999999998</v>
      </c>
      <c r="O17" s="3">
        <v>4</v>
      </c>
      <c r="P17" s="3">
        <v>4</v>
      </c>
      <c r="Q17" s="3">
        <v>4.3099999999999996</v>
      </c>
      <c r="R17" s="3">
        <v>3</v>
      </c>
    </row>
    <row r="18" spans="2:18" x14ac:dyDescent="0.2">
      <c r="B18" s="2" t="s">
        <v>40</v>
      </c>
      <c r="C18" s="10">
        <f>C3/(C3+C4)</f>
        <v>0.88</v>
      </c>
      <c r="D18" s="10">
        <f>D3/(D3+D4)</f>
        <v>0.86956521739130432</v>
      </c>
      <c r="E18" s="10">
        <f>E3/(E3+E4)</f>
        <v>0.76666666666666672</v>
      </c>
      <c r="F18" s="10">
        <f>F3/(F3+F4)</f>
        <v>0.11538461538461539</v>
      </c>
      <c r="J18" s="5" t="s">
        <v>58</v>
      </c>
      <c r="K18" s="3">
        <v>88.06</v>
      </c>
      <c r="L18" s="3">
        <v>10.57</v>
      </c>
      <c r="M18" s="3">
        <v>77.489999999999995</v>
      </c>
      <c r="N18" s="3">
        <v>2.633</v>
      </c>
      <c r="O18" s="3">
        <v>4</v>
      </c>
      <c r="P18" s="3">
        <v>4</v>
      </c>
      <c r="Q18" s="3">
        <v>41.61</v>
      </c>
      <c r="R18" s="3">
        <v>3</v>
      </c>
    </row>
    <row r="19" spans="2:18" x14ac:dyDescent="0.2">
      <c r="B19" s="2" t="s">
        <v>41</v>
      </c>
      <c r="C19" s="10">
        <f>C5/(C5+C6)</f>
        <v>0.86956521739130432</v>
      </c>
      <c r="D19" s="10">
        <f>D5/(D5+D6)</f>
        <v>0.80769230769230771</v>
      </c>
      <c r="E19" s="10">
        <f>E5/(E5+E6)</f>
        <v>0.7857142857142857</v>
      </c>
      <c r="F19" s="10">
        <f>F5/(F5+F6)</f>
        <v>5.5555555555555552E-2</v>
      </c>
      <c r="J19" s="5" t="s">
        <v>60</v>
      </c>
      <c r="K19" s="3">
        <v>85.63</v>
      </c>
      <c r="L19" s="3">
        <v>77.739999999999995</v>
      </c>
      <c r="M19" s="3">
        <v>7.8879999999999999</v>
      </c>
      <c r="N19" s="3">
        <v>2.698</v>
      </c>
      <c r="O19" s="3">
        <v>4</v>
      </c>
      <c r="P19" s="3">
        <v>4</v>
      </c>
      <c r="Q19" s="3">
        <v>4.1349999999999998</v>
      </c>
      <c r="R19" s="3">
        <v>3</v>
      </c>
    </row>
    <row r="20" spans="2:18" x14ac:dyDescent="0.2">
      <c r="B20" s="2" t="s">
        <v>42</v>
      </c>
      <c r="C20" s="10">
        <f>C7/(C7+C8)</f>
        <v>0.86363636363636365</v>
      </c>
      <c r="D20" s="10">
        <f>D7/(D7+D8)</f>
        <v>0.88571428571428568</v>
      </c>
      <c r="E20" s="10">
        <f>E7/(E7+E8)</f>
        <v>0.83720930232558144</v>
      </c>
      <c r="F20" s="10">
        <f>F7/(F7+F8)</f>
        <v>0.15909090909090909</v>
      </c>
      <c r="J20" s="5" t="s">
        <v>62</v>
      </c>
      <c r="K20" s="3">
        <v>85.63</v>
      </c>
      <c r="L20" s="3">
        <v>10.57</v>
      </c>
      <c r="M20" s="3">
        <v>75.06</v>
      </c>
      <c r="N20" s="3">
        <v>0.88900000000000001</v>
      </c>
      <c r="O20" s="3">
        <v>4</v>
      </c>
      <c r="P20" s="3">
        <v>4</v>
      </c>
      <c r="Q20" s="3">
        <v>119.4</v>
      </c>
      <c r="R20" s="3">
        <v>3</v>
      </c>
    </row>
    <row r="21" spans="2:18" x14ac:dyDescent="0.2">
      <c r="B21" s="2" t="s">
        <v>43</v>
      </c>
      <c r="C21" s="10">
        <f>C9/(C9+C10)</f>
        <v>0.90909090909090906</v>
      </c>
      <c r="D21" s="10">
        <f>D9/(D9+D10)</f>
        <v>0.86206896551724133</v>
      </c>
      <c r="E21" s="10">
        <f>E9/(E9+E10)</f>
        <v>0.72</v>
      </c>
      <c r="F21" s="10">
        <f>F9/(F9+F10)</f>
        <v>9.2592592592592587E-2</v>
      </c>
      <c r="J21" s="5" t="s">
        <v>64</v>
      </c>
      <c r="K21" s="3">
        <v>77.739999999999995</v>
      </c>
      <c r="L21" s="3">
        <v>10.57</v>
      </c>
      <c r="M21" s="3">
        <v>67.17</v>
      </c>
      <c r="N21" s="3">
        <v>2.2040000000000002</v>
      </c>
      <c r="O21" s="3">
        <v>4</v>
      </c>
      <c r="P21" s="3">
        <v>4</v>
      </c>
      <c r="Q21" s="3">
        <v>43.1</v>
      </c>
      <c r="R21" s="3">
        <v>3</v>
      </c>
    </row>
    <row r="22" spans="2:18" x14ac:dyDescent="0.2">
      <c r="B22" s="11" t="s">
        <v>2</v>
      </c>
      <c r="C22" s="10">
        <f>AVERAGE(C18:C21)</f>
        <v>0.88057312252964426</v>
      </c>
      <c r="D22" s="10">
        <f>AVERAGE(D18:D21)</f>
        <v>0.85626019407878484</v>
      </c>
      <c r="E22" s="10">
        <f>AVERAGE(E18:E21)</f>
        <v>0.77739756367663349</v>
      </c>
      <c r="F22" s="10">
        <f>AVERAGE(F18:F21)</f>
        <v>0.10565591815591815</v>
      </c>
    </row>
    <row r="23" spans="2:18" x14ac:dyDescent="0.2">
      <c r="B23" s="11" t="s">
        <v>52</v>
      </c>
      <c r="C23" s="10">
        <f>STDEV(C18:C21)/SQRT(3)</f>
        <v>1.1650562204515913E-2</v>
      </c>
      <c r="D23" s="10">
        <f>STDEV(D18:D21)/SQRT(3)</f>
        <v>1.9542399980819899E-2</v>
      </c>
      <c r="E23" s="10">
        <f>STDEV(E18:E21)/SQRT(3)</f>
        <v>2.8000484940866724E-2</v>
      </c>
      <c r="F23" s="10">
        <f>STDEV(F18:F21)/SQRT(3)</f>
        <v>2.5012535997978355E-2</v>
      </c>
    </row>
    <row r="28" spans="2:18" x14ac:dyDescent="0.2">
      <c r="D28" s="1"/>
      <c r="E28" s="1"/>
      <c r="F28" s="1"/>
      <c r="G28" s="1"/>
    </row>
    <row r="29" spans="2:18" x14ac:dyDescent="0.2">
      <c r="D29" s="1"/>
      <c r="E29" s="1"/>
      <c r="F29" s="1"/>
      <c r="G29" s="1"/>
    </row>
  </sheetData>
  <mergeCells count="11">
    <mergeCell ref="C1:C2"/>
    <mergeCell ref="D1:F1"/>
    <mergeCell ref="B1:B2"/>
    <mergeCell ref="A1:A2"/>
    <mergeCell ref="B16:B17"/>
    <mergeCell ref="C16:C17"/>
    <mergeCell ref="D16:F16"/>
    <mergeCell ref="A3:A4"/>
    <mergeCell ref="A5:A6"/>
    <mergeCell ref="A7:A8"/>
    <mergeCell ref="A9:A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3"/>
  <sheetViews>
    <sheetView topLeftCell="D1" zoomScale="185" zoomScaleNormal="185" workbookViewId="0">
      <selection activeCell="N8" sqref="N8"/>
    </sheetView>
  </sheetViews>
  <sheetFormatPr baseColWidth="10" defaultColWidth="8.83203125" defaultRowHeight="15" x14ac:dyDescent="0.2"/>
  <cols>
    <col min="1" max="6" width="11.6640625" customWidth="1"/>
    <col min="7" max="9" width="12.6640625" customWidth="1"/>
    <col min="10" max="10" width="29.83203125" bestFit="1" customWidth="1"/>
    <col min="11" max="11" width="9.33203125" bestFit="1" customWidth="1"/>
    <col min="12" max="12" width="15.1640625" bestFit="1" customWidth="1"/>
    <col min="13" max="13" width="10.5" bestFit="1" customWidth="1"/>
    <col min="14" max="14" width="9" bestFit="1" customWidth="1"/>
    <col min="15" max="15" width="15.5" bestFit="1" customWidth="1"/>
    <col min="16" max="16" width="4.1640625" bestFit="1" customWidth="1"/>
  </cols>
  <sheetData>
    <row r="1" spans="1:18" x14ac:dyDescent="0.2">
      <c r="A1" s="13" t="s">
        <v>51</v>
      </c>
      <c r="B1" s="13" t="s">
        <v>4</v>
      </c>
      <c r="C1" s="13" t="s">
        <v>0</v>
      </c>
      <c r="D1" s="14" t="s">
        <v>39</v>
      </c>
      <c r="E1" s="14"/>
      <c r="F1" s="14"/>
    </row>
    <row r="2" spans="1:18" x14ac:dyDescent="0.2">
      <c r="A2" s="13"/>
      <c r="B2" s="13"/>
      <c r="C2" s="13"/>
      <c r="D2" s="2" t="s">
        <v>36</v>
      </c>
      <c r="E2" s="2" t="s">
        <v>37</v>
      </c>
      <c r="F2" s="2" t="s">
        <v>38</v>
      </c>
      <c r="J2" s="4"/>
      <c r="K2" s="4"/>
      <c r="L2" s="4"/>
      <c r="M2" s="4"/>
      <c r="N2" s="4"/>
      <c r="O2" s="4"/>
      <c r="P2" s="4"/>
      <c r="Q2" s="4"/>
      <c r="R2" s="4"/>
    </row>
    <row r="3" spans="1:18" x14ac:dyDescent="0.2">
      <c r="A3" s="13" t="s">
        <v>40</v>
      </c>
      <c r="B3" s="9" t="s">
        <v>47</v>
      </c>
      <c r="C3" s="9">
        <v>9</v>
      </c>
      <c r="D3" s="9">
        <v>29</v>
      </c>
      <c r="E3" s="9">
        <v>22</v>
      </c>
      <c r="F3" s="9">
        <v>40</v>
      </c>
      <c r="J3" s="5" t="s">
        <v>5</v>
      </c>
      <c r="K3" s="3">
        <v>1</v>
      </c>
      <c r="L3" s="3"/>
      <c r="M3" s="3"/>
      <c r="N3" s="3"/>
      <c r="O3" s="3"/>
      <c r="P3" s="3"/>
      <c r="Q3" s="3"/>
      <c r="R3" s="3"/>
    </row>
    <row r="4" spans="1:18" x14ac:dyDescent="0.2">
      <c r="A4" s="13"/>
      <c r="B4" s="2" t="s">
        <v>48</v>
      </c>
      <c r="C4" s="2">
        <v>16</v>
      </c>
      <c r="D4" s="2">
        <v>17</v>
      </c>
      <c r="E4" s="2">
        <v>8</v>
      </c>
      <c r="F4" s="2">
        <v>12</v>
      </c>
      <c r="J4" s="5" t="s">
        <v>6</v>
      </c>
      <c r="K4" s="3">
        <v>6</v>
      </c>
      <c r="L4" s="3"/>
      <c r="M4" s="3"/>
      <c r="N4" s="3"/>
      <c r="O4" s="3"/>
      <c r="P4" s="3"/>
      <c r="Q4" s="3"/>
      <c r="R4" s="3"/>
    </row>
    <row r="5" spans="1:18" x14ac:dyDescent="0.2">
      <c r="A5" s="13" t="s">
        <v>41</v>
      </c>
      <c r="B5" s="9" t="s">
        <v>47</v>
      </c>
      <c r="C5" s="9">
        <v>6</v>
      </c>
      <c r="D5" s="9">
        <v>22</v>
      </c>
      <c r="E5" s="9">
        <v>48</v>
      </c>
      <c r="F5" s="9">
        <v>53</v>
      </c>
      <c r="J5" s="5" t="s">
        <v>7</v>
      </c>
      <c r="K5" s="3">
        <v>0.05</v>
      </c>
      <c r="L5" s="3"/>
      <c r="M5" s="3"/>
      <c r="N5" s="3"/>
      <c r="O5" s="3"/>
      <c r="P5" s="3"/>
      <c r="Q5" s="3"/>
      <c r="R5" s="3"/>
    </row>
    <row r="6" spans="1:18" x14ac:dyDescent="0.2">
      <c r="A6" s="13"/>
      <c r="B6" s="2" t="s">
        <v>48</v>
      </c>
      <c r="C6" s="2">
        <v>17</v>
      </c>
      <c r="D6" s="2">
        <v>4</v>
      </c>
      <c r="E6" s="2">
        <v>8</v>
      </c>
      <c r="F6" s="2">
        <v>1</v>
      </c>
      <c r="J6" s="5"/>
      <c r="K6" s="3"/>
      <c r="L6" s="3"/>
      <c r="M6" s="3"/>
      <c r="N6" s="3"/>
      <c r="O6" s="3"/>
      <c r="P6" s="3"/>
      <c r="Q6" s="3"/>
      <c r="R6" s="3"/>
    </row>
    <row r="7" spans="1:18" x14ac:dyDescent="0.2">
      <c r="A7" s="13" t="s">
        <v>42</v>
      </c>
      <c r="B7" s="9" t="s">
        <v>47</v>
      </c>
      <c r="C7" s="9">
        <v>5</v>
      </c>
      <c r="D7" s="9">
        <v>23</v>
      </c>
      <c r="E7" s="9">
        <v>25</v>
      </c>
      <c r="F7" s="9">
        <v>35</v>
      </c>
      <c r="J7" s="12" t="s">
        <v>33</v>
      </c>
      <c r="K7" s="3" t="s">
        <v>8</v>
      </c>
      <c r="L7" s="3" t="s">
        <v>9</v>
      </c>
      <c r="M7" s="3" t="s">
        <v>10</v>
      </c>
      <c r="N7" s="3" t="s">
        <v>11</v>
      </c>
      <c r="O7" s="3" t="s">
        <v>12</v>
      </c>
      <c r="P7" s="3"/>
      <c r="Q7" s="3"/>
      <c r="R7" s="3"/>
    </row>
    <row r="8" spans="1:18" x14ac:dyDescent="0.2">
      <c r="A8" s="13"/>
      <c r="B8" s="2" t="s">
        <v>48</v>
      </c>
      <c r="C8" s="2">
        <v>17</v>
      </c>
      <c r="D8" s="2">
        <v>12</v>
      </c>
      <c r="E8" s="2">
        <v>18</v>
      </c>
      <c r="F8" s="2">
        <v>9</v>
      </c>
      <c r="J8" s="5" t="s">
        <v>54</v>
      </c>
      <c r="K8" s="3">
        <v>-43.97</v>
      </c>
      <c r="L8" s="3" t="s">
        <v>66</v>
      </c>
      <c r="M8" s="3" t="s">
        <v>13</v>
      </c>
      <c r="N8" s="3" t="s">
        <v>14</v>
      </c>
      <c r="O8" s="3">
        <v>2.01E-2</v>
      </c>
      <c r="P8" s="3" t="s">
        <v>15</v>
      </c>
      <c r="Q8" s="3"/>
      <c r="R8" s="3"/>
    </row>
    <row r="9" spans="1:18" x14ac:dyDescent="0.2">
      <c r="A9" s="13" t="s">
        <v>43</v>
      </c>
      <c r="B9" s="9" t="s">
        <v>47</v>
      </c>
      <c r="C9" s="9">
        <v>8</v>
      </c>
      <c r="D9" s="9">
        <v>23</v>
      </c>
      <c r="E9" s="9">
        <v>44</v>
      </c>
      <c r="F9" s="9">
        <v>49</v>
      </c>
      <c r="J9" s="5" t="s">
        <v>56</v>
      </c>
      <c r="K9" s="3">
        <v>-47.09</v>
      </c>
      <c r="L9" s="3" t="s">
        <v>67</v>
      </c>
      <c r="M9" s="3" t="s">
        <v>13</v>
      </c>
      <c r="N9" s="3" t="s">
        <v>14</v>
      </c>
      <c r="O9" s="3">
        <v>1.46E-2</v>
      </c>
      <c r="P9" s="3" t="s">
        <v>16</v>
      </c>
      <c r="Q9" s="3"/>
      <c r="R9" s="3"/>
    </row>
    <row r="10" spans="1:18" x14ac:dyDescent="0.2">
      <c r="A10" s="13"/>
      <c r="B10" s="2" t="s">
        <v>48</v>
      </c>
      <c r="C10" s="2">
        <v>17</v>
      </c>
      <c r="D10" s="2">
        <v>6</v>
      </c>
      <c r="E10" s="2">
        <v>6</v>
      </c>
      <c r="F10" s="2">
        <v>5</v>
      </c>
      <c r="J10" s="5" t="s">
        <v>58</v>
      </c>
      <c r="K10" s="3">
        <v>-57.14</v>
      </c>
      <c r="L10" s="3" t="s">
        <v>68</v>
      </c>
      <c r="M10" s="3" t="s">
        <v>13</v>
      </c>
      <c r="N10" s="3" t="s">
        <v>34</v>
      </c>
      <c r="O10" s="3">
        <v>8.8999999999999999E-3</v>
      </c>
      <c r="P10" s="3" t="s">
        <v>19</v>
      </c>
      <c r="Q10" s="3"/>
      <c r="R10" s="3"/>
    </row>
    <row r="11" spans="1:18" x14ac:dyDescent="0.2">
      <c r="J11" s="5" t="s">
        <v>60</v>
      </c>
      <c r="K11" s="3">
        <v>-3.125</v>
      </c>
      <c r="L11" s="3" t="s">
        <v>69</v>
      </c>
      <c r="M11" s="3" t="s">
        <v>20</v>
      </c>
      <c r="N11" s="3" t="s">
        <v>21</v>
      </c>
      <c r="O11" s="3">
        <v>0.86650000000000005</v>
      </c>
      <c r="P11" s="3" t="s">
        <v>22</v>
      </c>
      <c r="Q11" s="3"/>
      <c r="R11" s="3"/>
    </row>
    <row r="12" spans="1:18" x14ac:dyDescent="0.2">
      <c r="B12" s="9" t="s">
        <v>1</v>
      </c>
      <c r="C12" s="9">
        <f>SUM(C3,C5,C7,C9)</f>
        <v>28</v>
      </c>
      <c r="D12" s="9">
        <f>SUM(D3,D5,D7,D9)</f>
        <v>97</v>
      </c>
      <c r="E12" s="9">
        <f>SUM(E3,E5,E7,E9)</f>
        <v>139</v>
      </c>
      <c r="F12" s="9">
        <f>SUM(F3,F5,F7,F9)</f>
        <v>177</v>
      </c>
      <c r="J12" s="5" t="s">
        <v>62</v>
      </c>
      <c r="K12" s="3">
        <v>-13.17</v>
      </c>
      <c r="L12" s="3" t="s">
        <v>70</v>
      </c>
      <c r="M12" s="3" t="s">
        <v>13</v>
      </c>
      <c r="N12" s="3" t="s">
        <v>24</v>
      </c>
      <c r="O12" s="3">
        <v>6.9999999999999999E-4</v>
      </c>
      <c r="P12" s="3" t="s">
        <v>23</v>
      </c>
      <c r="Q12" s="3"/>
      <c r="R12" s="3"/>
    </row>
    <row r="13" spans="1:18" x14ac:dyDescent="0.2">
      <c r="B13" s="2" t="s">
        <v>50</v>
      </c>
      <c r="C13" s="2">
        <f>SUM(C3:C4,C5:C6,C7:C8,C9:C10)</f>
        <v>95</v>
      </c>
      <c r="D13" s="2">
        <f>SUM(D3:D4,D5:D6,D7:D8,D9:D10)</f>
        <v>136</v>
      </c>
      <c r="E13" s="2">
        <f>SUM(E3:E4,E5:E6,E7:E8,E9:E10)</f>
        <v>179</v>
      </c>
      <c r="F13" s="2">
        <f>SUM(F3:F4,F5:F6,F7:F8,F9:F10)</f>
        <v>204</v>
      </c>
      <c r="J13" s="5" t="s">
        <v>64</v>
      </c>
      <c r="K13" s="3">
        <v>-10.050000000000001</v>
      </c>
      <c r="L13" s="3" t="s">
        <v>71</v>
      </c>
      <c r="M13" s="3" t="s">
        <v>20</v>
      </c>
      <c r="N13" s="3" t="s">
        <v>21</v>
      </c>
      <c r="O13" s="3">
        <v>0.27789999999999998</v>
      </c>
      <c r="P13" s="3" t="s">
        <v>25</v>
      </c>
      <c r="Q13" s="3"/>
      <c r="R13" s="3"/>
    </row>
    <row r="14" spans="1:18" x14ac:dyDescent="0.2">
      <c r="J14" s="5"/>
      <c r="K14" s="3"/>
      <c r="L14" s="3"/>
      <c r="M14" s="3"/>
      <c r="N14" s="3"/>
      <c r="O14" s="3"/>
      <c r="P14" s="3"/>
      <c r="Q14" s="3"/>
      <c r="R14" s="3"/>
    </row>
    <row r="15" spans="1:18" x14ac:dyDescent="0.2">
      <c r="J15" s="5" t="s">
        <v>26</v>
      </c>
      <c r="K15" s="3" t="s">
        <v>27</v>
      </c>
      <c r="L15" s="3" t="s">
        <v>28</v>
      </c>
      <c r="M15" s="3" t="s">
        <v>8</v>
      </c>
      <c r="N15" s="3" t="s">
        <v>29</v>
      </c>
      <c r="O15" s="3" t="s">
        <v>30</v>
      </c>
      <c r="P15" s="3" t="s">
        <v>31</v>
      </c>
      <c r="Q15" s="3" t="s">
        <v>35</v>
      </c>
      <c r="R15" s="3" t="s">
        <v>32</v>
      </c>
    </row>
    <row r="16" spans="1:18" x14ac:dyDescent="0.2">
      <c r="B16" s="17" t="s">
        <v>44</v>
      </c>
      <c r="C16" s="13" t="s">
        <v>0</v>
      </c>
      <c r="D16" s="18" t="s">
        <v>39</v>
      </c>
      <c r="E16" s="19"/>
      <c r="F16" s="20"/>
      <c r="J16" s="5" t="s">
        <v>54</v>
      </c>
      <c r="K16" s="3">
        <v>29.21</v>
      </c>
      <c r="L16" s="3">
        <v>73.17</v>
      </c>
      <c r="M16" s="3">
        <v>-43.97</v>
      </c>
      <c r="N16" s="3">
        <v>6.524</v>
      </c>
      <c r="O16" s="3">
        <v>4</v>
      </c>
      <c r="P16" s="3">
        <v>4</v>
      </c>
      <c r="Q16" s="3">
        <v>9.5299999999999994</v>
      </c>
      <c r="R16" s="3">
        <v>3</v>
      </c>
    </row>
    <row r="17" spans="2:18" x14ac:dyDescent="0.2">
      <c r="B17" s="16"/>
      <c r="C17" s="17"/>
      <c r="D17" s="8" t="s">
        <v>36</v>
      </c>
      <c r="E17" s="8" t="s">
        <v>37</v>
      </c>
      <c r="F17" s="8" t="s">
        <v>38</v>
      </c>
      <c r="J17" s="5" t="s">
        <v>56</v>
      </c>
      <c r="K17" s="3">
        <v>29.21</v>
      </c>
      <c r="L17" s="3">
        <v>76.3</v>
      </c>
      <c r="M17" s="3">
        <v>-47.09</v>
      </c>
      <c r="N17" s="3">
        <v>6.2450000000000001</v>
      </c>
      <c r="O17" s="3">
        <v>4</v>
      </c>
      <c r="P17" s="3">
        <v>4</v>
      </c>
      <c r="Q17" s="3">
        <v>10.66</v>
      </c>
      <c r="R17" s="3">
        <v>3</v>
      </c>
    </row>
    <row r="18" spans="2:18" x14ac:dyDescent="0.2">
      <c r="B18" s="2" t="s">
        <v>40</v>
      </c>
      <c r="C18" s="10">
        <f>C3/(C3+C4)</f>
        <v>0.36</v>
      </c>
      <c r="D18" s="10">
        <f>D3/(D3+D4)</f>
        <v>0.63043478260869568</v>
      </c>
      <c r="E18" s="10">
        <f>E3/(E3+E4)</f>
        <v>0.73333333333333328</v>
      </c>
      <c r="F18" s="10">
        <f>F3/(F3+F4)</f>
        <v>0.76923076923076927</v>
      </c>
      <c r="J18" s="5" t="s">
        <v>58</v>
      </c>
      <c r="K18" s="3">
        <v>29.21</v>
      </c>
      <c r="L18" s="3">
        <v>86.34</v>
      </c>
      <c r="M18" s="3">
        <v>-57.14</v>
      </c>
      <c r="N18" s="3">
        <v>6.3789999999999996</v>
      </c>
      <c r="O18" s="3">
        <v>4</v>
      </c>
      <c r="P18" s="3">
        <v>4</v>
      </c>
      <c r="Q18" s="3">
        <v>12.67</v>
      </c>
      <c r="R18" s="3">
        <v>3</v>
      </c>
    </row>
    <row r="19" spans="2:18" x14ac:dyDescent="0.2">
      <c r="B19" s="2" t="s">
        <v>41</v>
      </c>
      <c r="C19" s="10">
        <f>C5/(C5+C6)</f>
        <v>0.2608695652173913</v>
      </c>
      <c r="D19" s="10">
        <f>D5/(D5+D6)</f>
        <v>0.84615384615384615</v>
      </c>
      <c r="E19" s="10">
        <f>E5/(E5+E6)</f>
        <v>0.8571428571428571</v>
      </c>
      <c r="F19" s="10">
        <f>F5/(F5+F6)</f>
        <v>0.98148148148148151</v>
      </c>
      <c r="J19" s="5" t="s">
        <v>60</v>
      </c>
      <c r="K19" s="3">
        <v>73.17</v>
      </c>
      <c r="L19" s="3">
        <v>76.3</v>
      </c>
      <c r="M19" s="3">
        <v>-3.125</v>
      </c>
      <c r="N19" s="3">
        <v>4.0910000000000002</v>
      </c>
      <c r="O19" s="3">
        <v>4</v>
      </c>
      <c r="P19" s="3">
        <v>4</v>
      </c>
      <c r="Q19" s="3">
        <v>1.08</v>
      </c>
      <c r="R19" s="3">
        <v>3</v>
      </c>
    </row>
    <row r="20" spans="2:18" x14ac:dyDescent="0.2">
      <c r="B20" s="2" t="s">
        <v>42</v>
      </c>
      <c r="C20" s="10">
        <f>C7/(C7+C8)</f>
        <v>0.22727272727272727</v>
      </c>
      <c r="D20" s="10">
        <f>D7/(D7+D8)</f>
        <v>0.65714285714285714</v>
      </c>
      <c r="E20" s="10">
        <f>E7/(E7+E8)</f>
        <v>0.58139534883720934</v>
      </c>
      <c r="F20" s="10">
        <f>F7/(F7+F8)</f>
        <v>0.79545454545454541</v>
      </c>
      <c r="J20" s="5" t="s">
        <v>62</v>
      </c>
      <c r="K20" s="3">
        <v>73.17</v>
      </c>
      <c r="L20" s="3">
        <v>86.34</v>
      </c>
      <c r="M20" s="3">
        <v>-13.17</v>
      </c>
      <c r="N20" s="3">
        <v>0.58520000000000005</v>
      </c>
      <c r="O20" s="3">
        <v>4</v>
      </c>
      <c r="P20" s="3">
        <v>4</v>
      </c>
      <c r="Q20" s="3">
        <v>31.82</v>
      </c>
      <c r="R20" s="3">
        <v>3</v>
      </c>
    </row>
    <row r="21" spans="2:18" x14ac:dyDescent="0.2">
      <c r="B21" s="2" t="s">
        <v>43</v>
      </c>
      <c r="C21" s="10">
        <f>C9/(C9+C10)</f>
        <v>0.32</v>
      </c>
      <c r="D21" s="10">
        <f>D9/(D9+D10)</f>
        <v>0.7931034482758621</v>
      </c>
      <c r="E21" s="10">
        <f>E9/(E9+E10)</f>
        <v>0.88</v>
      </c>
      <c r="F21" s="10">
        <f>F9/(F9+F10)</f>
        <v>0.90740740740740744</v>
      </c>
      <c r="J21" s="5" t="s">
        <v>64</v>
      </c>
      <c r="K21" s="3">
        <v>76.3</v>
      </c>
      <c r="L21" s="3">
        <v>86.34</v>
      </c>
      <c r="M21" s="3">
        <v>-10.050000000000001</v>
      </c>
      <c r="N21" s="3">
        <v>4.3769999999999998</v>
      </c>
      <c r="O21" s="3">
        <v>4</v>
      </c>
      <c r="P21" s="3">
        <v>4</v>
      </c>
      <c r="Q21" s="3">
        <v>3.2450000000000001</v>
      </c>
      <c r="R21" s="3">
        <v>3</v>
      </c>
    </row>
    <row r="22" spans="2:18" x14ac:dyDescent="0.2">
      <c r="B22" s="11" t="s">
        <v>2</v>
      </c>
      <c r="C22" s="10">
        <f>AVERAGE(C18:C21)</f>
        <v>0.29203557312252965</v>
      </c>
      <c r="D22" s="10">
        <f>AVERAGE(D18:D21)</f>
        <v>0.73170873354531529</v>
      </c>
      <c r="E22" s="10">
        <f>AVERAGE(E18:E21)</f>
        <v>0.76296788482834987</v>
      </c>
      <c r="F22" s="10">
        <f>AVERAGE(F18:F21)</f>
        <v>0.86339355089355085</v>
      </c>
    </row>
    <row r="23" spans="2:18" x14ac:dyDescent="0.2">
      <c r="B23" s="11" t="s">
        <v>52</v>
      </c>
      <c r="C23" s="10">
        <f>STDEV(C18:C21)/SQRT(3)</f>
        <v>3.426484875637744E-2</v>
      </c>
      <c r="D23" s="10">
        <f>STDEV(D18:D21)/SQRT(3)</f>
        <v>6.0261907867798815E-2</v>
      </c>
      <c r="E23" s="10">
        <f>STDEV(E18:E21)/SQRT(3)</f>
        <v>7.917086575569289E-2</v>
      </c>
      <c r="F23" s="10">
        <f>STDEV(F18:F21)/SQRT(3)</f>
        <v>5.7120065384996206E-2</v>
      </c>
    </row>
  </sheetData>
  <mergeCells count="11">
    <mergeCell ref="A1:A2"/>
    <mergeCell ref="C16:C17"/>
    <mergeCell ref="D16:F16"/>
    <mergeCell ref="B16:B17"/>
    <mergeCell ref="A7:A8"/>
    <mergeCell ref="A9:A10"/>
    <mergeCell ref="C1:C2"/>
    <mergeCell ref="D1:F1"/>
    <mergeCell ref="A3:A4"/>
    <mergeCell ref="A5:A6"/>
    <mergeCell ref="B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CatSper1 Data</vt:lpstr>
      <vt:lpstr>Acr-Data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Chung Lab</dc:creator>
  <cp:lastModifiedBy>Microsoft Office User</cp:lastModifiedBy>
  <cp:lastPrinted>2016-11-21T20:57:18Z</cp:lastPrinted>
  <dcterms:created xsi:type="dcterms:W3CDTF">2016-10-31T15:31:26Z</dcterms:created>
  <dcterms:modified xsi:type="dcterms:W3CDTF">2020-10-06T15:41:47Z</dcterms:modified>
</cp:coreProperties>
</file>