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246\Documents\Papiers\Manuscripts\Manuscripts in progress\In progress\Membrane tension (Joel+Yuan)\eLife\Revisions\Data\"/>
    </mc:Choice>
  </mc:AlternateContent>
  <xr:revisionPtr revIDLastSave="0" documentId="13_ncr:1_{35A45309-3CFC-4093-BD2B-B9F8771C0E4A}" xr6:coauthVersionLast="43" xr6:coauthVersionMax="43" xr10:uidLastSave="{00000000-0000-0000-0000-000000000000}"/>
  <bookViews>
    <workbookView xWindow="-120" yWindow="-120" windowWidth="29040" windowHeight="15990" xr2:uid="{48D43776-79A2-4874-A969-A6ED4537559C}"/>
  </bookViews>
  <sheets>
    <sheet name="Eisosome density and cell vol" sheetId="1" r:id="rId1"/>
    <sheet name="ANOVA (eisosome density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2" l="1"/>
  <c r="H17" i="2"/>
  <c r="G17" i="2"/>
  <c r="C17" i="2"/>
  <c r="I13" i="2" l="1"/>
  <c r="I16" i="2" s="1"/>
  <c r="I10" i="2"/>
  <c r="I12" i="2" s="1"/>
  <c r="C13" i="2"/>
  <c r="C16" i="2" s="1"/>
  <c r="H13" i="2"/>
  <c r="H16" i="2" s="1"/>
  <c r="G13" i="2"/>
  <c r="G16" i="2" s="1"/>
  <c r="I14" i="2" l="1"/>
  <c r="G14" i="2"/>
  <c r="C10" i="2"/>
  <c r="C12" i="2"/>
  <c r="C14" i="2"/>
  <c r="I15" i="2"/>
  <c r="G10" i="2"/>
  <c r="G12" i="2" s="1"/>
  <c r="H14" i="2"/>
  <c r="H10" i="2"/>
  <c r="H12" i="2" s="1"/>
  <c r="G15" i="2" l="1"/>
  <c r="H15" i="2"/>
  <c r="C15" i="2"/>
</calcChain>
</file>

<file path=xl/sharedStrings.xml><?xml version="1.0" encoding="utf-8"?>
<sst xmlns="http://schemas.openxmlformats.org/spreadsheetml/2006/main" count="46" uniqueCount="40">
  <si>
    <t>STD</t>
  </si>
  <si>
    <t>N Cells</t>
  </si>
  <si>
    <t>1.2 M</t>
  </si>
  <si>
    <t>Protoplast</t>
  </si>
  <si>
    <t>WT</t>
  </si>
  <si>
    <t>Mean</t>
  </si>
  <si>
    <t>Eisosome density (AU/um^2)</t>
  </si>
  <si>
    <t>0.25 M</t>
  </si>
  <si>
    <t>0.4 M</t>
  </si>
  <si>
    <t>Significance level</t>
  </si>
  <si>
    <r>
      <t>α</t>
    </r>
    <r>
      <rPr>
        <sz val="11"/>
        <color theme="1"/>
        <rFont val="Calibri"/>
        <family val="2"/>
        <scheme val="minor"/>
      </rPr>
      <t xml:space="preserve"> =</t>
    </r>
  </si>
  <si>
    <t>mean</t>
  </si>
  <si>
    <t>stdev</t>
  </si>
  <si>
    <t>N</t>
  </si>
  <si>
    <t>Overall mean</t>
  </si>
  <si>
    <t>m=</t>
  </si>
  <si>
    <t>Between-group degrees of freedom</t>
  </si>
  <si>
    <t>dfb=</t>
  </si>
  <si>
    <t>Between-group mean square value</t>
  </si>
  <si>
    <t>MSb=</t>
  </si>
  <si>
    <t>Within-group degrees of freedom</t>
  </si>
  <si>
    <t>dfw=</t>
  </si>
  <si>
    <t>Within-group mean square value</t>
  </si>
  <si>
    <t>MSw=</t>
  </si>
  <si>
    <t>F-ratio</t>
  </si>
  <si>
    <t>F=</t>
  </si>
  <si>
    <t>Critical value</t>
  </si>
  <si>
    <t>Fcrit=</t>
  </si>
  <si>
    <t>p-value</t>
  </si>
  <si>
    <t>p=</t>
  </si>
  <si>
    <t>One -way ANOVA</t>
  </si>
  <si>
    <t>The difference between all conditions is statistically significant</t>
  </si>
  <si>
    <t>ANOVA between 0.4 M and 1.2 M</t>
  </si>
  <si>
    <t>ANOVA between 0.25 M and 0.4 M</t>
  </si>
  <si>
    <t>The difference between 0.4 M and 1.2 M is statistically significant</t>
  </si>
  <si>
    <t>The difference between 0.25 M and 1.2 M is statistically significant</t>
  </si>
  <si>
    <t xml:space="preserve">ANOVA between0.25 M and 1.2 M </t>
  </si>
  <si>
    <t>The difference between 0.25M and 0.4 M is statistically significant</t>
  </si>
  <si>
    <t>Volume (um^3)</t>
  </si>
  <si>
    <t>Sorbitol concentration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</si>
</sst>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quotePrefix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EC52C-F040-420D-A11B-1FD0D1587FC7}">
  <dimension ref="A1:H5"/>
  <sheetViews>
    <sheetView tabSelected="1" topLeftCell="B1" workbookViewId="0">
      <selection activeCell="E6" sqref="E6"/>
    </sheetView>
  </sheetViews>
  <sheetFormatPr defaultRowHeight="15" x14ac:dyDescent="0.25"/>
  <cols>
    <col min="1" max="1" width="27.140625" bestFit="1" customWidth="1"/>
    <col min="3" max="3" width="24.7109375" bestFit="1" customWidth="1"/>
    <col min="4" max="4" width="14.5703125" customWidth="1"/>
    <col min="5" max="5" width="13.42578125" customWidth="1"/>
    <col min="7" max="7" width="12" bestFit="1" customWidth="1"/>
  </cols>
  <sheetData>
    <row r="1" spans="1:8" x14ac:dyDescent="0.25">
      <c r="C1" t="s">
        <v>39</v>
      </c>
      <c r="D1" s="7" t="s">
        <v>6</v>
      </c>
      <c r="E1" s="7"/>
      <c r="F1" s="7" t="s">
        <v>38</v>
      </c>
      <c r="G1" s="7"/>
    </row>
    <row r="2" spans="1:8" x14ac:dyDescent="0.25">
      <c r="D2" t="s">
        <v>5</v>
      </c>
      <c r="E2" t="s">
        <v>0</v>
      </c>
      <c r="F2" t="s">
        <v>5</v>
      </c>
      <c r="G2" t="s">
        <v>0</v>
      </c>
      <c r="H2" t="s">
        <v>1</v>
      </c>
    </row>
    <row r="3" spans="1:8" x14ac:dyDescent="0.25">
      <c r="A3" t="s">
        <v>3</v>
      </c>
      <c r="B3" t="s">
        <v>4</v>
      </c>
      <c r="C3">
        <v>0.25</v>
      </c>
      <c r="D3">
        <v>21.079641309749491</v>
      </c>
      <c r="E3">
        <v>5.8836442864370078</v>
      </c>
      <c r="F3">
        <v>134.43236651321206</v>
      </c>
      <c r="G3">
        <v>41.162381308588344</v>
      </c>
      <c r="H3">
        <v>26</v>
      </c>
    </row>
    <row r="4" spans="1:8" x14ac:dyDescent="0.25">
      <c r="A4" t="s">
        <v>3</v>
      </c>
      <c r="B4" t="s">
        <v>4</v>
      </c>
      <c r="C4">
        <v>0.4</v>
      </c>
      <c r="D4">
        <v>28.771767510142364</v>
      </c>
      <c r="E4">
        <v>8.825755384147703</v>
      </c>
      <c r="F4">
        <v>94.989325645537008</v>
      </c>
      <c r="G4">
        <v>28.866338808711713</v>
      </c>
      <c r="H4">
        <v>34</v>
      </c>
    </row>
    <row r="5" spans="1:8" x14ac:dyDescent="0.25">
      <c r="A5" t="s">
        <v>3</v>
      </c>
      <c r="B5" t="s">
        <v>4</v>
      </c>
      <c r="C5">
        <v>1.2</v>
      </c>
      <c r="D5">
        <v>41.386971351406295</v>
      </c>
      <c r="E5">
        <v>12.220576107322319</v>
      </c>
      <c r="F5" s="6">
        <v>75.580281398203169</v>
      </c>
      <c r="G5" s="6">
        <v>21.165201069753621</v>
      </c>
      <c r="H5">
        <v>39</v>
      </c>
    </row>
  </sheetData>
  <mergeCells count="2">
    <mergeCell ref="D1:E1"/>
    <mergeCell ref="F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F253B-BA4E-4FE0-AF19-E3D636125791}">
  <dimension ref="A1:I19"/>
  <sheetViews>
    <sheetView workbookViewId="0"/>
  </sheetViews>
  <sheetFormatPr defaultRowHeight="15" x14ac:dyDescent="0.25"/>
  <cols>
    <col min="1" max="1" width="36.28515625" customWidth="1"/>
    <col min="3" max="3" width="10" bestFit="1" customWidth="1"/>
    <col min="7" max="7" width="32.7109375" customWidth="1"/>
    <col min="8" max="8" width="36.5703125" customWidth="1"/>
    <col min="9" max="9" width="37.28515625" customWidth="1"/>
  </cols>
  <sheetData>
    <row r="1" spans="1:9" x14ac:dyDescent="0.25">
      <c r="A1" t="s">
        <v>30</v>
      </c>
    </row>
    <row r="2" spans="1:9" x14ac:dyDescent="0.25">
      <c r="A2" t="s">
        <v>9</v>
      </c>
      <c r="B2" s="1" t="s">
        <v>10</v>
      </c>
      <c r="C2">
        <v>0.05</v>
      </c>
    </row>
    <row r="4" spans="1:9" x14ac:dyDescent="0.25">
      <c r="B4" t="s">
        <v>11</v>
      </c>
      <c r="C4" t="s">
        <v>12</v>
      </c>
      <c r="D4" t="s">
        <v>13</v>
      </c>
    </row>
    <row r="5" spans="1:9" x14ac:dyDescent="0.25">
      <c r="A5" t="s">
        <v>7</v>
      </c>
      <c r="B5">
        <v>21.079641309749491</v>
      </c>
      <c r="C5">
        <v>5.8836442864370078</v>
      </c>
      <c r="D5">
        <v>26</v>
      </c>
    </row>
    <row r="6" spans="1:9" x14ac:dyDescent="0.25">
      <c r="A6" t="s">
        <v>8</v>
      </c>
      <c r="B6">
        <v>28.771767510142364</v>
      </c>
      <c r="C6">
        <v>8.825755384147703</v>
      </c>
      <c r="D6">
        <v>34</v>
      </c>
    </row>
    <row r="7" spans="1:9" x14ac:dyDescent="0.25">
      <c r="A7" t="s">
        <v>2</v>
      </c>
      <c r="B7">
        <v>41.386971351406295</v>
      </c>
      <c r="C7">
        <v>12.220576107322319</v>
      </c>
      <c r="D7">
        <v>39</v>
      </c>
    </row>
    <row r="8" spans="1:9" x14ac:dyDescent="0.25">
      <c r="D8" s="2"/>
    </row>
    <row r="9" spans="1:9" x14ac:dyDescent="0.25">
      <c r="G9" t="s">
        <v>33</v>
      </c>
      <c r="H9" t="s">
        <v>32</v>
      </c>
      <c r="I9" t="s">
        <v>36</v>
      </c>
    </row>
    <row r="10" spans="1:9" x14ac:dyDescent="0.25">
      <c r="A10" t="s">
        <v>14</v>
      </c>
      <c r="B10" t="s">
        <v>15</v>
      </c>
      <c r="C10">
        <f>(D5*B5+D6*B6+D7*B7)/(D5+D6+D7)</f>
        <v>31.72123891013306</v>
      </c>
      <c r="G10">
        <f>($D5*$B5+$D6*$B6)/($D5+$D6)</f>
        <v>25.438512823305452</v>
      </c>
      <c r="H10">
        <f>($D7*$B7+$D6*$B6)/($D7+$D6)</f>
        <v>35.511396959584737</v>
      </c>
      <c r="I10">
        <f>($D7*$B7+$D5*$B5)/($D7+$D5)</f>
        <v>33.264039334743572</v>
      </c>
    </row>
    <row r="11" spans="1:9" x14ac:dyDescent="0.25">
      <c r="A11" t="s">
        <v>16</v>
      </c>
      <c r="B11" t="s">
        <v>17</v>
      </c>
      <c r="C11">
        <v>2</v>
      </c>
      <c r="G11">
        <v>1</v>
      </c>
      <c r="H11">
        <v>1</v>
      </c>
      <c r="I11">
        <v>1</v>
      </c>
    </row>
    <row r="12" spans="1:9" x14ac:dyDescent="0.25">
      <c r="A12" t="s">
        <v>18</v>
      </c>
      <c r="B12" t="s">
        <v>19</v>
      </c>
      <c r="C12">
        <f>(D5*(B5-C10)^2+D6*(B6-C10)^2+D7*(B7-C10)^2)/C11</f>
        <v>3441.8707602320296</v>
      </c>
      <c r="G12">
        <f>($D5*($B5-G10)^2+$D6*($B6-G10)^2)/G11</f>
        <v>871.75373411281885</v>
      </c>
      <c r="H12">
        <f>($D7*($B7-H10)^2+$D6*($B6-H10)^2)/H11</f>
        <v>2890.7411768562324</v>
      </c>
      <c r="I12">
        <f>($D7*($B7-I10)^2+$D5*($B5-I10)^2)/I11</f>
        <v>6433.2473933641204</v>
      </c>
    </row>
    <row r="13" spans="1:9" x14ac:dyDescent="0.25">
      <c r="A13" t="s">
        <v>20</v>
      </c>
      <c r="B13" t="s">
        <v>21</v>
      </c>
      <c r="C13" s="3">
        <f>SUM(D5:D7)-C11-1</f>
        <v>96</v>
      </c>
      <c r="G13">
        <f>$D5+$D6-G11-1</f>
        <v>58</v>
      </c>
      <c r="H13">
        <f>$D7+$D6-H11-1</f>
        <v>71</v>
      </c>
      <c r="I13">
        <f>$D7+$D5-I11-1</f>
        <v>63</v>
      </c>
    </row>
    <row r="14" spans="1:9" x14ac:dyDescent="0.25">
      <c r="A14" t="s">
        <v>22</v>
      </c>
      <c r="B14" t="s">
        <v>23</v>
      </c>
      <c r="C14">
        <f>((D5-1)*C5^2+(D6-1)*C6^2+(D7-1)*C7^2)/C13</f>
        <v>94.905694005879624</v>
      </c>
      <c r="G14">
        <f>(($D5-1)*$C5^2+($D6-1)*$C6^2)/G13</f>
        <v>59.240213268273671</v>
      </c>
      <c r="H14">
        <f>(($D7-1)*$C7^2+($D6-1)*$C6^2)/H13</f>
        <v>116.13401228635736</v>
      </c>
      <c r="I14">
        <f>(($D7-1)*$C7^2+($D5-1)*$C5^2)/I13</f>
        <v>103.81660328948637</v>
      </c>
    </row>
    <row r="15" spans="1:9" x14ac:dyDescent="0.25">
      <c r="A15" t="s">
        <v>24</v>
      </c>
      <c r="B15" t="s">
        <v>25</v>
      </c>
      <c r="C15">
        <f>C12/C14</f>
        <v>36.266219812046238</v>
      </c>
      <c r="G15">
        <f>G12/G14</f>
        <v>14.71557386474991</v>
      </c>
      <c r="H15">
        <f>H12/H14</f>
        <v>24.891426033988985</v>
      </c>
      <c r="I15">
        <f>I12/I14</f>
        <v>61.967423220594071</v>
      </c>
    </row>
    <row r="16" spans="1:9" x14ac:dyDescent="0.25">
      <c r="A16" t="s">
        <v>26</v>
      </c>
      <c r="B16" t="s">
        <v>27</v>
      </c>
      <c r="C16">
        <f>_xlfn.F.INV.RT(C2,C11,C13)</f>
        <v>3.0911912588572945</v>
      </c>
      <c r="G16">
        <f>_xlfn.F.INV.RT($C2,G11,G13)</f>
        <v>4.0068728863327339</v>
      </c>
      <c r="H16">
        <f>_xlfn.F.INV.RT($C2,H11,H13)</f>
        <v>3.9758101541755582</v>
      </c>
      <c r="I16">
        <f>_xlfn.F.INV.RT($C2,I11,I13)</f>
        <v>3.9933649238820905</v>
      </c>
    </row>
    <row r="17" spans="1:9" x14ac:dyDescent="0.25">
      <c r="A17" t="s">
        <v>28</v>
      </c>
      <c r="B17" t="s">
        <v>29</v>
      </c>
      <c r="C17">
        <f>1-_xlfn.F.DIST(C15,C11,C13,TRUE)</f>
        <v>1.854405518031399E-12</v>
      </c>
      <c r="G17">
        <f>1-_xlfn.F.DIST(G15,G11,G13,TRUE)</f>
        <v>3.1081085889161919E-4</v>
      </c>
      <c r="H17">
        <f>1-_xlfn.F.DIST(H15,H11,H13,TRUE)</f>
        <v>4.1546720337404253E-6</v>
      </c>
      <c r="I17">
        <f>1-_xlfn.F.DIST(I15,I11,I13,TRUE)</f>
        <v>5.9763749504782027E-11</v>
      </c>
    </row>
    <row r="19" spans="1:9" ht="30" x14ac:dyDescent="0.25">
      <c r="A19" s="4" t="s">
        <v>31</v>
      </c>
      <c r="G19" s="5" t="s">
        <v>37</v>
      </c>
      <c r="H19" s="5" t="s">
        <v>34</v>
      </c>
      <c r="I19" s="5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Eisosome density and cell vol</vt:lpstr>
      <vt:lpstr>ANOVA (eisosome density)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Berro, Julien</dc:creator>
  <cp:lastModifiedBy>Berro, Julien</cp:lastModifiedBy>
  <dcterms:created xsi:type="dcterms:W3CDTF">2020-04-08T18:15:57Z</dcterms:created>
  <dcterms:modified xsi:type="dcterms:W3CDTF">2020-07-11T10:13:07Z</dcterms:modified>
</cp:coreProperties>
</file>